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<sst xmlns="http://schemas.openxmlformats.org/spreadsheetml/2006/main" uniqueCount="1117">
  <si>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</si>
  <si>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</si>
  <si>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</si>
  <si>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</si>
  <si>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</si>
  <si>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</si>
  <si>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</si>
  <si>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</si>
  <si>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</si>
  <si>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</si>
  <si>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</si>
  <si>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</si>
  <si>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</si>
  <si>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</si>
  <si>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</si>
  <si>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</si>
  <si>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</si>
  <si>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</si>
  <si>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</si>
  <si>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</si>
  <si>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</si>
  <si>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</si>
  <si>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</si>
  <si>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</si>
  <si>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</si>
  <si>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</si>
  <si>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</si>
  <si>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</si>
  <si>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</si>
  <si>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</si>
  <si>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</si>
  <si>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</si>
  <si>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</si>
  <si>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</si>
  <si>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</si>
  <si>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</si>
  <si>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</si>
  <si>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</si>
  <si>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</si>
  <si>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</si>
  <si>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</si>
  <si>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</si>
  <si>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</si>
  <si>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</si>
  <si>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</si>
  <si>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</si>
  <si>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</si>
  <si>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</si>
  <si>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</si>
  <si>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</si>
  <si>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</si>
  <si>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</si>
  <si>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</si>
  <si>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</si>
  <si>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</si>
  <si>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</si>
  <si>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</si>
  <si>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</si>
  <si>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</si>
  <si>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</si>
  <si>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</si>
  <si>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</si>
  <si>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</si>
  <si>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</si>
  <si>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</si>
  <si>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</si>
  <si>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</si>
  <si>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</si>
  <si>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</si>
  <si>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</si>
  <si>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13:46</t>
  </si>
  <si>
    <t>Thomas Cook DE</t>
  </si>
  <si>
    <t>06/03/2019</t>
  </si>
  <si>
    <t>Novotel Hamburg Alster</t>
  </si>
  <si>
    <t>DE</t>
  </si>
  <si>
    <t>HAM</t>
  </si>
  <si>
    <t>0</t>
  </si>
  <si>
    <t>Doppelzimmer</t>
  </si>
  <si>
    <t>X09</t>
  </si>
  <si>
    <t>Novotel Hamburg City Alster</t>
  </si>
  <si>
    <t>PENDI</t>
  </si>
  <si>
    <t>322.00</t>
  </si>
  <si>
    <t>EUR</t>
  </si>
  <si>
    <t>Available</t>
  </si>
  <si>
    <t>BB</t>
  </si>
  <si>
    <t>Completed</t>
  </si>
  <si>
    <t>CD</t>
  </si>
  <si>
    <t>N</t>
  </si>
  <si>
    <t>Free</t>
  </si>
  <si>
    <t>DERTOUR</t>
  </si>
  <si>
    <t>2 Adt</t>
  </si>
  <si>
    <t>Luebecker Strasse 3,22087 Hamburg</t>
  </si>
  <si>
    <t>Hamburg</t>
  </si>
  <si>
    <t>2-Bett-Zimmer</t>
  </si>
  <si>
    <t>RO</t>
  </si>
  <si>
    <t>328.00</t>
  </si>
  <si>
    <t>tropo</t>
  </si>
  <si>
    <t>04/12/2018 10:59</t>
  </si>
  <si>
    <t>02/01/2019</t>
  </si>
  <si>
    <t>Amedia Express Hamburg Moorfleet</t>
  </si>
  <si>
    <t>Standard Double</t>
  </si>
  <si>
    <t>AMEDIA Hamburg Moorfleet</t>
  </si>
  <si>
    <t>132.00</t>
  </si>
  <si>
    <t>TUI Deutschland</t>
  </si>
  <si>
    <t>Halskestrasse 72,Autobahnausfahrt A1 u2013 Ausfahrt u201eMoorfleet u2013 Billwerderu201c,22113 Hamburg-Moorfleet</t>
  </si>
  <si>
    <t>Doppelzimmer, Kat. Standard</t>
  </si>
  <si>
    <t>140.00</t>
  </si>
  <si>
    <t>AMEROPA</t>
  </si>
  <si>
    <t>Doppelzimmer, Twin/Double room (A2C)</t>
  </si>
  <si>
    <t>154.00</t>
  </si>
  <si>
    <t>Neckermann Reisen Individual</t>
  </si>
  <si>
    <t>Standard</t>
  </si>
  <si>
    <t>160.00</t>
  </si>
  <si>
    <t>FTI Touristik</t>
  </si>
  <si>
    <t>Standardzimmer, 2-3 Bett Bad/Dusche/WC (A2B)</t>
  </si>
  <si>
    <t>162.00</t>
  </si>
  <si>
    <t>Thomas Cook Reisen Individual</t>
  </si>
  <si>
    <t>Doppelzimmer, Standardzimmer</t>
  </si>
  <si>
    <t>164.00</t>
  </si>
  <si>
    <t>ITS</t>
  </si>
  <si>
    <t>166.00</t>
  </si>
  <si>
    <t>LMX International</t>
  </si>
  <si>
    <t>Twin room</t>
  </si>
  <si>
    <t>168.00</t>
  </si>
  <si>
    <t>TRAVELIX</t>
  </si>
  <si>
    <t>172.00</t>
  </si>
  <si>
    <t>vtours</t>
  </si>
  <si>
    <t>DOUBLE ROOM STANDARD</t>
  </si>
  <si>
    <t>180.00</t>
  </si>
  <si>
    <t>184.00</t>
  </si>
  <si>
    <t>LMX Touristik</t>
  </si>
  <si>
    <t>Dreibettzimmer, Triple room (A2B)</t>
  </si>
  <si>
    <t>232.00</t>
  </si>
  <si>
    <t>242.00</t>
  </si>
  <si>
    <t>A &amp; O Reeperbahn Hamburg</t>
  </si>
  <si>
    <t>Doppelzimmer, Twin/Double room (A2J)</t>
  </si>
  <si>
    <t>146.00</t>
  </si>
  <si>
    <t>Reeperbahn 154,20359 Hamburg</t>
  </si>
  <si>
    <t>Familienzimmer, Family room (A2E)</t>
  </si>
  <si>
    <t>150.00</t>
  </si>
  <si>
    <t>JAHN REISEN</t>
  </si>
  <si>
    <t>Doppelzimmer (DI)</t>
  </si>
  <si>
    <t>Doppelzimmer, Twin room (A2B)</t>
  </si>
  <si>
    <t>170.00</t>
  </si>
  <si>
    <t>Zweibettzimmer, Standardzimmer</t>
  </si>
  <si>
    <t>Zweibettzimmer</t>
  </si>
  <si>
    <t>174.00</t>
  </si>
  <si>
    <t>176.00</t>
  </si>
  <si>
    <t>182.00</t>
  </si>
  <si>
    <t>210.00</t>
  </si>
  <si>
    <t>Dreibettzimmer, Triple room (A2F)</t>
  </si>
  <si>
    <t>220.00</t>
  </si>
  <si>
    <t>226.00</t>
  </si>
  <si>
    <t>Viererbelegung, Quadruple room (A2G)</t>
  </si>
  <si>
    <t>284.00</t>
  </si>
  <si>
    <t>286.00</t>
  </si>
  <si>
    <t>Bucher Reisen</t>
  </si>
  <si>
    <t>Familienzimmer</t>
  </si>
  <si>
    <t>292.00</t>
  </si>
  <si>
    <t>Doppelzimmer (2 Betten)</t>
  </si>
  <si>
    <t>332.00</t>
  </si>
  <si>
    <t>344.00</t>
  </si>
  <si>
    <t>Zimmer 3 Betten</t>
  </si>
  <si>
    <t>428.00</t>
  </si>
  <si>
    <t>Zimmer 4 Betten</t>
  </si>
  <si>
    <t>554.00</t>
  </si>
  <si>
    <t>Henri Hotel Hamburg Downtown</t>
  </si>
  <si>
    <t>M-Studio</t>
  </si>
  <si>
    <t>298.00</t>
  </si>
  <si>
    <t>Bugenhagenstrau00dfe 21,20095 Hamburg</t>
  </si>
  <si>
    <t>Suite Typ1</t>
  </si>
  <si>
    <t>398.00</t>
  </si>
  <si>
    <t>Hampton by Hilton Hamburg City Centre</t>
  </si>
  <si>
    <t>2-3 Bett Bad/Dusche/WC</t>
  </si>
  <si>
    <t>202.00</t>
  </si>
  <si>
    <t>Nordkanalstrau00dfe 18,20097 Hamburg</t>
  </si>
  <si>
    <t>206.00</t>
  </si>
  <si>
    <t>208.00</t>
  </si>
  <si>
    <t>212.00</t>
  </si>
  <si>
    <t>222.00</t>
  </si>
  <si>
    <t>Sofitel Hamburg Alter Wall</t>
  </si>
  <si>
    <t>Doppelzimmer Superior, Double room King bed - Superior - City (A2T)</t>
  </si>
  <si>
    <t>368.00</t>
  </si>
  <si>
    <t>Alter Wall 40,20457 Hamburg</t>
  </si>
  <si>
    <t>Doppelzimmer Superior</t>
  </si>
  <si>
    <t>376.00</t>
  </si>
  <si>
    <t>JAHN REISEN Austria</t>
  </si>
  <si>
    <t>382.00</t>
  </si>
  <si>
    <t>386.00</t>
  </si>
  <si>
    <t>Thomas Cook</t>
  </si>
  <si>
    <t>388.00</t>
  </si>
  <si>
    <t>Doppelzimmer Superior (DU)</t>
  </si>
  <si>
    <t>394.00</t>
  </si>
  <si>
    <t>Doppelzimmer (DI8)</t>
  </si>
  <si>
    <t>412.00</t>
  </si>
  <si>
    <t>Superior Doppelzimmer</t>
  </si>
  <si>
    <t>Doppelzimmer Superior, Double room King bed - Superior - Canal (B2A)</t>
  </si>
  <si>
    <t>416.00</t>
  </si>
  <si>
    <t>Doppelzimmer Deluxe</t>
  </si>
  <si>
    <t>426.00</t>
  </si>
  <si>
    <t>434.00</t>
  </si>
  <si>
    <t>436.00</t>
  </si>
  <si>
    <t>438.00</t>
  </si>
  <si>
    <t>Doppelzimmer Deluxe (DD)</t>
  </si>
  <si>
    <t>440.00</t>
  </si>
  <si>
    <t>442.00</t>
  </si>
  <si>
    <t>448.00</t>
  </si>
  <si>
    <t>452.00</t>
  </si>
  <si>
    <t>458.00</t>
  </si>
  <si>
    <t>462.00</t>
  </si>
  <si>
    <t>464.00</t>
  </si>
  <si>
    <t>Luxury Doppelzimmer, Twin/Double room - Luxury (A2O)</t>
  </si>
  <si>
    <t>466.00</t>
  </si>
  <si>
    <t>Deluxe Zimmer</t>
  </si>
  <si>
    <t>468.00</t>
  </si>
  <si>
    <t>488.00</t>
  </si>
  <si>
    <t>490.00</t>
  </si>
  <si>
    <t>Doppelzimmer Luxury</t>
  </si>
  <si>
    <t>506.00</t>
  </si>
  <si>
    <t>510.00</t>
  </si>
  <si>
    <t>514.00</t>
  </si>
  <si>
    <t>516.00</t>
  </si>
  <si>
    <t>538.00</t>
  </si>
  <si>
    <t>564.00</t>
  </si>
  <si>
    <t>566.00</t>
  </si>
  <si>
    <t>Junior-Suite, Junior Suite (B2B)</t>
  </si>
  <si>
    <t>648.00</t>
  </si>
  <si>
    <t>680.00</t>
  </si>
  <si>
    <t>682.00</t>
  </si>
  <si>
    <t>722.00</t>
  </si>
  <si>
    <t>Doppelzimmer (Doppelbett) King bed - Superior - Â Stadtblick</t>
  </si>
  <si>
    <t>752.00</t>
  </si>
  <si>
    <t>756.00</t>
  </si>
  <si>
    <t>760.00</t>
  </si>
  <si>
    <t>Suite, Suite - Prestige - City View (A2Z)</t>
  </si>
  <si>
    <t>842.00</t>
  </si>
  <si>
    <t>Doppelzimmer (Doppelbett) King bed - Superior - Blick auf den...</t>
  </si>
  <si>
    <t>852.00</t>
  </si>
  <si>
    <t>882.00</t>
  </si>
  <si>
    <t>886.00</t>
  </si>
  <si>
    <t>904.00</t>
  </si>
  <si>
    <t>916.00</t>
  </si>
  <si>
    <t>Doppelzimmer - Luxury</t>
  </si>
  <si>
    <t>950.00</t>
  </si>
  <si>
    <t>960.00</t>
  </si>
  <si>
    <t>964.00</t>
  </si>
  <si>
    <t>1002.00</t>
  </si>
  <si>
    <t>1102.00</t>
  </si>
  <si>
    <t>Junior Suite</t>
  </si>
  <si>
    <t>1326.00</t>
  </si>
  <si>
    <t>1476.00</t>
  </si>
  <si>
    <t>Suite - Prestige - Â Stadtblick</t>
  </si>
  <si>
    <t>1722.00</t>
  </si>
  <si>
    <t>1872.00</t>
  </si>
  <si>
    <t>Doppelzimmer (Doppelbett) Queen bed - Classic</t>
  </si>
  <si>
    <t>39570.00</t>
  </si>
  <si>
    <t>Radisson Blu Hotel, Hamburg Airport</t>
  </si>
  <si>
    <t>Doppelzimmer (A2A)</t>
  </si>
  <si>
    <t>Radisson Blu Hamburg Airport</t>
  </si>
  <si>
    <t>420.00</t>
  </si>
  <si>
    <t>Flughafenstrau00dfe 1-3,22335 Hamburg</t>
  </si>
  <si>
    <t>A&amp;O Hamburg Hauptbahnhof</t>
  </si>
  <si>
    <t>Doppelzimmer, Twin/Double room (A2G)</t>
  </si>
  <si>
    <t>A &amp; O Hamburg Hauptbahnhof</t>
  </si>
  <si>
    <t>178.00</t>
  </si>
  <si>
    <t>Amsinckstrau00dfe 2-10,20097 Hamburg</t>
  </si>
  <si>
    <t>Familienzimmer, Family room (A2C)</t>
  </si>
  <si>
    <t>188.00</t>
  </si>
  <si>
    <t>214.00</t>
  </si>
  <si>
    <t>216.00</t>
  </si>
  <si>
    <t>246.00</t>
  </si>
  <si>
    <t>250.00</t>
  </si>
  <si>
    <t>Dreibettzimmer, Triple room (A2D)</t>
  </si>
  <si>
    <t>266.00</t>
  </si>
  <si>
    <t>276.00</t>
  </si>
  <si>
    <t>Viererbelegung, Quadruple room (A2E)</t>
  </si>
  <si>
    <t>278.00</t>
  </si>
  <si>
    <t>404.00</t>
  </si>
  <si>
    <t>414.00</t>
  </si>
  <si>
    <t>460.00</t>
  </si>
  <si>
    <t>Tiefenthal</t>
  </si>
  <si>
    <t>Wandsbeker Marktstrau00dfe 109,22041 Hamburg</t>
  </si>
  <si>
    <t>218.00</t>
  </si>
  <si>
    <t>Doppelzimmer Typ1</t>
  </si>
  <si>
    <t>228.00</t>
  </si>
  <si>
    <t>230.00</t>
  </si>
  <si>
    <t>240.00</t>
  </si>
  <si>
    <t>DZ, Frenchbed, Bad od. DU/WC</t>
  </si>
  <si>
    <t>244.00</t>
  </si>
  <si>
    <t>252.00</t>
  </si>
  <si>
    <t>Doppelzimmer Comfort</t>
  </si>
  <si>
    <t>254.00</t>
  </si>
  <si>
    <t>260.00</t>
  </si>
  <si>
    <t>Doppelzimmer Komfort (DK)</t>
  </si>
  <si>
    <t>272.00</t>
  </si>
  <si>
    <t>290.00</t>
  </si>
  <si>
    <t>302.00</t>
  </si>
  <si>
    <t>Centro Hotel West</t>
  </si>
  <si>
    <t>Deutschland ,Hamburg ,Hamburg - Altona</t>
  </si>
  <si>
    <t>Radisson Blu Hotel, Hamburg</t>
  </si>
  <si>
    <t>Doppelzimmer, Double room (A2C)</t>
  </si>
  <si>
    <t>Radisson Blu Hotel Hamburg</t>
  </si>
  <si>
    <t>Marseiller Strasse 2,20355 Hamburg</t>
  </si>
  <si>
    <t>424.00</t>
  </si>
  <si>
    <t>Panorama Inn Hotel und Boardinghaus</t>
  </si>
  <si>
    <t>Doppelzimmer Aktionspreis</t>
  </si>
  <si>
    <t>TOP Panorama Inn &amp; Boardinghaus</t>
  </si>
  <si>
    <t>156.00</t>
  </si>
  <si>
    <t>Billstedter Hauptstrau00dfe 36,22111 Hamburg</t>
  </si>
  <si>
    <t>Doppelzimmer Aktionspreis (DI7)</t>
  </si>
  <si>
    <t>Doppelzimmer, Bad/WC</t>
  </si>
  <si>
    <t>Standardzimmer, 2 Bett Bad/Dusche/WC (A2B)</t>
  </si>
  <si>
    <t>Doppelzimmer (1 oder 2 Betten), Standardzimmer</t>
  </si>
  <si>
    <t>186.00</t>
  </si>
  <si>
    <t>194.00</t>
  </si>
  <si>
    <t>200.00</t>
  </si>
  <si>
    <t>204.00</t>
  </si>
  <si>
    <t>338.00</t>
  </si>
  <si>
    <t>Movenpick Hotel Hamburg</t>
  </si>
  <si>
    <t>Classic DZ Aktionspreis</t>
  </si>
  <si>
    <t>MÃ¶venpick Hamburg</t>
  </si>
  <si>
    <t>364.00</t>
  </si>
  <si>
    <t>Deutschland ,Hamburg ,Hamburg</t>
  </si>
  <si>
    <t>Classic DZ Aktionspreis (DI7)</t>
  </si>
  <si>
    <t>Superior DZ Aktionspreis</t>
  </si>
  <si>
    <t>Superior DZ Aktionspreis (DA7)</t>
  </si>
  <si>
    <t>Classic DZ</t>
  </si>
  <si>
    <t>Classic DZ (DI)</t>
  </si>
  <si>
    <t>Doppelzimmer, Kat. Classic</t>
  </si>
  <si>
    <t>Zimmer, Standard Double (A2B)</t>
  </si>
  <si>
    <t>450.00</t>
  </si>
  <si>
    <t>474.00</t>
  </si>
  <si>
    <t>478.00</t>
  </si>
  <si>
    <t>480.00</t>
  </si>
  <si>
    <t>486.00</t>
  </si>
  <si>
    <t>Doppelzimmer, Kat. Superior</t>
  </si>
  <si>
    <t>512.00</t>
  </si>
  <si>
    <t>Zimmer, Superior Double (A2M)</t>
  </si>
  <si>
    <t>534.00</t>
  </si>
  <si>
    <t>2-Bett-Zimmer Superior (ZU)</t>
  </si>
  <si>
    <t>552.00</t>
  </si>
  <si>
    <t>Hotel City House</t>
  </si>
  <si>
    <t>Doppelzimmer, Bad od. DU/WC</t>
  </si>
  <si>
    <t>City House</t>
  </si>
  <si>
    <t>224.00</t>
  </si>
  <si>
    <t>Pulverteich 25,20099 Hamburg</t>
  </si>
  <si>
    <t>Leonardo Hotel Hamburg Airport</t>
  </si>
  <si>
    <t>H3_5</t>
  </si>
  <si>
    <t>Langenhorner Chaussee 183,22415 Hamburg</t>
  </si>
  <si>
    <t>Comfort</t>
  </si>
  <si>
    <t>262.00</t>
  </si>
  <si>
    <t>Doppelzimmer, Twin/Double room (A2E)</t>
  </si>
  <si>
    <t>280.00</t>
  </si>
  <si>
    <t>282.00</t>
  </si>
  <si>
    <t>288.00</t>
  </si>
  <si>
    <t>294.00</t>
  </si>
  <si>
    <t>320.00</t>
  </si>
  <si>
    <t>Best Western Hotel Hamburg International</t>
  </si>
  <si>
    <t>Hammer Landstrau00dfe 200-202,20537 Hamburg,Hamburg</t>
  </si>
  <si>
    <t>DZ, Bad o. Dusche, WC</t>
  </si>
  <si>
    <t>DZ, Bad o. Dusche, WC (DI)</t>
  </si>
  <si>
    <t>KrÃ¶ger by Underdog Hotels</t>
  </si>
  <si>
    <t>Doppelzimmer, Du/WC</t>
  </si>
  <si>
    <t>264.00</t>
  </si>
  <si>
    <t>268.00</t>
  </si>
  <si>
    <t>300.00</t>
  </si>
  <si>
    <t>314.00</t>
  </si>
  <si>
    <t>Intercity Hamburg Hauptbahnhof</t>
  </si>
  <si>
    <t>248.00</t>
  </si>
  <si>
    <t>Glockengiesserwall 14-15,20095 Hamburg</t>
  </si>
  <si>
    <t>Doppelzimmer, Double room (A2B)</t>
  </si>
  <si>
    <t>Doppelzimmer, Double room - Business (A2F)</t>
  </si>
  <si>
    <t>Doppelzimmer Business</t>
  </si>
  <si>
    <t>310.00</t>
  </si>
  <si>
    <t>352.00</t>
  </si>
  <si>
    <t>354.00</t>
  </si>
  <si>
    <t>366.00</t>
  </si>
  <si>
    <t>A&amp;O Hamburg Hammer Kirche</t>
  </si>
  <si>
    <t>a&amp;o Hamburg Hammer Kirche</t>
  </si>
  <si>
    <t>102.00</t>
  </si>
  <si>
    <t>104.00</t>
  </si>
  <si>
    <t>112.00</t>
  </si>
  <si>
    <t>114.00</t>
  </si>
  <si>
    <t>116.00</t>
  </si>
  <si>
    <t>120.00</t>
  </si>
  <si>
    <t>122.00</t>
  </si>
  <si>
    <t>128.00</t>
  </si>
  <si>
    <t>136.00</t>
  </si>
  <si>
    <t>152.00</t>
  </si>
  <si>
    <t>308.00</t>
  </si>
  <si>
    <t>324.00</t>
  </si>
  <si>
    <t>Steigenberger Hamburg</t>
  </si>
  <si>
    <t>430.00</t>
  </si>
  <si>
    <t>444.00</t>
  </si>
  <si>
    <t>454.00</t>
  </si>
  <si>
    <t>456.00</t>
  </si>
  <si>
    <t>Doppelzimmer Superior, Double room - Superior (A2F)</t>
  </si>
  <si>
    <t>498.00</t>
  </si>
  <si>
    <t>500.00</t>
  </si>
  <si>
    <t>Deluxe Doppelzimmer, Double room - De Luxe (A2E)</t>
  </si>
  <si>
    <t>546.00</t>
  </si>
  <si>
    <t>550.00</t>
  </si>
  <si>
    <t>570.00</t>
  </si>
  <si>
    <t>608.00</t>
  </si>
  <si>
    <t>676.00</t>
  </si>
  <si>
    <t xml:space="preserve">Boutique 020 Hamburg City </t>
  </si>
  <si>
    <t>192.00</t>
  </si>
  <si>
    <t>Ellmenreichstr. 20,20099 Hamburg</t>
  </si>
  <si>
    <t>Hansehof</t>
  </si>
  <si>
    <t>Simon-von-Utrecht-Str. 80-81,20359 Hamburg</t>
  </si>
  <si>
    <t>Reichshof Hamburg, Curio Collection by Hilton</t>
  </si>
  <si>
    <t>Medium Zimmer</t>
  </si>
  <si>
    <t>330.00</t>
  </si>
  <si>
    <t>Kirchenallee 34-36,20099 Hamburg</t>
  </si>
  <si>
    <t>airtours</t>
  </si>
  <si>
    <t>Doppelzimmer, Kat. Standard M</t>
  </si>
  <si>
    <t>Medium DZ Aktionspreis</t>
  </si>
  <si>
    <t>Medium DZ Aktionspreis (DI7)</t>
  </si>
  <si>
    <t>Medium DZ</t>
  </si>
  <si>
    <t>336.00</t>
  </si>
  <si>
    <t>Medium DZ (DI)</t>
  </si>
  <si>
    <t>340.00</t>
  </si>
  <si>
    <t>342.00</t>
  </si>
  <si>
    <t>Large Zimmer</t>
  </si>
  <si>
    <t>358.00</t>
  </si>
  <si>
    <t>360.00</t>
  </si>
  <si>
    <t>Doppelzimmer, Kat. Standard L</t>
  </si>
  <si>
    <t>378.00</t>
  </si>
  <si>
    <t>Large DZ</t>
  </si>
  <si>
    <t>384.00</t>
  </si>
  <si>
    <t>Large DZ (DA)</t>
  </si>
  <si>
    <t>Familienz. Sup. Akt. Pr.</t>
  </si>
  <si>
    <t>392.00</t>
  </si>
  <si>
    <t>Familienz. Sup. Akt. Pr. (FI7)</t>
  </si>
  <si>
    <t>Familienzimmer Superior</t>
  </si>
  <si>
    <t>Familienzimmer Superior (FI)</t>
  </si>
  <si>
    <t>408.00</t>
  </si>
  <si>
    <t>Doppelzimmer, Superior-Zimmer</t>
  </si>
  <si>
    <t>496.00</t>
  </si>
  <si>
    <t>568.00</t>
  </si>
  <si>
    <t>Junior-Suite, King Size Bett</t>
  </si>
  <si>
    <t>Junges Hotel Hamburg</t>
  </si>
  <si>
    <t>Standardzimmer, 2 Bett Bad/Dusche/WC, Komfort (Z2C)</t>
  </si>
  <si>
    <t>Kurt-Schumacher-Allee 14,20097 Hamburg</t>
  </si>
  <si>
    <t>Comfort Room</t>
  </si>
  <si>
    <t>Doppelzimmer, Kat. Komfort</t>
  </si>
  <si>
    <t>Komfort-Zimmer</t>
  </si>
  <si>
    <t>my4walls Serviced Apartments Hamburg</t>
  </si>
  <si>
    <t>Komfort Apartment 2 Pers.</t>
  </si>
  <si>
    <t>236.00</t>
  </si>
  <si>
    <t>Komfort Apartment 2 Pers. (DI)</t>
  </si>
  <si>
    <t>Deluxe Apartment 2 Pers.</t>
  </si>
  <si>
    <t>Deluxe Apartment 2 Pers. (DA)</t>
  </si>
  <si>
    <t>Adina Apartment Hotel Hamburg Speicherstadt</t>
  </si>
  <si>
    <t>Studio</t>
  </si>
  <si>
    <t>Willy-Brandt-Strau00dfe 25,20457  Hamburg</t>
  </si>
  <si>
    <t>Doppelzimmer, Typ Studio</t>
  </si>
  <si>
    <t>312.00</t>
  </si>
  <si>
    <t>Studio 2 Pers Aktionsprei</t>
  </si>
  <si>
    <t>316.00</t>
  </si>
  <si>
    <t>Studio 2 Pers Aktionsprei (DI7)</t>
  </si>
  <si>
    <t>380.00</t>
  </si>
  <si>
    <t>Studio 2 Personen</t>
  </si>
  <si>
    <t>Studio 2 Personen (DI)</t>
  </si>
  <si>
    <t>One Bedroom Apartment</t>
  </si>
  <si>
    <t>402.00</t>
  </si>
  <si>
    <t>Apartment 2 Personen</t>
  </si>
  <si>
    <t>Apartment 2 Personen (DA)</t>
  </si>
  <si>
    <t>Holiday Inn Hamburg</t>
  </si>
  <si>
    <t>Zimmer, Standard Room (A2X)</t>
  </si>
  <si>
    <t>Zimmer, Non-Smoking Room with One Queen Bed (A2C)</t>
  </si>
  <si>
    <t>Zimmer, Non-Smoking Location Room with Two Beds (B2B)</t>
  </si>
  <si>
    <t>Zimmer, Standard Room with Breakfast Coupon (A2S)</t>
  </si>
  <si>
    <t>Zimmer, Deluxe Room (A2I)</t>
  </si>
  <si>
    <t>270.00</t>
  </si>
  <si>
    <t>Zimmer, Non-Smoking Room with One Queen Bed and (A2D)</t>
  </si>
  <si>
    <t>Zimmer, Non-Smoking Location Room with Two Beds (A2G)</t>
  </si>
  <si>
    <t>Zimmer, Deluxe Room with Breakfast Coupon (A2N)</t>
  </si>
  <si>
    <t>334.00</t>
  </si>
  <si>
    <t>Hotel Vorbach Hamburg</t>
  </si>
  <si>
    <t>Doppelzimmer, Dusche/WC</t>
  </si>
  <si>
    <t>Vorbach</t>
  </si>
  <si>
    <t>196.00</t>
  </si>
  <si>
    <t>Johnsallee 63-67,20146 Hamburg</t>
  </si>
  <si>
    <t>Zimmer, Standard Double (A2D)</t>
  </si>
  <si>
    <t>296.00</t>
  </si>
  <si>
    <t>Doppelzimmer Twin</t>
  </si>
  <si>
    <t>304.00</t>
  </si>
  <si>
    <t>306.00</t>
  </si>
  <si>
    <t>350.00</t>
  </si>
  <si>
    <t>The George Hotel Hamburg</t>
  </si>
  <si>
    <t>George S</t>
  </si>
  <si>
    <t>The George</t>
  </si>
  <si>
    <t>422.00</t>
  </si>
  <si>
    <t>Barcastrau00dfe 3,22087 Hamburg</t>
  </si>
  <si>
    <t>274.00</t>
  </si>
  <si>
    <t>IntercityHotel Hamburg Dammtor Messe</t>
  </si>
  <si>
    <t>InterCityHotel Hamburg Dammtor-Messe</t>
  </si>
  <si>
    <t>Doppelzimmer Businesszimmer</t>
  </si>
  <si>
    <t>Holiday Inn Express Hamburg City Centre</t>
  </si>
  <si>
    <t>Zimmer, Non-Smoking Room with Two Single Beds (A2A)</t>
  </si>
  <si>
    <t>190.00</t>
  </si>
  <si>
    <t>Zimmer, Standard Room (A2G)</t>
  </si>
  <si>
    <t>Zimmer, Non-Smoking Room with One Bed and Sofa B (A2D)</t>
  </si>
  <si>
    <t>346.00</t>
  </si>
  <si>
    <t>Doppelzimmer, Typ Apartment</t>
  </si>
  <si>
    <t>406.00</t>
  </si>
  <si>
    <t>Novum Hotel Belmondo Hamburg</t>
  </si>
  <si>
    <t>Spaldingstrasse 70,20097 Hamburg</t>
  </si>
  <si>
    <t>Best Western Amedia Hamburg</t>
  </si>
  <si>
    <t>Zimmer, 1 Double Bed, Standard Room, 18 Square M (A2C)</t>
  </si>
  <si>
    <t>Best Western Amedia Hotel Hamburg</t>
  </si>
  <si>
    <t>Alsterdorfer Strau00dfe 575a,22337 Hamburg,Hamburg</t>
  </si>
  <si>
    <t>2 Bett Bad/Dusche/WC</t>
  </si>
  <si>
    <t>Zimmer, 1 Double Bed, Comfort, 20 Square Meters, (A2D)</t>
  </si>
  <si>
    <t>Doppelzimmer, DU/WC</t>
  </si>
  <si>
    <t>Zimmer, 1 Double Bed, Comfort, Extra Single Bed, (A2E)</t>
  </si>
  <si>
    <t>Doppelzimmer, Twin/Double room (A2H)</t>
  </si>
  <si>
    <t>Doppelzimmer Typ A</t>
  </si>
  <si>
    <t>Doppelzimmer, Twin/Double room - Comfort (A2I)</t>
  </si>
  <si>
    <t>Standardzimmer, 2 Bett Bad/Dusche/WC, Comfort (A2E)</t>
  </si>
  <si>
    <t>2 Bett Bad/Dusche/WC, Comfort</t>
  </si>
  <si>
    <t>Hotel Panorama Hamburg Billstedt</t>
  </si>
  <si>
    <t>Panorama Billstedt</t>
  </si>
  <si>
    <t>Billstedter Hauptstrau00dfe 44,22111 Hamburg</t>
  </si>
  <si>
    <t>198.00</t>
  </si>
  <si>
    <t>234.00</t>
  </si>
  <si>
    <t>Das GÃ¤stehaus der Elb Lounge</t>
  </si>
  <si>
    <t>Doppelzimmer (DH)</t>
  </si>
  <si>
    <t>Europaischer Hof</t>
  </si>
  <si>
    <t>Standardzimmer, 2 Bett,Bad/Du,WC, Standard (A2D)</t>
  </si>
  <si>
    <t>EuropÃ¤ischer Hof</t>
  </si>
  <si>
    <t>2 Bett,Bad/Du,WC, Standard</t>
  </si>
  <si>
    <t>DZ, Kat. Standard Du/WC</t>
  </si>
  <si>
    <t>Standard DZ</t>
  </si>
  <si>
    <t>Standard DZ (DI1)</t>
  </si>
  <si>
    <t>Standardzimmer, 2 Bett,Bad/Du,WC, Standard Plus (A2A)</t>
  </si>
  <si>
    <t>362.00</t>
  </si>
  <si>
    <t>370.00</t>
  </si>
  <si>
    <t>372.00</t>
  </si>
  <si>
    <t>374.00</t>
  </si>
  <si>
    <t>2 Bett,Bad/Du,WC, Standard Plus</t>
  </si>
  <si>
    <t>Standard-Plus Zimmer</t>
  </si>
  <si>
    <t>Standard Plus DZ</t>
  </si>
  <si>
    <t>Standard Plus DZ (DI)</t>
  </si>
  <si>
    <t>Deluxe Room</t>
  </si>
  <si>
    <t>DZ, Standard-Plus, Du/WC</t>
  </si>
  <si>
    <t>446.00</t>
  </si>
  <si>
    <t>Holiday Inn Express Hamburg St.Pauli Messe</t>
  </si>
  <si>
    <t>Zimmer, Non-Smoking Room with Two Single Beds (A2G)</t>
  </si>
  <si>
    <t>Zimmer, Standard Room (A2L)</t>
  </si>
  <si>
    <t>Zimmer, Mobility Accessible Non-Smoking Room wit (A2K)</t>
  </si>
  <si>
    <t>Zimmer, Non-Smoking Room with One Bed and Sofa B (A2F)</t>
  </si>
  <si>
    <t>Zimmer, Mobility Accessible Non-Smoking Room wit (A2H)</t>
  </si>
  <si>
    <t>Hotel Domicil Hamburg by Golden Tulip</t>
  </si>
  <si>
    <t>Domicil Hamburg by Golden Tulip</t>
  </si>
  <si>
    <t>158.00</t>
  </si>
  <si>
    <t>Stresemannstr. 62,22769 Hamburg</t>
  </si>
  <si>
    <t>256.00</t>
  </si>
  <si>
    <t>Doppelzimmer (Doppelbett)</t>
  </si>
  <si>
    <t>Hotel Residence am Hauptbahnhof</t>
  </si>
  <si>
    <t>Hotel Residence</t>
  </si>
  <si>
    <t>Steindamm 24-26,20099 Hamburg</t>
  </si>
  <si>
    <t>Dreibettzimmer</t>
  </si>
  <si>
    <t>Vierbettzimmer</t>
  </si>
  <si>
    <t>318.00</t>
  </si>
  <si>
    <t>The Rilano Hotel Hamburg</t>
  </si>
  <si>
    <t>Hein-Sau00df-Weg 40,21129 Hamburg</t>
  </si>
  <si>
    <t>DZ, Standard, Bad od. Du/WC</t>
  </si>
  <si>
    <t>DZ, Superior, Bad od. Du/WC</t>
  </si>
  <si>
    <t>Superior DZ Elbblick</t>
  </si>
  <si>
    <t>Superior DZ Elbblick (DA)</t>
  </si>
  <si>
    <t>Novum Hotel Continental Hamburg Hauptbahnhof</t>
  </si>
  <si>
    <t>Kirchenallee 37,St. Georg,20099 Hamburg</t>
  </si>
  <si>
    <t>Tortue Hamburg</t>
  </si>
  <si>
    <t>Small</t>
  </si>
  <si>
    <t>584.00</t>
  </si>
  <si>
    <t>Medium</t>
  </si>
  <si>
    <t>620.00</t>
  </si>
  <si>
    <t>Large</t>
  </si>
  <si>
    <t>656.00</t>
  </si>
  <si>
    <t>Citadines Michel Hamburg</t>
  </si>
  <si>
    <t>Ludwig-Erhard-Strau00dfe 7,20459 Hamburg</t>
  </si>
  <si>
    <t>Studio, Standardzimmer</t>
  </si>
  <si>
    <t>Zimmer, Standard Studio (A2D)</t>
  </si>
  <si>
    <t>Standard Studio</t>
  </si>
  <si>
    <t>Studio (B)</t>
  </si>
  <si>
    <t>Studio (Wohn-/Schlafraum)</t>
  </si>
  <si>
    <t>Zimmer, Run of House Studio (B2C)</t>
  </si>
  <si>
    <t>Zimmer, Standard Studio (A2C)</t>
  </si>
  <si>
    <t>258.00</t>
  </si>
  <si>
    <t>Studio Deluxe</t>
  </si>
  <si>
    <t>Zimmer, Standard Studio Deluxe (A2F)</t>
  </si>
  <si>
    <t>Studio Deluxe (BD)</t>
  </si>
  <si>
    <t>Zimmer, Run of House Studio (B2E)</t>
  </si>
  <si>
    <t>Zimmer, Standard Studio Deluxe (A2E)</t>
  </si>
  <si>
    <t>Appartement</t>
  </si>
  <si>
    <t>Apartment 1 Bedroom</t>
  </si>
  <si>
    <t>Apartment, Standardzimmer</t>
  </si>
  <si>
    <t>356.00</t>
  </si>
  <si>
    <t>Zimmer, Standard 1 Bedroom Apartment (A2A)</t>
  </si>
  <si>
    <t>Standard 1 Bedroom Apartment</t>
  </si>
  <si>
    <t>Appartement 1 Schlafzimme (A1)</t>
  </si>
  <si>
    <t>App. komb. Wohn-/Schlafr.</t>
  </si>
  <si>
    <t>Zimmer, Standard 1 Bedroom Apartment (A2B)</t>
  </si>
  <si>
    <t>Central Hamburg</t>
  </si>
  <si>
    <t>Pru00e4sident-Krahn-Str. 15,22765 Hamburg</t>
  </si>
  <si>
    <t>Lumen am Hauptbahnhof</t>
  </si>
  <si>
    <t>Lumen</t>
  </si>
  <si>
    <t>148.00</t>
  </si>
  <si>
    <t>Steindamm 19,20099 Hamburg</t>
  </si>
  <si>
    <t>Doppelzimmer, Twin/Double room (A2I)</t>
  </si>
  <si>
    <t>Dreibettzimmer, Triple room (A2E)</t>
  </si>
  <si>
    <t>Viererbelegung, Quadruple room (A2F)</t>
  </si>
  <si>
    <t>470.00</t>
  </si>
  <si>
    <t>556.00</t>
  </si>
  <si>
    <t>Leonardo Hotel Hamburg Stillhorn</t>
  </si>
  <si>
    <t>Leonardo Hamburg Stillhorn</t>
  </si>
  <si>
    <t>Stillhorner Weg 40,Directly at the Motorway A1,amidst the nature reserve u201eHeuckenlocku201c,21109 Hamburg-Wilhelmsburg</t>
  </si>
  <si>
    <t>Doppelzimmer, Gartenblick</t>
  </si>
  <si>
    <t>Doppelzimmer Gartenblick, Twin/Double room - Garden View (A2M)</t>
  </si>
  <si>
    <t>NH Hamburg Horner Rennbahn</t>
  </si>
  <si>
    <t>Rennbahnstrasse 90,22111 Hamburg</t>
  </si>
  <si>
    <t>238.00</t>
  </si>
  <si>
    <t>Doppelzimmer Zi. mit Aussicht</t>
  </si>
  <si>
    <t>NH Collection Hamburg City</t>
  </si>
  <si>
    <t>Feldstrasse 53-58,20357 Hamburg</t>
  </si>
  <si>
    <t>Suite</t>
  </si>
  <si>
    <t>Suite (A2M)</t>
  </si>
  <si>
    <t>Raphael Hotel WÃ¤lderhaus</t>
  </si>
  <si>
    <t>Komfort DZ</t>
  </si>
  <si>
    <t>Komfort DZ (DA)</t>
  </si>
  <si>
    <t>Apartment Hotel Hamburg Mitte</t>
  </si>
  <si>
    <t>Zimmer, Comfort Double (B2H)</t>
  </si>
  <si>
    <t>Apartment-Hotel Hamburg Mitte</t>
  </si>
  <si>
    <t>Doppelzimmer, Comfort-Zimmer</t>
  </si>
  <si>
    <t>Comfort Twin</t>
  </si>
  <si>
    <t>Doppelzimmer Economy</t>
  </si>
  <si>
    <t>Zimmer, Comfort Double (A2H)</t>
  </si>
  <si>
    <t>2-Bett-Zimmer Komfort (ZK)</t>
  </si>
  <si>
    <t>Doppelzimmer, Comfort</t>
  </si>
  <si>
    <t>Zimmer, Comfort Double (B2C)</t>
  </si>
  <si>
    <t>Doppelzimmer, Double room - Comfort (A2O)</t>
  </si>
  <si>
    <t>Doppelzimmer Komfort, Du/WC</t>
  </si>
  <si>
    <t>Doppelzimmer,Balkon (DU)</t>
  </si>
  <si>
    <t>Zimmer, Comfort Double (A2D)</t>
  </si>
  <si>
    <t>Doppelzimmer, Twin/Double room (A2R)</t>
  </si>
  <si>
    <t>Bridge Inn Hotel</t>
  </si>
  <si>
    <t>Bridge Inn</t>
  </si>
  <si>
    <t>144.00</t>
  </si>
  <si>
    <t>Billwerder Neuer Deich 4,20539 Hamburg</t>
  </si>
  <si>
    <t>Dreibettzimmer, Triple room (A2C)</t>
  </si>
  <si>
    <t>Novum Hotel Holstenwall Hamburg Neustadt</t>
  </si>
  <si>
    <t>Holstenwall 19,20355 Hamburg</t>
  </si>
  <si>
    <t xml:space="preserve">Select Hotel Hamburg Nord </t>
  </si>
  <si>
    <t>Standardzimmer, 2 Bett Bad/Dusche/WC (Z2B)</t>
  </si>
  <si>
    <t>Oldesloer Strasse 166,22457 Hamburg</t>
  </si>
  <si>
    <t>Leonardo Hotel Hamburg Elbbrucken</t>
  </si>
  <si>
    <t xml:space="preserve">Leonardo Hotel Hamburg ElbbrÃ¼cken </t>
  </si>
  <si>
    <t>Doppelzimmer, Double room - Comfort (A2N)</t>
  </si>
  <si>
    <t>Doppelzimmer Superior, Double room - Superior (A2W)</t>
  </si>
  <si>
    <t>Novum Hotel Kronprinz Hamburg Hauptbahnhof</t>
  </si>
  <si>
    <t>Kirchenallee 46,20099 Hamburg</t>
  </si>
  <si>
    <t>Park Hyatt Hamburg</t>
  </si>
  <si>
    <t>Park Zimmer</t>
  </si>
  <si>
    <t>484.00</t>
  </si>
  <si>
    <t>Bugenhagenstrau00dfe 8,20095 Hamburg</t>
  </si>
  <si>
    <t>Club Zimmer</t>
  </si>
  <si>
    <t>632.00</t>
  </si>
  <si>
    <t>652.00</t>
  </si>
  <si>
    <t>Park Suite</t>
  </si>
  <si>
    <t>1268.00</t>
  </si>
  <si>
    <t>1316.00</t>
  </si>
  <si>
    <t>NH Hamburg Altona</t>
  </si>
  <si>
    <t>Stresemanstrau00dfe 363-369,22761 Hamburg</t>
  </si>
  <si>
    <t>504.00</t>
  </si>
  <si>
    <t>626.00</t>
  </si>
  <si>
    <t>Hotel Senator</t>
  </si>
  <si>
    <t>Senator</t>
  </si>
  <si>
    <t>Lange Reihe 18-20,20099 Hamburg</t>
  </si>
  <si>
    <t>Doppelzimmer, Bad od. Du/WC</t>
  </si>
  <si>
    <t>348.00</t>
  </si>
  <si>
    <t>Centro Hotel North</t>
  </si>
  <si>
    <t>142.00</t>
  </si>
  <si>
    <t>Reeperbahn 15,Saint Pauli,20359 Hamburg</t>
  </si>
  <si>
    <t>ibis Hamburg St. Pauli Messe</t>
  </si>
  <si>
    <t>Leonardo Hotel Hamburg City Nord</t>
  </si>
  <si>
    <t>Mexikoring 1,22297 Hamburg</t>
  </si>
  <si>
    <t>Doppelzimmer, Twin/Double room - Comfort (A2F)</t>
  </si>
  <si>
    <t>Doppelzimmer (1 oder 2 Betten), Comfort-Zimmer</t>
  </si>
  <si>
    <t>Doppelzimmer Comfort-Zi.</t>
  </si>
  <si>
    <t>Doppelzimmer Superior, Twin/Double room - Superior (A2H)</t>
  </si>
  <si>
    <t>Superior Double</t>
  </si>
  <si>
    <t>Hanseport Hamburg</t>
  </si>
  <si>
    <t>Erichstrau00dfe 18,20359 Hamburg</t>
  </si>
  <si>
    <t>East Hotel</t>
  </si>
  <si>
    <t>East</t>
  </si>
  <si>
    <t>Simon-von-Utrecht-Str. 31,20359 Hamburg</t>
  </si>
  <si>
    <t>Double room</t>
  </si>
  <si>
    <t>Doppelzimmer, Twin/Double room (A2D)</t>
  </si>
  <si>
    <t>Novum Hotel Graf Moltke Hamburg</t>
  </si>
  <si>
    <t>Steindamm 1,St. Georg,20099 Hamburg</t>
  </si>
  <si>
    <t>Crowne Plaza Hamburg City Alster</t>
  </si>
  <si>
    <t>Zimmer, Standard Room including taxes (A2G)</t>
  </si>
  <si>
    <t>Zimmer, One Bed Other Nonsmoking (A2I)</t>
  </si>
  <si>
    <t>Zimmer, Standard Room with Breakfast Coupon incl (A2F)</t>
  </si>
  <si>
    <t>Zimmer, One Bed Other Nonsmoking with breakfast (A2H)</t>
  </si>
  <si>
    <t>Zimmer, Non-Smoking Feature Room with One Bed (A2O)</t>
  </si>
  <si>
    <t>Zimmer, Non-Smoking Feature Room with One Bed an (A2N)</t>
  </si>
  <si>
    <t>Novum Style Hotel Hamburg Centrum</t>
  </si>
  <si>
    <t>Doppelzimmer, Kat. Style</t>
  </si>
  <si>
    <t>Steindamm 68-70,20099 Hamburg</t>
  </si>
  <si>
    <t>Boutique 125 Hamburg Airport</t>
  </si>
  <si>
    <t>Steigenberger Hotel Treudelberg Hamburg</t>
  </si>
  <si>
    <t>Steigenberger Treudelberg Hamburg</t>
  </si>
  <si>
    <t>Lemsahler Landstrasse 45,22397 Hamburg</t>
  </si>
  <si>
    <t>Doppelzimmer 1 Schlafzimm (D1U)</t>
  </si>
  <si>
    <t>Doppelzimmer, Double room - Executive (A2G)</t>
  </si>
  <si>
    <t>418.00</t>
  </si>
  <si>
    <t>Doppelzimmer Executive (DX)</t>
  </si>
  <si>
    <t>Novum Hotel Hamburg Stadtzentrum</t>
  </si>
  <si>
    <t>Steindamm 29,20099 Hamburg</t>
  </si>
  <si>
    <t>Novum Hotel Alster Hamburg St. Georg</t>
  </si>
  <si>
    <t>St. Georg Strau00dfe 10,20099 Hamburg</t>
  </si>
  <si>
    <t>Lindner Hotel Am Michel</t>
  </si>
  <si>
    <t>Business</t>
  </si>
  <si>
    <t>Neanderstrau00dfe 20,20459 Hamburg</t>
  </si>
  <si>
    <t>410.00</t>
  </si>
  <si>
    <t>DZ, Kat. Business Class</t>
  </si>
  <si>
    <t>Intercity Hamburg Altona</t>
  </si>
  <si>
    <t>Paul Nevermann Platz 17,22765 Hamburg</t>
  </si>
  <si>
    <t>Doppelzimmer Business-Zi.</t>
  </si>
  <si>
    <t>Arcotel Onyx</t>
  </si>
  <si>
    <t>H4_5</t>
  </si>
  <si>
    <t>Reeperbahn 1 A,20359 Hamburg</t>
  </si>
  <si>
    <t>Comfort Doppelzimmer</t>
  </si>
  <si>
    <t>Comfort Doppelzimmer (DI)</t>
  </si>
  <si>
    <t>Park Hotel Am Berliner Tor</t>
  </si>
  <si>
    <t>Park Hotel am Berliner Tor</t>
  </si>
  <si>
    <t>Borgfelder Strau00dfe 1-9,20537 Hamburg</t>
  </si>
  <si>
    <t>Spar Doppelzimmer, Double room - Economy (A2M)</t>
  </si>
  <si>
    <t>Doppelzimmer, Economy-Zimmer</t>
  </si>
  <si>
    <t>Zimmer, Standard Double (A2R)</t>
  </si>
  <si>
    <t>Doppelzimmer Economy (DE)</t>
  </si>
  <si>
    <t>Zimmer, Standard Double (Z2B)</t>
  </si>
  <si>
    <t>Doppelzimmer, Double room Queen bed (A2H)</t>
  </si>
  <si>
    <t>Doppelzimmer, Queen Size Bett</t>
  </si>
  <si>
    <t>Zimmer, Standard Double (B2I)</t>
  </si>
  <si>
    <t>Doppelzimmer Superior, Double room - Superior (A2D)</t>
  </si>
  <si>
    <t>Zimmer, Studio Double (A2S)</t>
  </si>
  <si>
    <t>Zimmer, Standard Double (A2E)</t>
  </si>
  <si>
    <t>Zimmer, Standard Double (A2X)</t>
  </si>
  <si>
    <t>Zimmer, Studio Double (A2Y)</t>
  </si>
  <si>
    <t>Doppelzimmer (Doppelbett) - Economy</t>
  </si>
  <si>
    <t>Doppelzimmer (Doppelbett) Queen bed</t>
  </si>
  <si>
    <t>400.00</t>
  </si>
  <si>
    <t>Doppelzimmer (Doppelbett) - Superior</t>
  </si>
  <si>
    <t>sylc. Apartmenthotel</t>
  </si>
  <si>
    <t>DZ, Kat. Secondary</t>
  </si>
  <si>
    <t>Dorint Hamburg-Eppendorf</t>
  </si>
  <si>
    <t>Egon Hotel Hamburg City</t>
  </si>
  <si>
    <t>Doppelzimmer Standard, Du/WC</t>
  </si>
  <si>
    <t>Engel</t>
  </si>
  <si>
    <t>DZ Standard, Bad/Du/WC</t>
  </si>
  <si>
    <t>Niendorfer Str. 55-59,22529 Hamburg</t>
  </si>
  <si>
    <t>DZ Komfort, Bad/Du/WC</t>
  </si>
  <si>
    <t>Centro Hotel Keese</t>
  </si>
  <si>
    <t>Centro Hotel Keese Hamburg</t>
  </si>
  <si>
    <t>Reeperbahn 19-21,20359 Hamburg</t>
  </si>
  <si>
    <t>Privathotel Lindtner</t>
  </si>
  <si>
    <t>Heimfelder Strau00dfe 123,21075 Hamburg</t>
  </si>
  <si>
    <t>Best Western Plus Hotel St. Raphael</t>
  </si>
  <si>
    <t>Best Western Plus St.Raphael</t>
  </si>
  <si>
    <t>Adenauerallee 41,20097 Hamburg,Hamburg</t>
  </si>
  <si>
    <t>DZ, Kat. Standard Queensize</t>
  </si>
  <si>
    <t>DZ,Du,WC (DH)</t>
  </si>
  <si>
    <t>Zimmer, Standard Double or Queensize (A2D)</t>
  </si>
  <si>
    <t>DZ, Kat. Komfort</t>
  </si>
  <si>
    <t>Zimmer, Comfort Double (A2F)</t>
  </si>
  <si>
    <t>Standard Double or Queensize</t>
  </si>
  <si>
    <t>Mercure Hamburg Mitte</t>
  </si>
  <si>
    <t>Schroederstiftstrasse 3,20146 Hamburg</t>
  </si>
  <si>
    <t>Doppelzimmer, Double room Queen bed (A2J)</t>
  </si>
  <si>
    <t>Doppelzimmer, Double room - Privilege (A2H)</t>
  </si>
  <si>
    <t>Doppelzimmer (Doppelbett) - Privilege</t>
  </si>
  <si>
    <t>492.00</t>
  </si>
  <si>
    <t>590.00</t>
  </si>
  <si>
    <t>Barcelo Hamburg</t>
  </si>
  <si>
    <t>Ferdinandstrase 15,Hamburg 20095</t>
  </si>
  <si>
    <t>Doppelzimmer DeLuxe</t>
  </si>
  <si>
    <t>Superior</t>
  </si>
  <si>
    <t>Doppelzimmer (1 oder 2 Betten), Superior-Zimmer</t>
  </si>
  <si>
    <t>Juniorsuite</t>
  </si>
  <si>
    <t>Junior-Suite, Standardzimmer</t>
  </si>
  <si>
    <t>530.00</t>
  </si>
  <si>
    <t>560.00</t>
  </si>
  <si>
    <t xml:space="preserve">Hyperion Hotel Hamburg </t>
  </si>
  <si>
    <t>Leonardo Inn Hotel Hamburg Airport</t>
  </si>
  <si>
    <t>Zeppelinstrau00dfe 12,22335 Hamburg</t>
  </si>
  <si>
    <t>Adina Hotel Hamburg Michel</t>
  </si>
  <si>
    <t>Zimmer, Standard Studio (A2G)</t>
  </si>
  <si>
    <t>Adina Apartment Hotel Hamburg Michel</t>
  </si>
  <si>
    <t>Neuer Steinweg 26,20459 Hamburg</t>
  </si>
  <si>
    <t>Zimmer, Standard Studio (A2E)</t>
  </si>
  <si>
    <t>Zimmer, Standard Studio (A2B)</t>
  </si>
  <si>
    <t>326.00</t>
  </si>
  <si>
    <t>Zimmer, Standard 1 Bedroom Apartment (A2F)</t>
  </si>
  <si>
    <t>Zimmer, Classic 1 Bedroom Apartment (A2P)</t>
  </si>
  <si>
    <t>Studio (DI)</t>
  </si>
  <si>
    <t>1 Bedroom Appartment</t>
  </si>
  <si>
    <t>Zimmer, Classic 1 Bedroom Apartment (A2N)</t>
  </si>
  <si>
    <t>Appartement 1Bedroom</t>
  </si>
  <si>
    <t>Classic 1 Bedroom Apartment</t>
  </si>
  <si>
    <t>Apartment</t>
  </si>
  <si>
    <t>Apartment (DA)</t>
  </si>
  <si>
    <t>Zimmer, Classic 1 Bedroom Apartment (A2O)</t>
  </si>
  <si>
    <t>Zimmer, Standard 1 Bedroom Apartment (A2D)</t>
  </si>
  <si>
    <t>Studio DZ (DI)</t>
  </si>
  <si>
    <t>Studio DZ</t>
  </si>
  <si>
    <t>432.00</t>
  </si>
  <si>
    <t>472.00</t>
  </si>
  <si>
    <t>508.00</t>
  </si>
  <si>
    <t>518.00</t>
  </si>
  <si>
    <t>548.00</t>
  </si>
  <si>
    <t>A&amp;O Hamburg City</t>
  </si>
  <si>
    <t>A &amp; O Hamburg City</t>
  </si>
  <si>
    <t>96.00</t>
  </si>
  <si>
    <t>Spaldingstrasse 160,20097 Hamburg</t>
  </si>
  <si>
    <t>100.00</t>
  </si>
  <si>
    <t>108.00</t>
  </si>
  <si>
    <t>124.00</t>
  </si>
  <si>
    <t>Louis C. Jacob</t>
  </si>
  <si>
    <t>Elbchaussee 401-403,22609 Hamburg</t>
  </si>
  <si>
    <t>476.00</t>
  </si>
  <si>
    <t>DZ DeLuxe, Gartenblick</t>
  </si>
  <si>
    <t>Doppelzimmer Deluxe Gartenblick</t>
  </si>
  <si>
    <t>558.00</t>
  </si>
  <si>
    <t>Doppelzimmer Deluxe Garte (DDB)</t>
  </si>
  <si>
    <t>596.00</t>
  </si>
  <si>
    <t>598.00</t>
  </si>
  <si>
    <t>610.00</t>
  </si>
  <si>
    <t>628.00</t>
  </si>
  <si>
    <t>630.00</t>
  </si>
  <si>
    <t>670.00</t>
  </si>
  <si>
    <t>690.00</t>
  </si>
  <si>
    <t>694.00</t>
  </si>
  <si>
    <t>704.00</t>
  </si>
  <si>
    <t>716.00</t>
  </si>
  <si>
    <t>Junior-Suite, Junior Suite (A2R)</t>
  </si>
  <si>
    <t>754.00</t>
  </si>
  <si>
    <t>790.00</t>
  </si>
  <si>
    <t>812.00</t>
  </si>
  <si>
    <t>838.00</t>
  </si>
  <si>
    <t>972.00</t>
  </si>
  <si>
    <t>1018.00</t>
  </si>
  <si>
    <t>1186.00</t>
  </si>
  <si>
    <t>1194.00</t>
  </si>
  <si>
    <t>1224.00</t>
  </si>
  <si>
    <t>Suite (A2Q)</t>
  </si>
  <si>
    <t>1274.00</t>
  </si>
  <si>
    <t>1328.00</t>
  </si>
  <si>
    <t>1334.00</t>
  </si>
  <si>
    <t>1340.00</t>
  </si>
  <si>
    <t>1374.00</t>
  </si>
  <si>
    <t>1490.00</t>
  </si>
  <si>
    <t>1562.00</t>
  </si>
  <si>
    <t>532.00</t>
  </si>
  <si>
    <t>98.00</t>
  </si>
  <si>
    <t>110.00</t>
  </si>
  <si>
    <t>118.00</t>
  </si>
  <si>
    <t>126.00</t>
  </si>
  <si>
    <t>NH Hamburg Mitte</t>
  </si>
  <si>
    <t>Schu00e4ferkampsallee 49,20357 Hamburg</t>
  </si>
  <si>
    <t>Terminus</t>
  </si>
  <si>
    <t>Steindamm, 5,20099 Hamburg</t>
  </si>
  <si>
    <t>540.00</t>
  </si>
  <si>
    <t>Arcotel Rubin</t>
  </si>
  <si>
    <t>Steindamm 63,20099 Hamburg</t>
  </si>
  <si>
    <t>Doppelzimmer, Kat. Comfort</t>
  </si>
  <si>
    <t>Centro Hotel CityGate Hamburg</t>
  </si>
  <si>
    <t>H2_5</t>
  </si>
  <si>
    <t>Steindamm 49,20099 Hamburg</t>
  </si>
  <si>
    <t>Park hotel Hamburg Arena</t>
  </si>
  <si>
    <t xml:space="preserve">Park Hotel Hamburg Arena </t>
  </si>
  <si>
    <t>Kieler Strasse 333,22525 Hamburg</t>
  </si>
  <si>
    <t>HB</t>
  </si>
  <si>
    <t>390.00</t>
  </si>
  <si>
    <t>798.00</t>
  </si>
  <si>
    <t>FÃ¼rst Bismarck</t>
  </si>
  <si>
    <t>DZ, Klassik, Bad od. Du/WC</t>
  </si>
  <si>
    <t>Novotel Suites Hamburg City</t>
  </si>
  <si>
    <t>Superior-Suite, Suite - Superior (A2A)</t>
  </si>
  <si>
    <t>Suite Novotel Hamburg City</t>
  </si>
  <si>
    <t>Lu00fcbeckertordamm 2,20099 Hamburg</t>
  </si>
  <si>
    <t>646.00</t>
  </si>
  <si>
    <t>Scandic Hamburg Emporio</t>
  </si>
  <si>
    <t>Dammtorwall 19,20355 Hamburg</t>
  </si>
  <si>
    <t>DZ Superior</t>
  </si>
  <si>
    <t>Superior - Familienzimmer, Family room - Superior (A2F)</t>
  </si>
  <si>
    <t>Superior DZ</t>
  </si>
  <si>
    <t>Superior DZ (DA)</t>
  </si>
  <si>
    <t>Familienzimmer Superior (FU)</t>
  </si>
  <si>
    <t>Familienzimmer, Superior-Zimmer</t>
  </si>
  <si>
    <t>Superior Family Room</t>
  </si>
  <si>
    <t>494.00</t>
  </si>
  <si>
    <t>Junior-Suite, 2-Mann-Zimmer</t>
  </si>
  <si>
    <t>Junior Suite Room with Breakfast</t>
  </si>
  <si>
    <t>520.00</t>
  </si>
  <si>
    <t>522.00</t>
  </si>
  <si>
    <t>Doppelzimmer Standard</t>
  </si>
  <si>
    <t>542.00</t>
  </si>
  <si>
    <t>592.00</t>
  </si>
  <si>
    <t>660.00</t>
  </si>
  <si>
    <t>Familienzimmer - Superior</t>
  </si>
  <si>
    <t>702.00</t>
  </si>
  <si>
    <t>Junior Sute</t>
  </si>
  <si>
    <t>730.00</t>
  </si>
  <si>
    <t>25hours Hafencity</t>
  </si>
  <si>
    <t>Doppelzimmer, M-Koje (DI)</t>
  </si>
  <si>
    <t>Doppelzimmer, M-Koje</t>
  </si>
  <si>
    <t>Mercure Hotel Hamburg City</t>
  </si>
  <si>
    <t>Mercure Hamburg City</t>
  </si>
  <si>
    <t>Amsinckstr. 53,20097 Hamburg</t>
  </si>
  <si>
    <t>DoubleRoom, Advance Purchase Superior Double + Breakfast</t>
  </si>
  <si>
    <t>Doppelzimmer Superior, Double room - Superior (A2B)</t>
  </si>
  <si>
    <t>528.00</t>
  </si>
  <si>
    <t>578.00</t>
  </si>
  <si>
    <t>604.00</t>
  </si>
  <si>
    <t>688.00</t>
  </si>
  <si>
    <t>720.00</t>
  </si>
  <si>
    <t>724.00</t>
  </si>
  <si>
    <t>800.00</t>
  </si>
  <si>
    <t>832.00</t>
  </si>
  <si>
    <t>880.00</t>
  </si>
  <si>
    <t>922.00</t>
  </si>
  <si>
    <t>928.00</t>
  </si>
  <si>
    <t>930.00</t>
  </si>
  <si>
    <t>954.00</t>
  </si>
  <si>
    <t>982.00</t>
  </si>
  <si>
    <t>1000.00</t>
  </si>
  <si>
    <t>1004.00</t>
  </si>
  <si>
    <t>1030.00</t>
  </si>
  <si>
    <t>1082.00</t>
  </si>
  <si>
    <t>1180.00</t>
  </si>
  <si>
    <t>1406.00</t>
  </si>
  <si>
    <t>1556.00</t>
  </si>
  <si>
    <t>1802.00</t>
  </si>
  <si>
    <t>1952.00</t>
  </si>
  <si>
    <t>Best Western Premier Alsterkrug Hotel</t>
  </si>
  <si>
    <t>Standardzimmer, 2 Bett Bad/Dusche/WC, Komfort Plus (A2B)</t>
  </si>
  <si>
    <t>Alsterkrugchaussee 277,22297 Hamburg,Hamburg</t>
  </si>
  <si>
    <t>Comfort DZ Aktionspreis</t>
  </si>
  <si>
    <t>Comfort DZ Aktionspreis (DI7)</t>
  </si>
  <si>
    <t>Doppelzimmer, Komfort (A2A)</t>
  </si>
  <si>
    <t>Komfort DZ (DI)</t>
  </si>
  <si>
    <t>Doppelzimmer, Executive (A2B)</t>
  </si>
  <si>
    <t>Executive-Zimmer</t>
  </si>
  <si>
    <t>Executive DZ</t>
  </si>
  <si>
    <t>Executive DZ (DA)</t>
  </si>
  <si>
    <t>138.00</t>
  </si>
  <si>
    <t>Best Western Raphael Hotel Altona</t>
  </si>
  <si>
    <t>Pru00e4sident-Krahn-Strau00dfe 13,22765 Hamburg,Hamburg</t>
  </si>
  <si>
    <t>Doppelzimmer,Standard (DI)</t>
  </si>
  <si>
    <t>Doppelzimmer,Komfort (DIA)</t>
  </si>
  <si>
    <t>Boutique 072 by Centro</t>
  </si>
  <si>
    <t xml:space="preserve">Boutique 072 Hamburg St. Georg </t>
  </si>
  <si>
    <t>Brennerstrau00dfe 70-72,20099 Hamburg</t>
  </si>
  <si>
    <t>Aspria Hamburg Uhlenhorst</t>
  </si>
  <si>
    <t>Aspria Uhlenhorst</t>
  </si>
  <si>
    <t>Hofweg 40,22085 Hamburg</t>
  </si>
  <si>
    <t>Doppelz,Hamburger Auszeit (DIX)</t>
  </si>
  <si>
    <t>Fairmont Hotel Vier Jahreszeiten</t>
  </si>
  <si>
    <t>Deluxe Doppelzimmer Courtyard</t>
  </si>
  <si>
    <t>524.00</t>
  </si>
  <si>
    <t>Neuer Jungfernstieg 9-14,20354 Hamburg</t>
  </si>
  <si>
    <t>Junior Suite Courtyard</t>
  </si>
  <si>
    <t>642.00</t>
  </si>
  <si>
    <t>692.00</t>
  </si>
  <si>
    <t>Kempinski Atlantic Hamburg</t>
  </si>
  <si>
    <t>An der Alster 72-79,20099 Hamburg</t>
  </si>
  <si>
    <t>Doppelzimmer Superior, Double room - Superior (A2G)</t>
  </si>
  <si>
    <t>Deluxe Doppelzimmer, Double room - De Luxe (A2F)</t>
  </si>
  <si>
    <t>Deluxe</t>
  </si>
  <si>
    <t>Superior Doppelzimmer (DI)</t>
  </si>
  <si>
    <t>544.00</t>
  </si>
  <si>
    <t>Deluxe DZ</t>
  </si>
  <si>
    <t>Deluxe DZ (DA)</t>
  </si>
  <si>
    <t>Junior Suite Innenhof DZ</t>
  </si>
  <si>
    <t>Junior Suite Innenhof DZ (KXA)</t>
  </si>
  <si>
    <t>698.00</t>
  </si>
  <si>
    <t>Superior Suite Alsterblic</t>
  </si>
  <si>
    <t>1908.00</t>
  </si>
  <si>
    <t>Superior Suite Alsterblic (WXA)</t>
  </si>
  <si>
    <t>Stella Maris Hamburg</t>
  </si>
  <si>
    <t>laut Ausschreibung</t>
  </si>
  <si>
    <t>Reimarusstrau00dfe 12,20459 Hamburg</t>
  </si>
  <si>
    <t>130.00</t>
  </si>
  <si>
    <t>Hotel Quality Ambassador Hamburg</t>
  </si>
  <si>
    <t>Standardzimmer, 2 Bett Bad/Dusche/WC, Classic (A2C)</t>
  </si>
  <si>
    <t>Quality Hotel Ambassador</t>
  </si>
  <si>
    <t>Heidenkampsweg 34,20097 Hamburg</t>
  </si>
  <si>
    <t>2 Bett Bad/Dusche/WC, Classic</t>
  </si>
  <si>
    <t>Ameron Hotel Speicherstadt</t>
  </si>
  <si>
    <t>Doppelzimmer, Smart Standard</t>
  </si>
  <si>
    <t>Am Sandtorkai 4,Stadtteil HafenCity-Speicherstadt,20457 Hamburg-Mitte</t>
  </si>
  <si>
    <t>Doppelzimmer, Smart Comfort</t>
  </si>
  <si>
    <t>Comfort DZ</t>
  </si>
  <si>
    <t>Comfort DZ (DA)</t>
  </si>
  <si>
    <t>City Hotel Hamburg Mitte</t>
  </si>
  <si>
    <t>Amsinckstrau00dfe 45,20097 Hamburg</t>
  </si>
  <si>
    <t>Doppelzimmer, Bad o. Dusche/WC</t>
  </si>
  <si>
    <t>Zimmer, Standard Double (A2N)</t>
  </si>
  <si>
    <t>Doppelzimmer 2Erw.</t>
  </si>
  <si>
    <t>Schauinsland-Reisen</t>
  </si>
  <si>
    <t>Doppelzimmer, Double room - Business (A2G)</t>
  </si>
  <si>
    <t>Doppelzimmer (Doppelbett) - Business</t>
  </si>
  <si>
    <t>134.00</t>
  </si>
  <si>
    <t>Doppelzimmer Comfort-Zi</t>
  </si>
  <si>
    <t>Familienzimmer, Family room - Comfort (A2Q)</t>
  </si>
  <si>
    <t>Familienzimmer Comfort</t>
  </si>
  <si>
    <t>Familienzimmer, Comfort</t>
  </si>
  <si>
    <t>Familienzimmer Komfort (FK)</t>
  </si>
  <si>
    <t>Boutique 056 Hamburg Central</t>
  </si>
  <si>
    <t>Kirchenallee 56,20099 Hamburg</t>
  </si>
  <si>
    <t>Standard Room Double or Twin</t>
  </si>
  <si>
    <t>502.00</t>
  </si>
  <si>
    <t>696.00</t>
  </si>
  <si>
    <t>L-Studio</t>
  </si>
  <si>
    <t>H4 Hotel Hamburg Bergedorf</t>
  </si>
  <si>
    <t>H4 Hotel Hamburg-Bergedorf</t>
  </si>
  <si>
    <t>2008.00</t>
  </si>
  <si>
    <t>SIR Nikolai</t>
  </si>
  <si>
    <t>Deluxe Doppelzimmer, Twin/Double room - De Luxe (A2C)</t>
  </si>
  <si>
    <t>Sir Nikolai</t>
  </si>
  <si>
    <t>Katharinenstrau00dfe 29,20457 Hamburg</t>
  </si>
  <si>
    <t>Sir Boutique</t>
  </si>
  <si>
    <t>Doppelzimmer, Twin/Double room - Supreme (A2D)</t>
  </si>
  <si>
    <t>Sir Deluxe</t>
  </si>
  <si>
    <t>Sir Supreme</t>
  </si>
  <si>
    <t>Suite (A2E)</t>
  </si>
  <si>
    <t>Doppelzimmer - De Luxe</t>
  </si>
  <si>
    <t>612.00</t>
  </si>
  <si>
    <t>Doppelzimmer - Supreme</t>
  </si>
  <si>
    <t>644.00</t>
  </si>
  <si>
    <t>728.00</t>
  </si>
  <si>
    <t>804.00</t>
  </si>
  <si>
    <t>1022.00</t>
  </si>
  <si>
    <t>1182.00</t>
  </si>
  <si>
    <t>396.00</t>
  </si>
  <si>
    <t>Novum Hotel Eleazar Hamburg City Center</t>
  </si>
  <si>
    <t>Bremer Reihe 12-14,20099 Hamburg</t>
  </si>
  <si>
    <t>Large Superior Zimmer</t>
  </si>
  <si>
    <t>574.00</t>
  </si>
  <si>
    <t>602.00</t>
  </si>
  <si>
    <t>624.00</t>
  </si>
  <si>
    <t>482.00</t>
  </si>
  <si>
    <t>Novum Hotel Hagemannn Hamburg Hafen</t>
  </si>
  <si>
    <t>Vogelhu00fcttendeich 87,21107 Hamburg</t>
  </si>
  <si>
    <t>Doppelzimmer Superior, Twin room - Superior (A2C)</t>
  </si>
  <si>
    <t>ibis Hamburg Alster Centrum</t>
  </si>
  <si>
    <t>Holzdamm 4-12,20099 Hamburg</t>
  </si>
  <si>
    <t>JUFA Hotel Hamburg HafenCity</t>
  </si>
  <si>
    <t>Versmannstrasse 12/14,Hafencity,20097 Hamburg,Hamburg</t>
  </si>
  <si>
    <t>Best Western Plus Hotel Bottcherhof</t>
  </si>
  <si>
    <t>Best Western Plus Hotel BÃ¶ttcherhof</t>
  </si>
  <si>
    <t>Business DZ Aktionspreis (DI7)</t>
  </si>
  <si>
    <t>Business DZ Aktionspreis</t>
  </si>
  <si>
    <t>Business Doppelzimmer</t>
  </si>
  <si>
    <t>Business Doppelzimmer (DI)</t>
  </si>
  <si>
    <t>Doppelzimmer, Twin/Double room (A2L)</t>
  </si>
  <si>
    <t>Grand Elysee</t>
  </si>
  <si>
    <t>Doppelzimmer, Klassisches Zimmer</t>
  </si>
  <si>
    <t>Rothenbaumchaussee 10,20148 Hamburg</t>
  </si>
  <si>
    <t>Classic</t>
  </si>
  <si>
    <t>666.00</t>
  </si>
  <si>
    <t>668.00</t>
  </si>
  <si>
    <t>Alkoven</t>
  </si>
  <si>
    <t>732.00</t>
  </si>
  <si>
    <t>Doppelzimmer, Double room (A2A)</t>
  </si>
  <si>
    <t>580.00</t>
  </si>
  <si>
    <t>636.00</t>
  </si>
  <si>
    <t>786.00</t>
  </si>
  <si>
    <t>848.00</t>
  </si>
  <si>
    <t>1154.00</t>
  </si>
  <si>
    <t>582.00</t>
  </si>
  <si>
    <t>618.00</t>
  </si>
  <si>
    <t>718.00</t>
  </si>
  <si>
    <t>738.00</t>
  </si>
  <si>
    <t>Superior Family</t>
  </si>
  <si>
    <t>562.00</t>
  </si>
  <si>
    <t>776.00</t>
  </si>
  <si>
    <t>932.00</t>
  </si>
  <si>
    <t>938.00</t>
  </si>
  <si>
    <t>576.00</t>
  </si>
  <si>
    <t>638.00</t>
  </si>
  <si>
    <t>640.00</t>
  </si>
  <si>
    <t>662.00</t>
  </si>
  <si>
    <t>700.00</t>
  </si>
  <si>
    <t>726.00</t>
  </si>
  <si>
    <t>748.00</t>
  </si>
  <si>
    <t>784.00</t>
  </si>
  <si>
    <t>822.00</t>
  </si>
  <si>
    <t>844.00</t>
  </si>
  <si>
    <t>870.00</t>
  </si>
  <si>
    <t>1050.00</t>
  </si>
  <si>
    <t>Generator Hostels Hamburg</t>
  </si>
  <si>
    <t>Generator Hamburg</t>
  </si>
  <si>
    <t>H1_5</t>
  </si>
  <si>
    <t>Steintorplatz 3,20099 Hamburg</t>
  </si>
  <si>
    <t>ibis Hamburg Alsterring</t>
  </si>
  <si>
    <t>Lindner Park Hotel Hagenbeck</t>
  </si>
  <si>
    <t>Hagenbeckstrau00dfe 150,22527 Hamburg</t>
  </si>
  <si>
    <t>Doppelzimmer, Kat. Business</t>
  </si>
  <si>
    <t>586.00</t>
  </si>
  <si>
    <t>588.00</t>
  </si>
  <si>
    <t>StÃ¤dtepaket Modernes Hamburg - -Novum Hotel Eleazar Hamburg ohne Transfer</t>
  </si>
  <si>
    <t>526.00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</si>
</sst>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6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530534</v>
      </c>
      <c r="G2" t="s">
        <v>74</v>
      </c>
      <c r="H2" t="s">
        <v>75</v>
      </c>
      <c r="I2" t="s"/>
      <c r="J2" t="s">
        <v>74</v>
      </c>
      <c r="K2" t="n">
        <v>161</v>
      </c>
      <c r="L2" t="s">
        <v>76</v>
      </c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>
        <f>HYPERLINK("https://hotelmonitor-cachepage.eclerx.com/savepage/tk_1543911591289284_sr_2152.html","info")</f>
        <v/>
      </c>
      <c r="AA2" t="n">
        <v>99183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/>
      <c r="AP2" t="n">
        <v>59</v>
      </c>
      <c r="AQ2" t="s">
        <v>88</v>
      </c>
      <c r="AR2" t="s">
        <v>89</v>
      </c>
      <c r="AS2" t="s"/>
      <c r="AT2" t="s">
        <v>90</v>
      </c>
      <c r="AU2" t="s"/>
      <c r="AV2" t="s"/>
      <c r="AW2" t="s"/>
      <c r="AX2" t="s"/>
      <c r="AY2" t="n">
        <v>4403623</v>
      </c>
      <c r="AZ2" t="s">
        <v>91</v>
      </c>
      <c r="BA2" t="s"/>
      <c r="BB2" t="n">
        <v>45912</v>
      </c>
      <c r="BC2" t="n">
        <v>10.024876892567</v>
      </c>
      <c r="BD2" t="n">
        <v>53.558883661108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530534</v>
      </c>
      <c r="G3" t="s">
        <v>74</v>
      </c>
      <c r="H3" t="s">
        <v>75</v>
      </c>
      <c r="I3" t="s"/>
      <c r="J3" t="s">
        <v>74</v>
      </c>
      <c r="K3" t="n">
        <v>161</v>
      </c>
      <c r="L3" t="s">
        <v>76</v>
      </c>
      <c r="M3" t="s"/>
      <c r="N3" t="s">
        <v>93</v>
      </c>
      <c r="O3" t="s">
        <v>78</v>
      </c>
      <c r="P3" t="s">
        <v>79</v>
      </c>
      <c r="Q3" t="s"/>
      <c r="R3" t="s">
        <v>80</v>
      </c>
      <c r="S3" t="s">
        <v>81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>
        <f>HYPERLINK("https://hotelmonitor-cachepage.eclerx.com/savepage/tk_1543911591289284_sr_2152.html","info")</f>
        <v/>
      </c>
      <c r="AA3" t="n">
        <v>99183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/>
      <c r="AP3" t="n">
        <v>59</v>
      </c>
      <c r="AQ3" t="s">
        <v>88</v>
      </c>
      <c r="AR3" t="s">
        <v>89</v>
      </c>
      <c r="AS3" t="s"/>
      <c r="AT3" t="s">
        <v>90</v>
      </c>
      <c r="AU3" t="s"/>
      <c r="AV3" t="s"/>
      <c r="AW3" t="s"/>
      <c r="AX3" t="s"/>
      <c r="AY3" t="n">
        <v>4403623</v>
      </c>
      <c r="AZ3" t="s">
        <v>91</v>
      </c>
      <c r="BA3" t="s"/>
      <c r="BB3" t="n">
        <v>45912</v>
      </c>
      <c r="BC3" t="n">
        <v>10.024876892567</v>
      </c>
      <c r="BD3" t="n">
        <v>53.558883661108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530534</v>
      </c>
      <c r="G4" t="s">
        <v>74</v>
      </c>
      <c r="H4" t="s">
        <v>75</v>
      </c>
      <c r="I4" t="s"/>
      <c r="J4" t="s">
        <v>74</v>
      </c>
      <c r="K4" t="n">
        <v>161</v>
      </c>
      <c r="L4" t="s">
        <v>76</v>
      </c>
      <c r="M4" t="s"/>
      <c r="N4" t="s">
        <v>77</v>
      </c>
      <c r="O4" t="s">
        <v>78</v>
      </c>
      <c r="P4" t="s">
        <v>79</v>
      </c>
      <c r="Q4" t="s"/>
      <c r="R4" t="s">
        <v>80</v>
      </c>
      <c r="S4" t="s">
        <v>81</v>
      </c>
      <c r="T4" t="s">
        <v>82</v>
      </c>
      <c r="U4" t="s"/>
      <c r="V4" t="s">
        <v>83</v>
      </c>
      <c r="W4" t="s">
        <v>94</v>
      </c>
      <c r="X4" t="s"/>
      <c r="Y4" t="s">
        <v>85</v>
      </c>
      <c r="Z4">
        <f>HYPERLINK("https://hotelmonitor-cachepage.eclerx.com/savepage/tk_1543911591289284_sr_2152.html","info")</f>
        <v/>
      </c>
      <c r="AA4" t="n">
        <v>99183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/>
      <c r="AP4" t="n">
        <v>59</v>
      </c>
      <c r="AQ4" t="s">
        <v>88</v>
      </c>
      <c r="AR4" t="s">
        <v>89</v>
      </c>
      <c r="AS4" t="s"/>
      <c r="AT4" t="s">
        <v>90</v>
      </c>
      <c r="AU4" t="s"/>
      <c r="AV4" t="s"/>
      <c r="AW4" t="s"/>
      <c r="AX4" t="s"/>
      <c r="AY4" t="n">
        <v>4403623</v>
      </c>
      <c r="AZ4" t="s">
        <v>91</v>
      </c>
      <c r="BA4" t="s"/>
      <c r="BB4" t="n">
        <v>45912</v>
      </c>
      <c r="BC4" t="n">
        <v>10.024876892567</v>
      </c>
      <c r="BD4" t="n">
        <v>53.558883661108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530534</v>
      </c>
      <c r="G5" t="s">
        <v>74</v>
      </c>
      <c r="H5" t="s">
        <v>75</v>
      </c>
      <c r="I5" t="s"/>
      <c r="J5" t="s">
        <v>74</v>
      </c>
      <c r="K5" t="n">
        <v>161</v>
      </c>
      <c r="L5" t="s">
        <v>76</v>
      </c>
      <c r="M5" t="s"/>
      <c r="N5" t="s">
        <v>93</v>
      </c>
      <c r="O5" t="s">
        <v>78</v>
      </c>
      <c r="P5" t="s">
        <v>79</v>
      </c>
      <c r="Q5" t="s"/>
      <c r="R5" t="s">
        <v>80</v>
      </c>
      <c r="S5" t="s">
        <v>81</v>
      </c>
      <c r="T5" t="s">
        <v>82</v>
      </c>
      <c r="U5" t="s"/>
      <c r="V5" t="s">
        <v>83</v>
      </c>
      <c r="W5" t="s">
        <v>94</v>
      </c>
      <c r="X5" t="s"/>
      <c r="Y5" t="s">
        <v>85</v>
      </c>
      <c r="Z5">
        <f>HYPERLINK("https://hotelmonitor-cachepage.eclerx.com/savepage/tk_1543911591289284_sr_2152.html","info")</f>
        <v/>
      </c>
      <c r="AA5" t="n">
        <v>99183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/>
      <c r="AP5" t="n">
        <v>59</v>
      </c>
      <c r="AQ5" t="s">
        <v>88</v>
      </c>
      <c r="AR5" t="s">
        <v>89</v>
      </c>
      <c r="AS5" t="s"/>
      <c r="AT5" t="s">
        <v>90</v>
      </c>
      <c r="AU5" t="s"/>
      <c r="AV5" t="s"/>
      <c r="AW5" t="s"/>
      <c r="AX5" t="s"/>
      <c r="AY5" t="n">
        <v>4403623</v>
      </c>
      <c r="AZ5" t="s">
        <v>91</v>
      </c>
      <c r="BA5" t="s"/>
      <c r="BB5" t="n">
        <v>45912</v>
      </c>
      <c r="BC5" t="n">
        <v>10.024876892567</v>
      </c>
      <c r="BD5" t="n">
        <v>53.558883661108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530534</v>
      </c>
      <c r="G6" t="s">
        <v>74</v>
      </c>
      <c r="H6" t="s">
        <v>75</v>
      </c>
      <c r="I6" t="s"/>
      <c r="J6" t="s">
        <v>74</v>
      </c>
      <c r="K6" t="n">
        <v>164</v>
      </c>
      <c r="L6" t="s">
        <v>76</v>
      </c>
      <c r="M6" t="s"/>
      <c r="N6" t="s">
        <v>77</v>
      </c>
      <c r="O6" t="s">
        <v>78</v>
      </c>
      <c r="P6" t="s">
        <v>79</v>
      </c>
      <c r="Q6" t="s"/>
      <c r="R6" t="s">
        <v>80</v>
      </c>
      <c r="S6" t="s">
        <v>95</v>
      </c>
      <c r="T6" t="s">
        <v>82</v>
      </c>
      <c r="U6" t="s"/>
      <c r="V6" t="s">
        <v>83</v>
      </c>
      <c r="W6" t="s">
        <v>84</v>
      </c>
      <c r="X6" t="s"/>
      <c r="Y6" t="s">
        <v>85</v>
      </c>
      <c r="Z6">
        <f>HYPERLINK("https://hotelmonitor-cachepage.eclerx.com/savepage/tk_1543911591289284_sr_2152.html","info")</f>
        <v/>
      </c>
      <c r="AA6" t="n">
        <v>99183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/>
      <c r="AP6" t="n">
        <v>59</v>
      </c>
      <c r="AQ6" t="s">
        <v>88</v>
      </c>
      <c r="AR6" t="s">
        <v>96</v>
      </c>
      <c r="AS6" t="s"/>
      <c r="AT6" t="s">
        <v>90</v>
      </c>
      <c r="AU6" t="s"/>
      <c r="AV6" t="s"/>
      <c r="AW6" t="s"/>
      <c r="AX6" t="s"/>
      <c r="AY6" t="n">
        <v>4403623</v>
      </c>
      <c r="AZ6" t="s">
        <v>91</v>
      </c>
      <c r="BA6" t="s"/>
      <c r="BB6" t="n">
        <v>45912</v>
      </c>
      <c r="BC6" t="n">
        <v>10.024876892567</v>
      </c>
      <c r="BD6" t="n">
        <v>53.558883661108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97</v>
      </c>
      <c r="B7" t="s">
        <v>71</v>
      </c>
      <c r="C7" t="s">
        <v>98</v>
      </c>
      <c r="D7" t="n">
        <v>2</v>
      </c>
      <c r="E7" t="s">
        <v>99</v>
      </c>
      <c r="F7" t="n">
        <v>821276</v>
      </c>
      <c r="G7" t="s">
        <v>74</v>
      </c>
      <c r="H7" t="s">
        <v>75</v>
      </c>
      <c r="I7" t="s"/>
      <c r="J7" t="s">
        <v>74</v>
      </c>
      <c r="K7" t="n">
        <v>66</v>
      </c>
      <c r="L7" t="s">
        <v>76</v>
      </c>
      <c r="M7" t="s"/>
      <c r="N7" t="s">
        <v>100</v>
      </c>
      <c r="O7" t="s">
        <v>78</v>
      </c>
      <c r="P7" t="s">
        <v>101</v>
      </c>
      <c r="Q7" t="s"/>
      <c r="R7" t="s">
        <v>80</v>
      </c>
      <c r="S7" t="s">
        <v>102</v>
      </c>
      <c r="T7" t="s">
        <v>82</v>
      </c>
      <c r="U7" t="s"/>
      <c r="V7" t="s">
        <v>83</v>
      </c>
      <c r="W7" t="s">
        <v>94</v>
      </c>
      <c r="X7" t="s"/>
      <c r="Y7" t="s">
        <v>85</v>
      </c>
      <c r="Z7">
        <f>HYPERLINK("https://hotelmonitor-cachepage.eclerx.com/savepage/tk_15439016564592392_sr_2151.html","info")</f>
        <v/>
      </c>
      <c r="AA7" t="n">
        <v>151908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76</v>
      </c>
      <c r="AQ7" t="s">
        <v>88</v>
      </c>
      <c r="AR7" t="s">
        <v>103</v>
      </c>
      <c r="AS7" t="s"/>
      <c r="AT7" t="s">
        <v>90</v>
      </c>
      <c r="AU7" t="s"/>
      <c r="AV7" t="s"/>
      <c r="AW7" t="s"/>
      <c r="AX7" t="s"/>
      <c r="AY7" t="n">
        <v>2311828</v>
      </c>
      <c r="AZ7" t="s">
        <v>104</v>
      </c>
      <c r="BA7" t="s"/>
      <c r="BB7" t="n">
        <v>67471</v>
      </c>
      <c r="BC7" t="n">
        <v>10.088533</v>
      </c>
      <c r="BD7" t="n">
        <v>53.512673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97</v>
      </c>
      <c r="B8" t="s">
        <v>71</v>
      </c>
      <c r="C8" t="s">
        <v>98</v>
      </c>
      <c r="D8" t="n">
        <v>2</v>
      </c>
      <c r="E8" t="s">
        <v>99</v>
      </c>
      <c r="F8" t="n">
        <v>821276</v>
      </c>
      <c r="G8" t="s">
        <v>74</v>
      </c>
      <c r="H8" t="s">
        <v>75</v>
      </c>
      <c r="I8" t="s"/>
      <c r="J8" t="s">
        <v>74</v>
      </c>
      <c r="K8" t="n">
        <v>70</v>
      </c>
      <c r="L8" t="s">
        <v>76</v>
      </c>
      <c r="M8" t="s"/>
      <c r="N8" t="s">
        <v>105</v>
      </c>
      <c r="O8" t="s">
        <v>78</v>
      </c>
      <c r="P8" t="s">
        <v>101</v>
      </c>
      <c r="Q8" t="s"/>
      <c r="R8" t="s">
        <v>80</v>
      </c>
      <c r="S8" t="s">
        <v>106</v>
      </c>
      <c r="T8" t="s">
        <v>82</v>
      </c>
      <c r="U8" t="s"/>
      <c r="V8" t="s">
        <v>83</v>
      </c>
      <c r="W8" t="s">
        <v>84</v>
      </c>
      <c r="X8" t="s"/>
      <c r="Y8" t="s">
        <v>85</v>
      </c>
      <c r="Z8">
        <f>HYPERLINK("https://hotelmonitor-cachepage.eclerx.com/savepage/tk_15439016564592392_sr_2151.html","info")</f>
        <v/>
      </c>
      <c r="AA8" t="n">
        <v>151908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/>
      <c r="AP8" t="n">
        <v>76</v>
      </c>
      <c r="AQ8" t="s">
        <v>88</v>
      </c>
      <c r="AR8" t="s">
        <v>107</v>
      </c>
      <c r="AS8" t="s"/>
      <c r="AT8" t="s">
        <v>90</v>
      </c>
      <c r="AU8" t="s"/>
      <c r="AV8" t="s"/>
      <c r="AW8" t="s"/>
      <c r="AX8" t="s"/>
      <c r="AY8" t="n">
        <v>2311828</v>
      </c>
      <c r="AZ8" t="s">
        <v>104</v>
      </c>
      <c r="BA8" t="s"/>
      <c r="BB8" t="n">
        <v>67471</v>
      </c>
      <c r="BC8" t="n">
        <v>10.088533</v>
      </c>
      <c r="BD8" t="n">
        <v>53.512673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97</v>
      </c>
      <c r="B9" t="s">
        <v>71</v>
      </c>
      <c r="C9" t="s">
        <v>98</v>
      </c>
      <c r="D9" t="n">
        <v>2</v>
      </c>
      <c r="E9" t="s">
        <v>99</v>
      </c>
      <c r="F9" t="n">
        <v>821276</v>
      </c>
      <c r="G9" t="s">
        <v>74</v>
      </c>
      <c r="H9" t="s">
        <v>75</v>
      </c>
      <c r="I9" t="s"/>
      <c r="J9" t="s">
        <v>74</v>
      </c>
      <c r="K9" t="n">
        <v>77</v>
      </c>
      <c r="L9" t="s">
        <v>76</v>
      </c>
      <c r="M9" t="s"/>
      <c r="N9" t="s">
        <v>108</v>
      </c>
      <c r="O9" t="s">
        <v>78</v>
      </c>
      <c r="P9" t="s">
        <v>101</v>
      </c>
      <c r="Q9" t="s"/>
      <c r="R9" t="s">
        <v>80</v>
      </c>
      <c r="S9" t="s">
        <v>109</v>
      </c>
      <c r="T9" t="s">
        <v>82</v>
      </c>
      <c r="U9" t="s"/>
      <c r="V9" t="s">
        <v>83</v>
      </c>
      <c r="W9" t="s">
        <v>84</v>
      </c>
      <c r="X9" t="s"/>
      <c r="Y9" t="s">
        <v>85</v>
      </c>
      <c r="Z9">
        <f>HYPERLINK("https://hotelmonitor-cachepage.eclerx.com/savepage/tk_15439016564592392_sr_2151.html","info")</f>
        <v/>
      </c>
      <c r="AA9" t="n">
        <v>151908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/>
      <c r="AP9" t="n">
        <v>76</v>
      </c>
      <c r="AQ9" t="s">
        <v>88</v>
      </c>
      <c r="AR9" t="s">
        <v>110</v>
      </c>
      <c r="AS9" t="s"/>
      <c r="AT9" t="s">
        <v>90</v>
      </c>
      <c r="AU9" t="s"/>
      <c r="AV9" t="s"/>
      <c r="AW9" t="s"/>
      <c r="AX9" t="s"/>
      <c r="AY9" t="n">
        <v>2311828</v>
      </c>
      <c r="AZ9" t="s">
        <v>104</v>
      </c>
      <c r="BA9" t="s"/>
      <c r="BB9" t="n">
        <v>67471</v>
      </c>
      <c r="BC9" t="n">
        <v>10.088533</v>
      </c>
      <c r="BD9" t="n">
        <v>53.512673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97</v>
      </c>
      <c r="B10" t="s">
        <v>71</v>
      </c>
      <c r="C10" t="s">
        <v>98</v>
      </c>
      <c r="D10" t="n">
        <v>2</v>
      </c>
      <c r="E10" t="s">
        <v>99</v>
      </c>
      <c r="F10" t="n">
        <v>821276</v>
      </c>
      <c r="G10" t="s">
        <v>74</v>
      </c>
      <c r="H10" t="s">
        <v>75</v>
      </c>
      <c r="I10" t="s"/>
      <c r="J10" t="s">
        <v>74</v>
      </c>
      <c r="K10" t="n">
        <v>80</v>
      </c>
      <c r="L10" t="s">
        <v>76</v>
      </c>
      <c r="M10" t="s"/>
      <c r="N10" t="s">
        <v>111</v>
      </c>
      <c r="O10" t="s">
        <v>78</v>
      </c>
      <c r="P10" t="s">
        <v>101</v>
      </c>
      <c r="Q10" t="s"/>
      <c r="R10" t="s">
        <v>80</v>
      </c>
      <c r="S10" t="s">
        <v>112</v>
      </c>
      <c r="T10" t="s">
        <v>82</v>
      </c>
      <c r="U10" t="s"/>
      <c r="V10" t="s">
        <v>83</v>
      </c>
      <c r="W10" t="s">
        <v>84</v>
      </c>
      <c r="X10" t="s"/>
      <c r="Y10" t="s">
        <v>85</v>
      </c>
      <c r="Z10">
        <f>HYPERLINK("https://hotelmonitor-cachepage.eclerx.com/savepage/tk_15439016564592392_sr_2151.html","info")</f>
        <v/>
      </c>
      <c r="AA10" t="n">
        <v>151908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/>
      <c r="AP10" t="n">
        <v>76</v>
      </c>
      <c r="AQ10" t="s">
        <v>88</v>
      </c>
      <c r="AR10" t="s">
        <v>113</v>
      </c>
      <c r="AS10" t="s"/>
      <c r="AT10" t="s">
        <v>90</v>
      </c>
      <c r="AU10" t="s"/>
      <c r="AV10" t="s"/>
      <c r="AW10" t="s"/>
      <c r="AX10" t="s"/>
      <c r="AY10" t="n">
        <v>2311828</v>
      </c>
      <c r="AZ10" t="s">
        <v>104</v>
      </c>
      <c r="BA10" t="s"/>
      <c r="BB10" t="n">
        <v>67471</v>
      </c>
      <c r="BC10" t="n">
        <v>10.088533</v>
      </c>
      <c r="BD10" t="n">
        <v>53.512673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97</v>
      </c>
      <c r="B11" t="s">
        <v>71</v>
      </c>
      <c r="C11" t="s">
        <v>98</v>
      </c>
      <c r="D11" t="n">
        <v>2</v>
      </c>
      <c r="E11" t="s">
        <v>99</v>
      </c>
      <c r="F11" t="n">
        <v>821276</v>
      </c>
      <c r="G11" t="s">
        <v>74</v>
      </c>
      <c r="H11" t="s">
        <v>75</v>
      </c>
      <c r="I11" t="s"/>
      <c r="J11" t="s">
        <v>74</v>
      </c>
      <c r="K11" t="n">
        <v>80</v>
      </c>
      <c r="L11" t="s">
        <v>76</v>
      </c>
      <c r="M11" t="s"/>
      <c r="N11" t="s">
        <v>105</v>
      </c>
      <c r="O11" t="s">
        <v>78</v>
      </c>
      <c r="P11" t="s">
        <v>101</v>
      </c>
      <c r="Q11" t="s"/>
      <c r="R11" t="s">
        <v>80</v>
      </c>
      <c r="S11" t="s">
        <v>112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>
        <f>HYPERLINK("https://hotelmonitor-cachepage.eclerx.com/savepage/tk_15439016564592392_sr_2151.html","info")</f>
        <v/>
      </c>
      <c r="AA11" t="n">
        <v>151908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/>
      <c r="AP11" t="n">
        <v>76</v>
      </c>
      <c r="AQ11" t="s">
        <v>88</v>
      </c>
      <c r="AR11" t="s">
        <v>107</v>
      </c>
      <c r="AS11" t="s"/>
      <c r="AT11" t="s">
        <v>90</v>
      </c>
      <c r="AU11" t="s"/>
      <c r="AV11" t="s"/>
      <c r="AW11" t="s"/>
      <c r="AX11" t="s"/>
      <c r="AY11" t="n">
        <v>2311828</v>
      </c>
      <c r="AZ11" t="s">
        <v>104</v>
      </c>
      <c r="BA11" t="s"/>
      <c r="BB11" t="n">
        <v>67471</v>
      </c>
      <c r="BC11" t="n">
        <v>10.088533</v>
      </c>
      <c r="BD11" t="n">
        <v>53.512673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97</v>
      </c>
      <c r="B12" t="s">
        <v>71</v>
      </c>
      <c r="C12" t="s">
        <v>98</v>
      </c>
      <c r="D12" t="n">
        <v>2</v>
      </c>
      <c r="E12" t="s">
        <v>99</v>
      </c>
      <c r="F12" t="n">
        <v>821276</v>
      </c>
      <c r="G12" t="s">
        <v>74</v>
      </c>
      <c r="H12" t="s">
        <v>75</v>
      </c>
      <c r="I12" t="s"/>
      <c r="J12" t="s">
        <v>74</v>
      </c>
      <c r="K12" t="n">
        <v>81</v>
      </c>
      <c r="L12" t="s">
        <v>76</v>
      </c>
      <c r="M12" t="s"/>
      <c r="N12" t="s">
        <v>114</v>
      </c>
      <c r="O12" t="s">
        <v>78</v>
      </c>
      <c r="P12" t="s">
        <v>101</v>
      </c>
      <c r="Q12" t="s"/>
      <c r="R12" t="s">
        <v>80</v>
      </c>
      <c r="S12" t="s">
        <v>115</v>
      </c>
      <c r="T12" t="s">
        <v>82</v>
      </c>
      <c r="U12" t="s"/>
      <c r="V12" t="s">
        <v>83</v>
      </c>
      <c r="W12" t="s">
        <v>84</v>
      </c>
      <c r="X12" t="s"/>
      <c r="Y12" t="s">
        <v>85</v>
      </c>
      <c r="Z12">
        <f>HYPERLINK("https://hotelmonitor-cachepage.eclerx.com/savepage/tk_15439016564592392_sr_2151.html","info")</f>
        <v/>
      </c>
      <c r="AA12" t="n">
        <v>151908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/>
      <c r="AP12" t="n">
        <v>76</v>
      </c>
      <c r="AQ12" t="s">
        <v>88</v>
      </c>
      <c r="AR12" t="s">
        <v>110</v>
      </c>
      <c r="AS12" t="s"/>
      <c r="AT12" t="s">
        <v>90</v>
      </c>
      <c r="AU12" t="s"/>
      <c r="AV12" t="s"/>
      <c r="AW12" t="s"/>
      <c r="AX12" t="s"/>
      <c r="AY12" t="n">
        <v>2311828</v>
      </c>
      <c r="AZ12" t="s">
        <v>104</v>
      </c>
      <c r="BA12" t="s"/>
      <c r="BB12" t="n">
        <v>67471</v>
      </c>
      <c r="BC12" t="n">
        <v>10.088533</v>
      </c>
      <c r="BD12" t="n">
        <v>53.512673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97</v>
      </c>
      <c r="B13" t="s">
        <v>71</v>
      </c>
      <c r="C13" t="s">
        <v>98</v>
      </c>
      <c r="D13" t="n">
        <v>2</v>
      </c>
      <c r="E13" t="s">
        <v>99</v>
      </c>
      <c r="F13" t="n">
        <v>821276</v>
      </c>
      <c r="G13" t="s">
        <v>74</v>
      </c>
      <c r="H13" t="s">
        <v>75</v>
      </c>
      <c r="I13" t="s"/>
      <c r="J13" t="s">
        <v>74</v>
      </c>
      <c r="K13" t="n">
        <v>81</v>
      </c>
      <c r="L13" t="s">
        <v>76</v>
      </c>
      <c r="M13" t="s"/>
      <c r="N13" t="s">
        <v>108</v>
      </c>
      <c r="O13" t="s">
        <v>78</v>
      </c>
      <c r="P13" t="s">
        <v>101</v>
      </c>
      <c r="Q13" t="s"/>
      <c r="R13" t="s">
        <v>80</v>
      </c>
      <c r="S13" t="s">
        <v>115</v>
      </c>
      <c r="T13" t="s">
        <v>82</v>
      </c>
      <c r="U13" t="s"/>
      <c r="V13" t="s">
        <v>83</v>
      </c>
      <c r="W13" t="s">
        <v>84</v>
      </c>
      <c r="X13" t="s"/>
      <c r="Y13" t="s">
        <v>85</v>
      </c>
      <c r="Z13">
        <f>HYPERLINK("https://hotelmonitor-cachepage.eclerx.com/savepage/tk_15439016564592392_sr_2151.html","info")</f>
        <v/>
      </c>
      <c r="AA13" t="n">
        <v>151908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/>
      <c r="AP13" t="n">
        <v>76</v>
      </c>
      <c r="AQ13" t="s">
        <v>88</v>
      </c>
      <c r="AR13" t="s">
        <v>116</v>
      </c>
      <c r="AS13" t="s"/>
      <c r="AT13" t="s">
        <v>90</v>
      </c>
      <c r="AU13" t="s"/>
      <c r="AV13" t="s"/>
      <c r="AW13" t="s"/>
      <c r="AX13" t="s"/>
      <c r="AY13" t="n">
        <v>2311828</v>
      </c>
      <c r="AZ13" t="s">
        <v>104</v>
      </c>
      <c r="BA13" t="s"/>
      <c r="BB13" t="n">
        <v>67471</v>
      </c>
      <c r="BC13" t="n">
        <v>10.088533</v>
      </c>
      <c r="BD13" t="n">
        <v>53.512673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97</v>
      </c>
      <c r="B14" t="s">
        <v>71</v>
      </c>
      <c r="C14" t="s">
        <v>98</v>
      </c>
      <c r="D14" t="n">
        <v>2</v>
      </c>
      <c r="E14" t="s">
        <v>99</v>
      </c>
      <c r="F14" t="n">
        <v>821276</v>
      </c>
      <c r="G14" t="s">
        <v>74</v>
      </c>
      <c r="H14" t="s">
        <v>75</v>
      </c>
      <c r="I14" t="s"/>
      <c r="J14" t="s">
        <v>74</v>
      </c>
      <c r="K14" t="n">
        <v>81</v>
      </c>
      <c r="L14" t="s">
        <v>76</v>
      </c>
      <c r="M14" t="s"/>
      <c r="N14" t="s">
        <v>117</v>
      </c>
      <c r="O14" t="s">
        <v>78</v>
      </c>
      <c r="P14" t="s">
        <v>101</v>
      </c>
      <c r="Q14" t="s"/>
      <c r="R14" t="s">
        <v>80</v>
      </c>
      <c r="S14" t="s">
        <v>115</v>
      </c>
      <c r="T14" t="s">
        <v>82</v>
      </c>
      <c r="U14" t="s"/>
      <c r="V14" t="s">
        <v>83</v>
      </c>
      <c r="W14" t="s">
        <v>84</v>
      </c>
      <c r="X14" t="s"/>
      <c r="Y14" t="s">
        <v>85</v>
      </c>
      <c r="Z14">
        <f>HYPERLINK("https://hotelmonitor-cachepage.eclerx.com/savepage/tk_15439016564592392_sr_2151.html","info")</f>
        <v/>
      </c>
      <c r="AA14" t="n">
        <v>151908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/>
      <c r="AP14" t="n">
        <v>76</v>
      </c>
      <c r="AQ14" t="s">
        <v>88</v>
      </c>
      <c r="AR14" t="s">
        <v>103</v>
      </c>
      <c r="AS14" t="s"/>
      <c r="AT14" t="s">
        <v>90</v>
      </c>
      <c r="AU14" t="s"/>
      <c r="AV14" t="s"/>
      <c r="AW14" t="s"/>
      <c r="AX14" t="s"/>
      <c r="AY14" t="n">
        <v>2311828</v>
      </c>
      <c r="AZ14" t="s">
        <v>104</v>
      </c>
      <c r="BA14" t="s"/>
      <c r="BB14" t="n">
        <v>67471</v>
      </c>
      <c r="BC14" t="n">
        <v>10.088533</v>
      </c>
      <c r="BD14" t="n">
        <v>53.512673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97</v>
      </c>
      <c r="B15" t="s">
        <v>71</v>
      </c>
      <c r="C15" t="s">
        <v>98</v>
      </c>
      <c r="D15" t="n">
        <v>2</v>
      </c>
      <c r="E15" t="s">
        <v>99</v>
      </c>
      <c r="F15" t="n">
        <v>821276</v>
      </c>
      <c r="G15" t="s">
        <v>74</v>
      </c>
      <c r="H15" t="s">
        <v>75</v>
      </c>
      <c r="I15" t="s"/>
      <c r="J15" t="s">
        <v>74</v>
      </c>
      <c r="K15" t="n">
        <v>82</v>
      </c>
      <c r="L15" t="s">
        <v>76</v>
      </c>
      <c r="M15" t="s"/>
      <c r="N15" t="s">
        <v>77</v>
      </c>
      <c r="O15" t="s">
        <v>78</v>
      </c>
      <c r="P15" t="s">
        <v>101</v>
      </c>
      <c r="Q15" t="s"/>
      <c r="R15" t="s">
        <v>80</v>
      </c>
      <c r="S15" t="s">
        <v>118</v>
      </c>
      <c r="T15" t="s">
        <v>82</v>
      </c>
      <c r="U15" t="s"/>
      <c r="V15" t="s">
        <v>83</v>
      </c>
      <c r="W15" t="s">
        <v>84</v>
      </c>
      <c r="X15" t="s"/>
      <c r="Y15" t="s">
        <v>85</v>
      </c>
      <c r="Z15">
        <f>HYPERLINK("https://hotelmonitor-cachepage.eclerx.com/savepage/tk_15439016564592392_sr_2151.html","info")</f>
        <v/>
      </c>
      <c r="AA15" t="n">
        <v>151908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/>
      <c r="AP15" t="n">
        <v>76</v>
      </c>
      <c r="AQ15" t="s">
        <v>88</v>
      </c>
      <c r="AR15" t="s">
        <v>119</v>
      </c>
      <c r="AS15" t="s"/>
      <c r="AT15" t="s">
        <v>90</v>
      </c>
      <c r="AU15" t="s"/>
      <c r="AV15" t="s"/>
      <c r="AW15" t="s"/>
      <c r="AX15" t="s"/>
      <c r="AY15" t="n">
        <v>2311828</v>
      </c>
      <c r="AZ15" t="s">
        <v>104</v>
      </c>
      <c r="BA15" t="s"/>
      <c r="BB15" t="n">
        <v>67471</v>
      </c>
      <c r="BC15" t="n">
        <v>10.088533</v>
      </c>
      <c r="BD15" t="n">
        <v>53.512673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97</v>
      </c>
      <c r="B16" t="s">
        <v>71</v>
      </c>
      <c r="C16" t="s">
        <v>98</v>
      </c>
      <c r="D16" t="n">
        <v>2</v>
      </c>
      <c r="E16" t="s">
        <v>99</v>
      </c>
      <c r="F16" t="n">
        <v>821276</v>
      </c>
      <c r="G16" t="s">
        <v>74</v>
      </c>
      <c r="H16" t="s">
        <v>75</v>
      </c>
      <c r="I16" t="s"/>
      <c r="J16" t="s">
        <v>74</v>
      </c>
      <c r="K16" t="n">
        <v>83</v>
      </c>
      <c r="L16" t="s">
        <v>76</v>
      </c>
      <c r="M16" t="s"/>
      <c r="N16" t="s">
        <v>77</v>
      </c>
      <c r="O16" t="s">
        <v>78</v>
      </c>
      <c r="P16" t="s">
        <v>101</v>
      </c>
      <c r="Q16" t="s"/>
      <c r="R16" t="s">
        <v>80</v>
      </c>
      <c r="S16" t="s">
        <v>120</v>
      </c>
      <c r="T16" t="s">
        <v>82</v>
      </c>
      <c r="U16" t="s"/>
      <c r="V16" t="s">
        <v>83</v>
      </c>
      <c r="W16" t="s">
        <v>84</v>
      </c>
      <c r="X16" t="s"/>
      <c r="Y16" t="s">
        <v>85</v>
      </c>
      <c r="Z16">
        <f>HYPERLINK("https://hotelmonitor-cachepage.eclerx.com/savepage/tk_15439016564592392_sr_2151.html","info")</f>
        <v/>
      </c>
      <c r="AA16" t="n">
        <v>151908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/>
      <c r="AP16" t="n">
        <v>76</v>
      </c>
      <c r="AQ16" t="s">
        <v>88</v>
      </c>
      <c r="AR16" t="s">
        <v>121</v>
      </c>
      <c r="AS16" t="s"/>
      <c r="AT16" t="s">
        <v>90</v>
      </c>
      <c r="AU16" t="s"/>
      <c r="AV16" t="s"/>
      <c r="AW16" t="s"/>
      <c r="AX16" t="s"/>
      <c r="AY16" t="n">
        <v>2311828</v>
      </c>
      <c r="AZ16" t="s">
        <v>104</v>
      </c>
      <c r="BA16" t="s"/>
      <c r="BB16" t="n">
        <v>67471</v>
      </c>
      <c r="BC16" t="n">
        <v>10.088533</v>
      </c>
      <c r="BD16" t="n">
        <v>53.512673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97</v>
      </c>
      <c r="B17" t="s">
        <v>71</v>
      </c>
      <c r="C17" t="s">
        <v>98</v>
      </c>
      <c r="D17" t="n">
        <v>2</v>
      </c>
      <c r="E17" t="s">
        <v>99</v>
      </c>
      <c r="F17" t="n">
        <v>821276</v>
      </c>
      <c r="G17" t="s">
        <v>74</v>
      </c>
      <c r="H17" t="s">
        <v>75</v>
      </c>
      <c r="I17" t="s"/>
      <c r="J17" t="s">
        <v>74</v>
      </c>
      <c r="K17" t="n">
        <v>83</v>
      </c>
      <c r="L17" t="s">
        <v>76</v>
      </c>
      <c r="M17" t="s"/>
      <c r="N17" t="s">
        <v>122</v>
      </c>
      <c r="O17" t="s">
        <v>78</v>
      </c>
      <c r="P17" t="s">
        <v>101</v>
      </c>
      <c r="Q17" t="s"/>
      <c r="R17" t="s">
        <v>80</v>
      </c>
      <c r="S17" t="s">
        <v>120</v>
      </c>
      <c r="T17" t="s">
        <v>82</v>
      </c>
      <c r="U17" t="s"/>
      <c r="V17" t="s">
        <v>83</v>
      </c>
      <c r="W17" t="s">
        <v>84</v>
      </c>
      <c r="X17" t="s"/>
      <c r="Y17" t="s">
        <v>85</v>
      </c>
      <c r="Z17">
        <f>HYPERLINK("https://hotelmonitor-cachepage.eclerx.com/savepage/tk_15439016564592392_sr_2151.html","info")</f>
        <v/>
      </c>
      <c r="AA17" t="n">
        <v>151908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76</v>
      </c>
      <c r="AQ17" t="s">
        <v>88</v>
      </c>
      <c r="AR17" t="s">
        <v>103</v>
      </c>
      <c r="AS17" t="s"/>
      <c r="AT17" t="s">
        <v>90</v>
      </c>
      <c r="AU17" t="s"/>
      <c r="AV17" t="s"/>
      <c r="AW17" t="s"/>
      <c r="AX17" t="s"/>
      <c r="AY17" t="n">
        <v>2311828</v>
      </c>
      <c r="AZ17" t="s">
        <v>104</v>
      </c>
      <c r="BA17" t="s"/>
      <c r="BB17" t="n">
        <v>67471</v>
      </c>
      <c r="BC17" t="n">
        <v>10.088533</v>
      </c>
      <c r="BD17" t="n">
        <v>53.512673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97</v>
      </c>
      <c r="B18" t="s">
        <v>71</v>
      </c>
      <c r="C18" t="s">
        <v>98</v>
      </c>
      <c r="D18" t="n">
        <v>2</v>
      </c>
      <c r="E18" t="s">
        <v>99</v>
      </c>
      <c r="F18" t="n">
        <v>821276</v>
      </c>
      <c r="G18" t="s">
        <v>74</v>
      </c>
      <c r="H18" t="s">
        <v>75</v>
      </c>
      <c r="I18" t="s"/>
      <c r="J18" t="s">
        <v>74</v>
      </c>
      <c r="K18" t="n">
        <v>84</v>
      </c>
      <c r="L18" t="s">
        <v>76</v>
      </c>
      <c r="M18" t="s"/>
      <c r="N18" t="s">
        <v>114</v>
      </c>
      <c r="O18" t="s">
        <v>78</v>
      </c>
      <c r="P18" t="s">
        <v>101</v>
      </c>
      <c r="Q18" t="s"/>
      <c r="R18" t="s">
        <v>80</v>
      </c>
      <c r="S18" t="s">
        <v>123</v>
      </c>
      <c r="T18" t="s">
        <v>82</v>
      </c>
      <c r="U18" t="s"/>
      <c r="V18" t="s">
        <v>83</v>
      </c>
      <c r="W18" t="s">
        <v>84</v>
      </c>
      <c r="X18" t="s"/>
      <c r="Y18" t="s">
        <v>85</v>
      </c>
      <c r="Z18">
        <f>HYPERLINK("https://hotelmonitor-cachepage.eclerx.com/savepage/tk_15439016564592392_sr_2151.html","info")</f>
        <v/>
      </c>
      <c r="AA18" t="n">
        <v>151908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/>
      <c r="AP18" t="n">
        <v>76</v>
      </c>
      <c r="AQ18" t="s">
        <v>88</v>
      </c>
      <c r="AR18" t="s">
        <v>116</v>
      </c>
      <c r="AS18" t="s"/>
      <c r="AT18" t="s">
        <v>90</v>
      </c>
      <c r="AU18" t="s"/>
      <c r="AV18" t="s"/>
      <c r="AW18" t="s"/>
      <c r="AX18" t="s"/>
      <c r="AY18" t="n">
        <v>2311828</v>
      </c>
      <c r="AZ18" t="s">
        <v>104</v>
      </c>
      <c r="BA18" t="s"/>
      <c r="BB18" t="n">
        <v>67471</v>
      </c>
      <c r="BC18" t="n">
        <v>10.088533</v>
      </c>
      <c r="BD18" t="n">
        <v>53.512673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97</v>
      </c>
      <c r="B19" t="s">
        <v>71</v>
      </c>
      <c r="C19" t="s">
        <v>98</v>
      </c>
      <c r="D19" t="n">
        <v>2</v>
      </c>
      <c r="E19" t="s">
        <v>99</v>
      </c>
      <c r="F19" t="n">
        <v>821276</v>
      </c>
      <c r="G19" t="s">
        <v>74</v>
      </c>
      <c r="H19" t="s">
        <v>75</v>
      </c>
      <c r="I19" t="s"/>
      <c r="J19" t="s">
        <v>74</v>
      </c>
      <c r="K19" t="n">
        <v>84</v>
      </c>
      <c r="L19" t="s">
        <v>76</v>
      </c>
      <c r="M19" t="s"/>
      <c r="N19" t="s">
        <v>77</v>
      </c>
      <c r="O19" t="s">
        <v>78</v>
      </c>
      <c r="P19" t="s">
        <v>101</v>
      </c>
      <c r="Q19" t="s"/>
      <c r="R19" t="s">
        <v>80</v>
      </c>
      <c r="S19" t="s">
        <v>123</v>
      </c>
      <c r="T19" t="s">
        <v>82</v>
      </c>
      <c r="U19" t="s"/>
      <c r="V19" t="s">
        <v>83</v>
      </c>
      <c r="W19" t="s">
        <v>84</v>
      </c>
      <c r="X19" t="s"/>
      <c r="Y19" t="s">
        <v>85</v>
      </c>
      <c r="Z19">
        <f>HYPERLINK("https://hotelmonitor-cachepage.eclerx.com/savepage/tk_15439016564592392_sr_2151.html","info")</f>
        <v/>
      </c>
      <c r="AA19" t="n">
        <v>151908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76</v>
      </c>
      <c r="AQ19" t="s">
        <v>88</v>
      </c>
      <c r="AR19" t="s">
        <v>124</v>
      </c>
      <c r="AS19" t="s"/>
      <c r="AT19" t="s">
        <v>90</v>
      </c>
      <c r="AU19" t="s"/>
      <c r="AV19" t="s"/>
      <c r="AW19" t="s"/>
      <c r="AX19" t="s"/>
      <c r="AY19" t="n">
        <v>2311828</v>
      </c>
      <c r="AZ19" t="s">
        <v>104</v>
      </c>
      <c r="BA19" t="s"/>
      <c r="BB19" t="n">
        <v>67471</v>
      </c>
      <c r="BC19" t="n">
        <v>10.088533</v>
      </c>
      <c r="BD19" t="n">
        <v>53.512673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97</v>
      </c>
      <c r="B20" t="s">
        <v>71</v>
      </c>
      <c r="C20" t="s">
        <v>98</v>
      </c>
      <c r="D20" t="n">
        <v>2</v>
      </c>
      <c r="E20" t="s">
        <v>99</v>
      </c>
      <c r="F20" t="n">
        <v>821276</v>
      </c>
      <c r="G20" t="s">
        <v>74</v>
      </c>
      <c r="H20" t="s">
        <v>75</v>
      </c>
      <c r="I20" t="s"/>
      <c r="J20" t="s">
        <v>74</v>
      </c>
      <c r="K20" t="n">
        <v>86</v>
      </c>
      <c r="L20" t="s">
        <v>76</v>
      </c>
      <c r="M20" t="s"/>
      <c r="N20" t="s">
        <v>77</v>
      </c>
      <c r="O20" t="s">
        <v>78</v>
      </c>
      <c r="P20" t="s">
        <v>101</v>
      </c>
      <c r="Q20" t="s"/>
      <c r="R20" t="s">
        <v>80</v>
      </c>
      <c r="S20" t="s">
        <v>125</v>
      </c>
      <c r="T20" t="s">
        <v>82</v>
      </c>
      <c r="U20" t="s"/>
      <c r="V20" t="s">
        <v>83</v>
      </c>
      <c r="W20" t="s">
        <v>84</v>
      </c>
      <c r="X20" t="s"/>
      <c r="Y20" t="s">
        <v>85</v>
      </c>
      <c r="Z20">
        <f>HYPERLINK("https://hotelmonitor-cachepage.eclerx.com/savepage/tk_15439016564592392_sr_2151.html","info")</f>
        <v/>
      </c>
      <c r="AA20" t="n">
        <v>151908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76</v>
      </c>
      <c r="AQ20" t="s">
        <v>88</v>
      </c>
      <c r="AR20" t="s">
        <v>126</v>
      </c>
      <c r="AS20" t="s"/>
      <c r="AT20" t="s">
        <v>90</v>
      </c>
      <c r="AU20" t="s"/>
      <c r="AV20" t="s"/>
      <c r="AW20" t="s"/>
      <c r="AX20" t="s"/>
      <c r="AY20" t="n">
        <v>2311828</v>
      </c>
      <c r="AZ20" t="s">
        <v>104</v>
      </c>
      <c r="BA20" t="s"/>
      <c r="BB20" t="n">
        <v>67471</v>
      </c>
      <c r="BC20" t="n">
        <v>10.088533</v>
      </c>
      <c r="BD20" t="n">
        <v>53.512673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97</v>
      </c>
      <c r="B21" t="s">
        <v>71</v>
      </c>
      <c r="C21" t="s">
        <v>98</v>
      </c>
      <c r="D21" t="n">
        <v>2</v>
      </c>
      <c r="E21" t="s">
        <v>99</v>
      </c>
      <c r="F21" t="n">
        <v>821276</v>
      </c>
      <c r="G21" t="s">
        <v>74</v>
      </c>
      <c r="H21" t="s">
        <v>75</v>
      </c>
      <c r="I21" t="s"/>
      <c r="J21" t="s">
        <v>74</v>
      </c>
      <c r="K21" t="n">
        <v>90</v>
      </c>
      <c r="L21" t="s">
        <v>76</v>
      </c>
      <c r="M21" t="s"/>
      <c r="N21" t="s">
        <v>127</v>
      </c>
      <c r="O21" t="s">
        <v>78</v>
      </c>
      <c r="P21" t="s">
        <v>101</v>
      </c>
      <c r="Q21" t="s"/>
      <c r="R21" t="s">
        <v>80</v>
      </c>
      <c r="S21" t="s">
        <v>128</v>
      </c>
      <c r="T21" t="s">
        <v>82</v>
      </c>
      <c r="U21" t="s"/>
      <c r="V21" t="s">
        <v>83</v>
      </c>
      <c r="W21" t="s">
        <v>84</v>
      </c>
      <c r="X21" t="s"/>
      <c r="Y21" t="s">
        <v>85</v>
      </c>
      <c r="Z21">
        <f>HYPERLINK("https://hotelmonitor-cachepage.eclerx.com/savepage/tk_15439016564592392_sr_2151.html","info")</f>
        <v/>
      </c>
      <c r="AA21" t="n">
        <v>151908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/>
      <c r="AP21" t="n">
        <v>76</v>
      </c>
      <c r="AQ21" t="s">
        <v>88</v>
      </c>
      <c r="AR21" t="s">
        <v>103</v>
      </c>
      <c r="AS21" t="s"/>
      <c r="AT21" t="s">
        <v>90</v>
      </c>
      <c r="AU21" t="s"/>
      <c r="AV21" t="s"/>
      <c r="AW21" t="s"/>
      <c r="AX21" t="s"/>
      <c r="AY21" t="n">
        <v>2311828</v>
      </c>
      <c r="AZ21" t="s">
        <v>104</v>
      </c>
      <c r="BA21" t="s"/>
      <c r="BB21" t="n">
        <v>67471</v>
      </c>
      <c r="BC21" t="n">
        <v>10.088533</v>
      </c>
      <c r="BD21" t="n">
        <v>53.512673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97</v>
      </c>
      <c r="B22" t="s">
        <v>71</v>
      </c>
      <c r="C22" t="s">
        <v>98</v>
      </c>
      <c r="D22" t="n">
        <v>2</v>
      </c>
      <c r="E22" t="s">
        <v>99</v>
      </c>
      <c r="F22" t="n">
        <v>821276</v>
      </c>
      <c r="G22" t="s">
        <v>74</v>
      </c>
      <c r="H22" t="s">
        <v>75</v>
      </c>
      <c r="I22" t="s"/>
      <c r="J22" t="s">
        <v>74</v>
      </c>
      <c r="K22" t="n">
        <v>92</v>
      </c>
      <c r="L22" t="s">
        <v>76</v>
      </c>
      <c r="M22" t="s"/>
      <c r="N22" t="s">
        <v>77</v>
      </c>
      <c r="O22" t="s">
        <v>78</v>
      </c>
      <c r="P22" t="s">
        <v>101</v>
      </c>
      <c r="Q22" t="s"/>
      <c r="R22" t="s">
        <v>80</v>
      </c>
      <c r="S22" t="s">
        <v>129</v>
      </c>
      <c r="T22" t="s">
        <v>82</v>
      </c>
      <c r="U22" t="s"/>
      <c r="V22" t="s">
        <v>83</v>
      </c>
      <c r="W22" t="s">
        <v>84</v>
      </c>
      <c r="X22" t="s"/>
      <c r="Y22" t="s">
        <v>85</v>
      </c>
      <c r="Z22">
        <f>HYPERLINK("https://hotelmonitor-cachepage.eclerx.com/savepage/tk_15439016564592392_sr_2151.html","info")</f>
        <v/>
      </c>
      <c r="AA22" t="n">
        <v>151908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/>
      <c r="AP22" t="n">
        <v>76</v>
      </c>
      <c r="AQ22" t="s">
        <v>88</v>
      </c>
      <c r="AR22" t="s">
        <v>130</v>
      </c>
      <c r="AS22" t="s"/>
      <c r="AT22" t="s">
        <v>90</v>
      </c>
      <c r="AU22" t="s"/>
      <c r="AV22" t="s"/>
      <c r="AW22" t="s"/>
      <c r="AX22" t="s"/>
      <c r="AY22" t="n">
        <v>2311828</v>
      </c>
      <c r="AZ22" t="s">
        <v>104</v>
      </c>
      <c r="BA22" t="s"/>
      <c r="BB22" t="n">
        <v>67471</v>
      </c>
      <c r="BC22" t="n">
        <v>10.088533</v>
      </c>
      <c r="BD22" t="n">
        <v>53.512673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97</v>
      </c>
      <c r="B23" t="s">
        <v>71</v>
      </c>
      <c r="C23" t="s">
        <v>98</v>
      </c>
      <c r="D23" t="n">
        <v>2</v>
      </c>
      <c r="E23" t="s">
        <v>99</v>
      </c>
      <c r="F23" t="n">
        <v>821276</v>
      </c>
      <c r="G23" t="s">
        <v>74</v>
      </c>
      <c r="H23" t="s">
        <v>75</v>
      </c>
      <c r="I23" t="s"/>
      <c r="J23" t="s">
        <v>74</v>
      </c>
      <c r="K23" t="n">
        <v>116</v>
      </c>
      <c r="L23" t="s">
        <v>76</v>
      </c>
      <c r="M23" t="s"/>
      <c r="N23" t="s">
        <v>131</v>
      </c>
      <c r="O23" t="s">
        <v>78</v>
      </c>
      <c r="P23" t="s">
        <v>101</v>
      </c>
      <c r="Q23" t="s"/>
      <c r="R23" t="s">
        <v>80</v>
      </c>
      <c r="S23" t="s">
        <v>132</v>
      </c>
      <c r="T23" t="s">
        <v>82</v>
      </c>
      <c r="U23" t="s"/>
      <c r="V23" t="s">
        <v>83</v>
      </c>
      <c r="W23" t="s">
        <v>84</v>
      </c>
      <c r="X23" t="s"/>
      <c r="Y23" t="s">
        <v>85</v>
      </c>
      <c r="Z23">
        <f>HYPERLINK("https://hotelmonitor-cachepage.eclerx.com/savepage/tk_15439016564592392_sr_2151.html","info")</f>
        <v/>
      </c>
      <c r="AA23" t="n">
        <v>151908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/>
      <c r="AP23" t="n">
        <v>76</v>
      </c>
      <c r="AQ23" t="s">
        <v>88</v>
      </c>
      <c r="AR23" t="s">
        <v>110</v>
      </c>
      <c r="AS23" t="s"/>
      <c r="AT23" t="s">
        <v>90</v>
      </c>
      <c r="AU23" t="s"/>
      <c r="AV23" t="s"/>
      <c r="AW23" t="s"/>
      <c r="AX23" t="s"/>
      <c r="AY23" t="n">
        <v>2311828</v>
      </c>
      <c r="AZ23" t="s">
        <v>104</v>
      </c>
      <c r="BA23" t="s"/>
      <c r="BB23" t="n">
        <v>67471</v>
      </c>
      <c r="BC23" t="n">
        <v>10.088533</v>
      </c>
      <c r="BD23" t="n">
        <v>53.512673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97</v>
      </c>
      <c r="B24" t="s">
        <v>71</v>
      </c>
      <c r="C24" t="s">
        <v>98</v>
      </c>
      <c r="D24" t="n">
        <v>2</v>
      </c>
      <c r="E24" t="s">
        <v>99</v>
      </c>
      <c r="F24" t="n">
        <v>821276</v>
      </c>
      <c r="G24" t="s">
        <v>74</v>
      </c>
      <c r="H24" t="s">
        <v>75</v>
      </c>
      <c r="I24" t="s"/>
      <c r="J24" t="s">
        <v>74</v>
      </c>
      <c r="K24" t="n">
        <v>121</v>
      </c>
      <c r="L24" t="s">
        <v>76</v>
      </c>
      <c r="M24" t="s"/>
      <c r="N24" t="s">
        <v>131</v>
      </c>
      <c r="O24" t="s">
        <v>78</v>
      </c>
      <c r="P24" t="s">
        <v>101</v>
      </c>
      <c r="Q24" t="s"/>
      <c r="R24" t="s">
        <v>80</v>
      </c>
      <c r="S24" t="s">
        <v>133</v>
      </c>
      <c r="T24" t="s">
        <v>82</v>
      </c>
      <c r="U24" t="s"/>
      <c r="V24" t="s">
        <v>83</v>
      </c>
      <c r="W24" t="s">
        <v>84</v>
      </c>
      <c r="X24" t="s"/>
      <c r="Y24" t="s">
        <v>85</v>
      </c>
      <c r="Z24">
        <f>HYPERLINK("https://hotelmonitor-cachepage.eclerx.com/savepage/tk_15439016564592392_sr_2151.html","info")</f>
        <v/>
      </c>
      <c r="AA24" t="n">
        <v>151908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/>
      <c r="AP24" t="n">
        <v>76</v>
      </c>
      <c r="AQ24" t="s">
        <v>88</v>
      </c>
      <c r="AR24" t="s">
        <v>116</v>
      </c>
      <c r="AS24" t="s"/>
      <c r="AT24" t="s">
        <v>90</v>
      </c>
      <c r="AU24" t="s"/>
      <c r="AV24" t="s"/>
      <c r="AW24" t="s"/>
      <c r="AX24" t="s"/>
      <c r="AY24" t="n">
        <v>2311828</v>
      </c>
      <c r="AZ24" t="s">
        <v>104</v>
      </c>
      <c r="BA24" t="s"/>
      <c r="BB24" t="n">
        <v>67471</v>
      </c>
      <c r="BC24" t="n">
        <v>10.088533</v>
      </c>
      <c r="BD24" t="n">
        <v>53.512673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134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73</v>
      </c>
      <c r="L25" t="s">
        <v>76</v>
      </c>
      <c r="M25" t="s"/>
      <c r="N25" t="s">
        <v>135</v>
      </c>
      <c r="O25" t="s">
        <v>78</v>
      </c>
      <c r="P25" t="s">
        <v>134</v>
      </c>
      <c r="Q25" t="s"/>
      <c r="R25" t="s">
        <v>80</v>
      </c>
      <c r="S25" t="s">
        <v>136</v>
      </c>
      <c r="T25" t="s">
        <v>82</v>
      </c>
      <c r="U25" t="s"/>
      <c r="V25" t="s">
        <v>83</v>
      </c>
      <c r="W25" t="s">
        <v>94</v>
      </c>
      <c r="X25" t="s"/>
      <c r="Y25" t="s">
        <v>85</v>
      </c>
      <c r="Z25">
        <f>HYPERLINK("https://hotelmonitor-cachepage.eclerx.com/savepage/tk_15439117425578284_sr_2152.html","info")</f>
        <v/>
      </c>
      <c r="AA25" t="n">
        <v>-2311817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115</v>
      </c>
      <c r="AQ25" t="s">
        <v>88</v>
      </c>
      <c r="AR25" t="s">
        <v>116</v>
      </c>
      <c r="AS25" t="s"/>
      <c r="AT25" t="s">
        <v>90</v>
      </c>
      <c r="AU25" t="s"/>
      <c r="AV25" t="s"/>
      <c r="AW25" t="s"/>
      <c r="AX25" t="s"/>
      <c r="AY25" t="n">
        <v>2311817</v>
      </c>
      <c r="AZ25" t="s">
        <v>137</v>
      </c>
      <c r="BA25" t="s"/>
      <c r="BB25" t="n">
        <v>28231</v>
      </c>
      <c r="BC25" t="n">
        <v>9.9582923948765</v>
      </c>
      <c r="BD25" t="n">
        <v>53.549789367337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134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73</v>
      </c>
      <c r="L26" t="s">
        <v>76</v>
      </c>
      <c r="M26" t="s"/>
      <c r="N26" t="s">
        <v>138</v>
      </c>
      <c r="O26" t="s">
        <v>78</v>
      </c>
      <c r="P26" t="s">
        <v>134</v>
      </c>
      <c r="Q26" t="s"/>
      <c r="R26" t="s">
        <v>80</v>
      </c>
      <c r="S26" t="s">
        <v>136</v>
      </c>
      <c r="T26" t="s">
        <v>82</v>
      </c>
      <c r="U26" t="s"/>
      <c r="V26" t="s">
        <v>83</v>
      </c>
      <c r="W26" t="s">
        <v>94</v>
      </c>
      <c r="X26" t="s"/>
      <c r="Y26" t="s">
        <v>85</v>
      </c>
      <c r="Z26">
        <f>HYPERLINK("https://hotelmonitor-cachepage.eclerx.com/savepage/tk_15439117425578284_sr_2152.html","info")</f>
        <v/>
      </c>
      <c r="AA26" t="n">
        <v>-2311817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/>
      <c r="AP26" t="n">
        <v>115</v>
      </c>
      <c r="AQ26" t="s">
        <v>88</v>
      </c>
      <c r="AR26" t="s">
        <v>116</v>
      </c>
      <c r="AS26" t="s"/>
      <c r="AT26" t="s">
        <v>90</v>
      </c>
      <c r="AU26" t="s"/>
      <c r="AV26" t="s"/>
      <c r="AW26" t="s"/>
      <c r="AX26" t="s"/>
      <c r="AY26" t="n">
        <v>2311817</v>
      </c>
      <c r="AZ26" t="s">
        <v>137</v>
      </c>
      <c r="BA26" t="s"/>
      <c r="BB26" t="n">
        <v>28231</v>
      </c>
      <c r="BC26" t="n">
        <v>9.9582923948765</v>
      </c>
      <c r="BD26" t="n">
        <v>53.549789367337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134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75</v>
      </c>
      <c r="L27" t="s">
        <v>76</v>
      </c>
      <c r="M27" t="s"/>
      <c r="N27" t="s">
        <v>138</v>
      </c>
      <c r="O27" t="s">
        <v>78</v>
      </c>
      <c r="P27" t="s">
        <v>134</v>
      </c>
      <c r="Q27" t="s"/>
      <c r="R27" t="s">
        <v>80</v>
      </c>
      <c r="S27" t="s">
        <v>139</v>
      </c>
      <c r="T27" t="s">
        <v>82</v>
      </c>
      <c r="U27" t="s"/>
      <c r="V27" t="s">
        <v>83</v>
      </c>
      <c r="W27" t="s">
        <v>94</v>
      </c>
      <c r="X27" t="s"/>
      <c r="Y27" t="s">
        <v>85</v>
      </c>
      <c r="Z27">
        <f>HYPERLINK("https://hotelmonitor-cachepage.eclerx.com/savepage/tk_15439117425578284_sr_2152.html","info")</f>
        <v/>
      </c>
      <c r="AA27" t="n">
        <v>-2311817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/>
      <c r="AP27" t="n">
        <v>115</v>
      </c>
      <c r="AQ27" t="s">
        <v>88</v>
      </c>
      <c r="AR27" t="s">
        <v>110</v>
      </c>
      <c r="AS27" t="s"/>
      <c r="AT27" t="s">
        <v>90</v>
      </c>
      <c r="AU27" t="s"/>
      <c r="AV27" t="s"/>
      <c r="AW27" t="s"/>
      <c r="AX27" t="s"/>
      <c r="AY27" t="n">
        <v>2311817</v>
      </c>
      <c r="AZ27" t="s">
        <v>137</v>
      </c>
      <c r="BA27" t="s"/>
      <c r="BB27" t="n">
        <v>28231</v>
      </c>
      <c r="BC27" t="n">
        <v>9.9582923948765</v>
      </c>
      <c r="BD27" t="n">
        <v>53.549789367337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134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75</v>
      </c>
      <c r="L28" t="s">
        <v>76</v>
      </c>
      <c r="M28" t="s"/>
      <c r="N28" t="s">
        <v>135</v>
      </c>
      <c r="O28" t="s">
        <v>78</v>
      </c>
      <c r="P28" t="s">
        <v>134</v>
      </c>
      <c r="Q28" t="s"/>
      <c r="R28" t="s">
        <v>80</v>
      </c>
      <c r="S28" t="s">
        <v>139</v>
      </c>
      <c r="T28" t="s">
        <v>82</v>
      </c>
      <c r="U28" t="s"/>
      <c r="V28" t="s">
        <v>83</v>
      </c>
      <c r="W28" t="s">
        <v>94</v>
      </c>
      <c r="X28" t="s"/>
      <c r="Y28" t="s">
        <v>85</v>
      </c>
      <c r="Z28">
        <f>HYPERLINK("https://hotelmonitor-cachepage.eclerx.com/savepage/tk_15439117425578284_sr_2152.html","info")</f>
        <v/>
      </c>
      <c r="AA28" t="n">
        <v>-2311817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/>
      <c r="AP28" t="n">
        <v>115</v>
      </c>
      <c r="AQ28" t="s">
        <v>88</v>
      </c>
      <c r="AR28" t="s">
        <v>110</v>
      </c>
      <c r="AS28" t="s"/>
      <c r="AT28" t="s">
        <v>90</v>
      </c>
      <c r="AU28" t="s"/>
      <c r="AV28" t="s"/>
      <c r="AW28" t="s"/>
      <c r="AX28" t="s"/>
      <c r="AY28" t="n">
        <v>2311817</v>
      </c>
      <c r="AZ28" t="s">
        <v>137</v>
      </c>
      <c r="BA28" t="s"/>
      <c r="BB28" t="n">
        <v>28231</v>
      </c>
      <c r="BC28" t="n">
        <v>9.9582923948765</v>
      </c>
      <c r="BD28" t="n">
        <v>53.549789367337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134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82</v>
      </c>
      <c r="L29" t="s">
        <v>76</v>
      </c>
      <c r="M29" t="s"/>
      <c r="N29" t="s">
        <v>77</v>
      </c>
      <c r="O29" t="s">
        <v>78</v>
      </c>
      <c r="P29" t="s">
        <v>134</v>
      </c>
      <c r="Q29" t="s"/>
      <c r="R29" t="s">
        <v>80</v>
      </c>
      <c r="S29" t="s">
        <v>118</v>
      </c>
      <c r="T29" t="s">
        <v>82</v>
      </c>
      <c r="U29" t="s"/>
      <c r="V29" t="s">
        <v>83</v>
      </c>
      <c r="W29" t="s">
        <v>84</v>
      </c>
      <c r="X29" t="s"/>
      <c r="Y29" t="s">
        <v>85</v>
      </c>
      <c r="Z29">
        <f>HYPERLINK("https://hotelmonitor-cachepage.eclerx.com/savepage/tk_15439117425578284_sr_2152.html","info")</f>
        <v/>
      </c>
      <c r="AA29" t="n">
        <v>-2311817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/>
      <c r="AP29" t="n">
        <v>115</v>
      </c>
      <c r="AQ29" t="s">
        <v>88</v>
      </c>
      <c r="AR29" t="s">
        <v>119</v>
      </c>
      <c r="AS29" t="s"/>
      <c r="AT29" t="s">
        <v>90</v>
      </c>
      <c r="AU29" t="s"/>
      <c r="AV29" t="s"/>
      <c r="AW29" t="s"/>
      <c r="AX29" t="s"/>
      <c r="AY29" t="n">
        <v>2311817</v>
      </c>
      <c r="AZ29" t="s">
        <v>137</v>
      </c>
      <c r="BA29" t="s"/>
      <c r="BB29" t="n">
        <v>28231</v>
      </c>
      <c r="BC29" t="n">
        <v>9.9582923948765</v>
      </c>
      <c r="BD29" t="n">
        <v>53.549789367337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134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82</v>
      </c>
      <c r="L30" t="s">
        <v>76</v>
      </c>
      <c r="M30" t="s"/>
      <c r="N30" t="s">
        <v>77</v>
      </c>
      <c r="O30" t="s">
        <v>78</v>
      </c>
      <c r="P30" t="s">
        <v>134</v>
      </c>
      <c r="Q30" t="s"/>
      <c r="R30" t="s">
        <v>80</v>
      </c>
      <c r="S30" t="s">
        <v>118</v>
      </c>
      <c r="T30" t="s">
        <v>82</v>
      </c>
      <c r="U30" t="s"/>
      <c r="V30" t="s">
        <v>83</v>
      </c>
      <c r="W30" t="s">
        <v>84</v>
      </c>
      <c r="X30" t="s"/>
      <c r="Y30" t="s">
        <v>85</v>
      </c>
      <c r="Z30">
        <f>HYPERLINK("https://hotelmonitor-cachepage.eclerx.com/savepage/tk_15439117425578284_sr_2152.html","info")</f>
        <v/>
      </c>
      <c r="AA30" t="n">
        <v>-2311817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/>
      <c r="AP30" t="n">
        <v>115</v>
      </c>
      <c r="AQ30" t="s">
        <v>88</v>
      </c>
      <c r="AR30" t="s">
        <v>140</v>
      </c>
      <c r="AS30" t="s"/>
      <c r="AT30" t="s">
        <v>90</v>
      </c>
      <c r="AU30" t="s"/>
      <c r="AV30" t="s"/>
      <c r="AW30" t="s"/>
      <c r="AX30" t="s"/>
      <c r="AY30" t="n">
        <v>2311817</v>
      </c>
      <c r="AZ30" t="s">
        <v>137</v>
      </c>
      <c r="BA30" t="s"/>
      <c r="BB30" t="n">
        <v>28231</v>
      </c>
      <c r="BC30" t="n">
        <v>9.9582923948765</v>
      </c>
      <c r="BD30" t="n">
        <v>53.549789367337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134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82</v>
      </c>
      <c r="L31" t="s">
        <v>76</v>
      </c>
      <c r="M31" t="s"/>
      <c r="N31" t="s">
        <v>141</v>
      </c>
      <c r="O31" t="s">
        <v>78</v>
      </c>
      <c r="P31" t="s">
        <v>134</v>
      </c>
      <c r="Q31" t="s"/>
      <c r="R31" t="s">
        <v>80</v>
      </c>
      <c r="S31" t="s">
        <v>118</v>
      </c>
      <c r="T31" t="s">
        <v>82</v>
      </c>
      <c r="U31" t="s"/>
      <c r="V31" t="s">
        <v>83</v>
      </c>
      <c r="W31" t="s">
        <v>84</v>
      </c>
      <c r="X31" t="s"/>
      <c r="Y31" t="s">
        <v>85</v>
      </c>
      <c r="Z31">
        <f>HYPERLINK("https://hotelmonitor-cachepage.eclerx.com/savepage/tk_15439117425578284_sr_2152.html","info")</f>
        <v/>
      </c>
      <c r="AA31" t="n">
        <v>-2311817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/>
      <c r="AP31" t="n">
        <v>115</v>
      </c>
      <c r="AQ31" t="s">
        <v>88</v>
      </c>
      <c r="AR31" t="s">
        <v>89</v>
      </c>
      <c r="AS31" t="s"/>
      <c r="AT31" t="s">
        <v>90</v>
      </c>
      <c r="AU31" t="s"/>
      <c r="AV31" t="s"/>
      <c r="AW31" t="s"/>
      <c r="AX31" t="s"/>
      <c r="AY31" t="n">
        <v>2311817</v>
      </c>
      <c r="AZ31" t="s">
        <v>137</v>
      </c>
      <c r="BA31" t="s"/>
      <c r="BB31" t="n">
        <v>28231</v>
      </c>
      <c r="BC31" t="n">
        <v>9.9582923948765</v>
      </c>
      <c r="BD31" t="n">
        <v>53.549789367337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134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84</v>
      </c>
      <c r="L32" t="s">
        <v>76</v>
      </c>
      <c r="M32" t="s"/>
      <c r="N32" t="s">
        <v>111</v>
      </c>
      <c r="O32" t="s">
        <v>78</v>
      </c>
      <c r="P32" t="s">
        <v>134</v>
      </c>
      <c r="Q32" t="s"/>
      <c r="R32" t="s">
        <v>80</v>
      </c>
      <c r="S32" t="s">
        <v>123</v>
      </c>
      <c r="T32" t="s">
        <v>82</v>
      </c>
      <c r="U32" t="s"/>
      <c r="V32" t="s">
        <v>83</v>
      </c>
      <c r="W32" t="s">
        <v>94</v>
      </c>
      <c r="X32" t="s"/>
      <c r="Y32" t="s">
        <v>85</v>
      </c>
      <c r="Z32">
        <f>HYPERLINK("https://hotelmonitor-cachepage.eclerx.com/savepage/tk_15439117425578284_sr_2152.html","info")</f>
        <v/>
      </c>
      <c r="AA32" t="n">
        <v>-2311817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/>
      <c r="AP32" t="n">
        <v>115</v>
      </c>
      <c r="AQ32" t="s">
        <v>88</v>
      </c>
      <c r="AR32" t="s">
        <v>113</v>
      </c>
      <c r="AS32" t="s"/>
      <c r="AT32" t="s">
        <v>90</v>
      </c>
      <c r="AU32" t="s"/>
      <c r="AV32" t="s"/>
      <c r="AW32" t="s"/>
      <c r="AX32" t="s"/>
      <c r="AY32" t="n">
        <v>2311817</v>
      </c>
      <c r="AZ32" t="s">
        <v>137</v>
      </c>
      <c r="BA32" t="s"/>
      <c r="BB32" t="n">
        <v>28231</v>
      </c>
      <c r="BC32" t="n">
        <v>9.9582923948765</v>
      </c>
      <c r="BD32" t="n">
        <v>53.549789367337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134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85</v>
      </c>
      <c r="L33" t="s">
        <v>76</v>
      </c>
      <c r="M33" t="s"/>
      <c r="N33" t="s">
        <v>142</v>
      </c>
      <c r="O33" t="s">
        <v>78</v>
      </c>
      <c r="P33" t="s">
        <v>134</v>
      </c>
      <c r="Q33" t="s"/>
      <c r="R33" t="s">
        <v>80</v>
      </c>
      <c r="S33" t="s">
        <v>143</v>
      </c>
      <c r="T33" t="s">
        <v>82</v>
      </c>
      <c r="U33" t="s"/>
      <c r="V33" t="s">
        <v>83</v>
      </c>
      <c r="W33" t="s">
        <v>94</v>
      </c>
      <c r="X33" t="s"/>
      <c r="Y33" t="s">
        <v>85</v>
      </c>
      <c r="Z33">
        <f>HYPERLINK("https://hotelmonitor-cachepage.eclerx.com/savepage/tk_15439117425578284_sr_2152.html","info")</f>
        <v/>
      </c>
      <c r="AA33" t="n">
        <v>-2311817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/>
      <c r="AP33" t="n">
        <v>115</v>
      </c>
      <c r="AQ33" t="s">
        <v>88</v>
      </c>
      <c r="AR33" t="s">
        <v>116</v>
      </c>
      <c r="AS33" t="s"/>
      <c r="AT33" t="s">
        <v>90</v>
      </c>
      <c r="AU33" t="s"/>
      <c r="AV33" t="s"/>
      <c r="AW33" t="s"/>
      <c r="AX33" t="s"/>
      <c r="AY33" t="n">
        <v>2311817</v>
      </c>
      <c r="AZ33" t="s">
        <v>137</v>
      </c>
      <c r="BA33" t="s"/>
      <c r="BB33" t="n">
        <v>28231</v>
      </c>
      <c r="BC33" t="n">
        <v>9.9582923948765</v>
      </c>
      <c r="BD33" t="n">
        <v>53.549789367337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134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85</v>
      </c>
      <c r="L34" t="s">
        <v>76</v>
      </c>
      <c r="M34" t="s"/>
      <c r="N34" t="s">
        <v>144</v>
      </c>
      <c r="O34" t="s">
        <v>78</v>
      </c>
      <c r="P34" t="s">
        <v>134</v>
      </c>
      <c r="Q34" t="s"/>
      <c r="R34" t="s">
        <v>80</v>
      </c>
      <c r="S34" t="s">
        <v>143</v>
      </c>
      <c r="T34" t="s">
        <v>82</v>
      </c>
      <c r="U34" t="s"/>
      <c r="V34" t="s">
        <v>83</v>
      </c>
      <c r="W34" t="s">
        <v>94</v>
      </c>
      <c r="X34" t="s"/>
      <c r="Y34" t="s">
        <v>85</v>
      </c>
      <c r="Z34">
        <f>HYPERLINK("https://hotelmonitor-cachepage.eclerx.com/savepage/tk_15439117425578284_sr_2152.html","info")</f>
        <v/>
      </c>
      <c r="AA34" t="n">
        <v>-2311817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/>
      <c r="AP34" t="n">
        <v>115</v>
      </c>
      <c r="AQ34" t="s">
        <v>88</v>
      </c>
      <c r="AR34" t="s">
        <v>103</v>
      </c>
      <c r="AS34" t="s"/>
      <c r="AT34" t="s">
        <v>90</v>
      </c>
      <c r="AU34" t="s"/>
      <c r="AV34" t="s"/>
      <c r="AW34" t="s"/>
      <c r="AX34" t="s"/>
      <c r="AY34" t="n">
        <v>2311817</v>
      </c>
      <c r="AZ34" t="s">
        <v>137</v>
      </c>
      <c r="BA34" t="s"/>
      <c r="BB34" t="n">
        <v>28231</v>
      </c>
      <c r="BC34" t="n">
        <v>9.9582923948765</v>
      </c>
      <c r="BD34" t="n">
        <v>53.549789367337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134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85</v>
      </c>
      <c r="L35" t="s">
        <v>76</v>
      </c>
      <c r="M35" t="s"/>
      <c r="N35" t="s">
        <v>77</v>
      </c>
      <c r="O35" t="s">
        <v>78</v>
      </c>
      <c r="P35" t="s">
        <v>134</v>
      </c>
      <c r="Q35" t="s"/>
      <c r="R35" t="s">
        <v>80</v>
      </c>
      <c r="S35" t="s">
        <v>143</v>
      </c>
      <c r="T35" t="s">
        <v>82</v>
      </c>
      <c r="U35" t="s"/>
      <c r="V35" t="s">
        <v>83</v>
      </c>
      <c r="W35" t="s">
        <v>94</v>
      </c>
      <c r="X35" t="s"/>
      <c r="Y35" t="s">
        <v>85</v>
      </c>
      <c r="Z35">
        <f>HYPERLINK("https://hotelmonitor-cachepage.eclerx.com/savepage/tk_15439117425578284_sr_2152.html","info")</f>
        <v/>
      </c>
      <c r="AA35" t="n">
        <v>-2311817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/>
      <c r="AP35" t="n">
        <v>115</v>
      </c>
      <c r="AQ35" t="s">
        <v>88</v>
      </c>
      <c r="AR35" t="s">
        <v>119</v>
      </c>
      <c r="AS35" t="s"/>
      <c r="AT35" t="s">
        <v>90</v>
      </c>
      <c r="AU35" t="s"/>
      <c r="AV35" t="s"/>
      <c r="AW35" t="s"/>
      <c r="AX35" t="s"/>
      <c r="AY35" t="n">
        <v>2311817</v>
      </c>
      <c r="AZ35" t="s">
        <v>137</v>
      </c>
      <c r="BA35" t="s"/>
      <c r="BB35" t="n">
        <v>28231</v>
      </c>
      <c r="BC35" t="n">
        <v>9.9582923948765</v>
      </c>
      <c r="BD35" t="n">
        <v>53.549789367337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134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87</v>
      </c>
      <c r="L36" t="s">
        <v>76</v>
      </c>
      <c r="M36" t="s"/>
      <c r="N36" t="s">
        <v>145</v>
      </c>
      <c r="O36" t="s">
        <v>78</v>
      </c>
      <c r="P36" t="s">
        <v>134</v>
      </c>
      <c r="Q36" t="s"/>
      <c r="R36" t="s">
        <v>80</v>
      </c>
      <c r="S36" t="s">
        <v>146</v>
      </c>
      <c r="T36" t="s">
        <v>82</v>
      </c>
      <c r="U36" t="s"/>
      <c r="V36" t="s">
        <v>83</v>
      </c>
      <c r="W36" t="s">
        <v>94</v>
      </c>
      <c r="X36" t="s"/>
      <c r="Y36" t="s">
        <v>85</v>
      </c>
      <c r="Z36">
        <f>HYPERLINK("https://hotelmonitor-cachepage.eclerx.com/savepage/tk_15439117425578284_sr_2152.html","info")</f>
        <v/>
      </c>
      <c r="AA36" t="n">
        <v>-2311817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/>
      <c r="AP36" t="n">
        <v>115</v>
      </c>
      <c r="AQ36" t="s">
        <v>88</v>
      </c>
      <c r="AR36" t="s">
        <v>121</v>
      </c>
      <c r="AS36" t="s"/>
      <c r="AT36" t="s">
        <v>90</v>
      </c>
      <c r="AU36" t="s"/>
      <c r="AV36" t="s"/>
      <c r="AW36" t="s"/>
      <c r="AX36" t="s"/>
      <c r="AY36" t="n">
        <v>2311817</v>
      </c>
      <c r="AZ36" t="s">
        <v>137</v>
      </c>
      <c r="BA36" t="s"/>
      <c r="BB36" t="n">
        <v>28231</v>
      </c>
      <c r="BC36" t="n">
        <v>9.9582923948765</v>
      </c>
      <c r="BD36" t="n">
        <v>53.549789367337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134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87</v>
      </c>
      <c r="L37" t="s">
        <v>76</v>
      </c>
      <c r="M37" t="s"/>
      <c r="N37" t="s">
        <v>142</v>
      </c>
      <c r="O37" t="s">
        <v>78</v>
      </c>
      <c r="P37" t="s">
        <v>134</v>
      </c>
      <c r="Q37" t="s"/>
      <c r="R37" t="s">
        <v>80</v>
      </c>
      <c r="S37" t="s">
        <v>146</v>
      </c>
      <c r="T37" t="s">
        <v>82</v>
      </c>
      <c r="U37" t="s"/>
      <c r="V37" t="s">
        <v>83</v>
      </c>
      <c r="W37" t="s">
        <v>94</v>
      </c>
      <c r="X37" t="s"/>
      <c r="Y37" t="s">
        <v>85</v>
      </c>
      <c r="Z37">
        <f>HYPERLINK("https://hotelmonitor-cachepage.eclerx.com/savepage/tk_15439117425578284_sr_2152.html","info")</f>
        <v/>
      </c>
      <c r="AA37" t="n">
        <v>-2311817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/>
      <c r="AP37" t="n">
        <v>115</v>
      </c>
      <c r="AQ37" t="s">
        <v>88</v>
      </c>
      <c r="AR37" t="s">
        <v>110</v>
      </c>
      <c r="AS37" t="s"/>
      <c r="AT37" t="s">
        <v>90</v>
      </c>
      <c r="AU37" t="s"/>
      <c r="AV37" t="s"/>
      <c r="AW37" t="s"/>
      <c r="AX37" t="s"/>
      <c r="AY37" t="n">
        <v>2311817</v>
      </c>
      <c r="AZ37" t="s">
        <v>137</v>
      </c>
      <c r="BA37" t="s"/>
      <c r="BB37" t="n">
        <v>28231</v>
      </c>
      <c r="BC37" t="n">
        <v>9.9582923948765</v>
      </c>
      <c r="BD37" t="n">
        <v>53.549789367337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134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87</v>
      </c>
      <c r="L38" t="s">
        <v>76</v>
      </c>
      <c r="M38" t="s"/>
      <c r="N38" t="s">
        <v>77</v>
      </c>
      <c r="O38" t="s">
        <v>78</v>
      </c>
      <c r="P38" t="s">
        <v>134</v>
      </c>
      <c r="Q38" t="s"/>
      <c r="R38" t="s">
        <v>80</v>
      </c>
      <c r="S38" t="s">
        <v>146</v>
      </c>
      <c r="T38" t="s">
        <v>82</v>
      </c>
      <c r="U38" t="s"/>
      <c r="V38" t="s">
        <v>83</v>
      </c>
      <c r="W38" t="s">
        <v>94</v>
      </c>
      <c r="X38" t="s"/>
      <c r="Y38" t="s">
        <v>85</v>
      </c>
      <c r="Z38">
        <f>HYPERLINK("https://hotelmonitor-cachepage.eclerx.com/savepage/tk_15439117425578284_sr_2152.html","info")</f>
        <v/>
      </c>
      <c r="AA38" t="n">
        <v>-2311817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/>
      <c r="AP38" t="n">
        <v>115</v>
      </c>
      <c r="AQ38" t="s">
        <v>88</v>
      </c>
      <c r="AR38" t="s">
        <v>124</v>
      </c>
      <c r="AS38" t="s"/>
      <c r="AT38" t="s">
        <v>90</v>
      </c>
      <c r="AU38" t="s"/>
      <c r="AV38" t="s"/>
      <c r="AW38" t="s"/>
      <c r="AX38" t="s"/>
      <c r="AY38" t="n">
        <v>2311817</v>
      </c>
      <c r="AZ38" t="s">
        <v>137</v>
      </c>
      <c r="BA38" t="s"/>
      <c r="BB38" t="n">
        <v>28231</v>
      </c>
      <c r="BC38" t="n">
        <v>9.9582923948765</v>
      </c>
      <c r="BD38" t="n">
        <v>53.549789367337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134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88</v>
      </c>
      <c r="L39" t="s">
        <v>76</v>
      </c>
      <c r="M39" t="s"/>
      <c r="N39" t="s">
        <v>135</v>
      </c>
      <c r="O39" t="s">
        <v>78</v>
      </c>
      <c r="P39" t="s">
        <v>134</v>
      </c>
      <c r="Q39" t="s"/>
      <c r="R39" t="s">
        <v>80</v>
      </c>
      <c r="S39" t="s">
        <v>147</v>
      </c>
      <c r="T39" t="s">
        <v>82</v>
      </c>
      <c r="U39" t="s"/>
      <c r="V39" t="s">
        <v>83</v>
      </c>
      <c r="W39" t="s">
        <v>84</v>
      </c>
      <c r="X39" t="s"/>
      <c r="Y39" t="s">
        <v>85</v>
      </c>
      <c r="Z39">
        <f>HYPERLINK("https://hotelmonitor-cachepage.eclerx.com/savepage/tk_15439117425578284_sr_2152.html","info")</f>
        <v/>
      </c>
      <c r="AA39" t="n">
        <v>-2311817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/>
      <c r="AP39" t="n">
        <v>115</v>
      </c>
      <c r="AQ39" t="s">
        <v>88</v>
      </c>
      <c r="AR39" t="s">
        <v>116</v>
      </c>
      <c r="AS39" t="s"/>
      <c r="AT39" t="s">
        <v>90</v>
      </c>
      <c r="AU39" t="s"/>
      <c r="AV39" t="s"/>
      <c r="AW39" t="s"/>
      <c r="AX39" t="s"/>
      <c r="AY39" t="n">
        <v>2311817</v>
      </c>
      <c r="AZ39" t="s">
        <v>137</v>
      </c>
      <c r="BA39" t="s"/>
      <c r="BB39" t="n">
        <v>28231</v>
      </c>
      <c r="BC39" t="n">
        <v>9.9582923948765</v>
      </c>
      <c r="BD39" t="n">
        <v>53.549789367337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134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90</v>
      </c>
      <c r="L40" t="s">
        <v>76</v>
      </c>
      <c r="M40" t="s"/>
      <c r="N40" t="s">
        <v>93</v>
      </c>
      <c r="O40" t="s">
        <v>78</v>
      </c>
      <c r="P40" t="s">
        <v>134</v>
      </c>
      <c r="Q40" t="s"/>
      <c r="R40" t="s">
        <v>80</v>
      </c>
      <c r="S40" t="s">
        <v>128</v>
      </c>
      <c r="T40" t="s">
        <v>82</v>
      </c>
      <c r="U40" t="s"/>
      <c r="V40" t="s">
        <v>83</v>
      </c>
      <c r="W40" t="s">
        <v>94</v>
      </c>
      <c r="X40" t="s"/>
      <c r="Y40" t="s">
        <v>85</v>
      </c>
      <c r="Z40">
        <f>HYPERLINK("https://hotelmonitor-cachepage.eclerx.com/savepage/tk_15439117425578284_sr_2152.html","info")</f>
        <v/>
      </c>
      <c r="AA40" t="n">
        <v>-2311817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/>
      <c r="AP40" t="n">
        <v>115</v>
      </c>
      <c r="AQ40" t="s">
        <v>88</v>
      </c>
      <c r="AR40" t="s">
        <v>89</v>
      </c>
      <c r="AS40" t="s"/>
      <c r="AT40" t="s">
        <v>90</v>
      </c>
      <c r="AU40" t="s"/>
      <c r="AV40" t="s"/>
      <c r="AW40" t="s"/>
      <c r="AX40" t="s"/>
      <c r="AY40" t="n">
        <v>2311817</v>
      </c>
      <c r="AZ40" t="s">
        <v>137</v>
      </c>
      <c r="BA40" t="s"/>
      <c r="BB40" t="n">
        <v>28231</v>
      </c>
      <c r="BC40" t="n">
        <v>9.9582923948765</v>
      </c>
      <c r="BD40" t="n">
        <v>53.549789367337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134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91</v>
      </c>
      <c r="L41" t="s">
        <v>76</v>
      </c>
      <c r="M41" t="s"/>
      <c r="N41" t="s">
        <v>135</v>
      </c>
      <c r="O41" t="s">
        <v>78</v>
      </c>
      <c r="P41" t="s">
        <v>134</v>
      </c>
      <c r="Q41" t="s"/>
      <c r="R41" t="s">
        <v>80</v>
      </c>
      <c r="S41" t="s">
        <v>148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>
        <f>HYPERLINK("https://hotelmonitor-cachepage.eclerx.com/savepage/tk_15439117425578284_sr_2152.html","info")</f>
        <v/>
      </c>
      <c r="AA41" t="n">
        <v>-2311817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/>
      <c r="AP41" t="n">
        <v>115</v>
      </c>
      <c r="AQ41" t="s">
        <v>88</v>
      </c>
      <c r="AR41" t="s">
        <v>110</v>
      </c>
      <c r="AS41" t="s"/>
      <c r="AT41" t="s">
        <v>90</v>
      </c>
      <c r="AU41" t="s"/>
      <c r="AV41" t="s"/>
      <c r="AW41" t="s"/>
      <c r="AX41" t="s"/>
      <c r="AY41" t="n">
        <v>2311817</v>
      </c>
      <c r="AZ41" t="s">
        <v>137</v>
      </c>
      <c r="BA41" t="s"/>
      <c r="BB41" t="n">
        <v>28231</v>
      </c>
      <c r="BC41" t="n">
        <v>9.9582923948765</v>
      </c>
      <c r="BD41" t="n">
        <v>53.549789367337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134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105</v>
      </c>
      <c r="L42" t="s">
        <v>76</v>
      </c>
      <c r="M42" t="s"/>
      <c r="N42" t="s">
        <v>144</v>
      </c>
      <c r="O42" t="s">
        <v>78</v>
      </c>
      <c r="P42" t="s">
        <v>134</v>
      </c>
      <c r="Q42" t="s"/>
      <c r="R42" t="s">
        <v>80</v>
      </c>
      <c r="S42" t="s">
        <v>149</v>
      </c>
      <c r="T42" t="s">
        <v>82</v>
      </c>
      <c r="U42" t="s"/>
      <c r="V42" t="s">
        <v>83</v>
      </c>
      <c r="W42" t="s">
        <v>94</v>
      </c>
      <c r="X42" t="s"/>
      <c r="Y42" t="s">
        <v>85</v>
      </c>
      <c r="Z42">
        <f>HYPERLINK("https://hotelmonitor-cachepage.eclerx.com/savepage/tk_15439117425578284_sr_2152.html","info")</f>
        <v/>
      </c>
      <c r="AA42" t="n">
        <v>-2311817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/>
      <c r="AP42" t="n">
        <v>115</v>
      </c>
      <c r="AQ42" t="s">
        <v>88</v>
      </c>
      <c r="AR42" t="s">
        <v>103</v>
      </c>
      <c r="AS42" t="s"/>
      <c r="AT42" t="s">
        <v>90</v>
      </c>
      <c r="AU42" t="s"/>
      <c r="AV42" t="s"/>
      <c r="AW42" t="s"/>
      <c r="AX42" t="s"/>
      <c r="AY42" t="n">
        <v>2311817</v>
      </c>
      <c r="AZ42" t="s">
        <v>137</v>
      </c>
      <c r="BA42" t="s"/>
      <c r="BB42" t="n">
        <v>28231</v>
      </c>
      <c r="BC42" t="n">
        <v>9.9582923948765</v>
      </c>
      <c r="BD42" t="n">
        <v>53.549789367337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134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110</v>
      </c>
      <c r="L43" t="s">
        <v>76</v>
      </c>
      <c r="M43" t="s"/>
      <c r="N43" t="s">
        <v>150</v>
      </c>
      <c r="O43" t="s">
        <v>78</v>
      </c>
      <c r="P43" t="s">
        <v>134</v>
      </c>
      <c r="Q43" t="s"/>
      <c r="R43" t="s">
        <v>80</v>
      </c>
      <c r="S43" t="s">
        <v>151</v>
      </c>
      <c r="T43" t="s">
        <v>82</v>
      </c>
      <c r="U43" t="s"/>
      <c r="V43" t="s">
        <v>83</v>
      </c>
      <c r="W43" t="s">
        <v>94</v>
      </c>
      <c r="X43" t="s"/>
      <c r="Y43" t="s">
        <v>85</v>
      </c>
      <c r="Z43">
        <f>HYPERLINK("https://hotelmonitor-cachepage.eclerx.com/savepage/tk_15439117425578284_sr_2152.html","info")</f>
        <v/>
      </c>
      <c r="AA43" t="n">
        <v>-2311817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/>
      <c r="AP43" t="n">
        <v>115</v>
      </c>
      <c r="AQ43" t="s">
        <v>88</v>
      </c>
      <c r="AR43" t="s">
        <v>116</v>
      </c>
      <c r="AS43" t="s"/>
      <c r="AT43" t="s">
        <v>90</v>
      </c>
      <c r="AU43" t="s"/>
      <c r="AV43" t="s"/>
      <c r="AW43" t="s"/>
      <c r="AX43" t="s"/>
      <c r="AY43" t="n">
        <v>2311817</v>
      </c>
      <c r="AZ43" t="s">
        <v>137</v>
      </c>
      <c r="BA43" t="s"/>
      <c r="BB43" t="n">
        <v>28231</v>
      </c>
      <c r="BC43" t="n">
        <v>9.9582923948765</v>
      </c>
      <c r="BD43" t="n">
        <v>53.549789367337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134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113</v>
      </c>
      <c r="L44" t="s">
        <v>76</v>
      </c>
      <c r="M44" t="s"/>
      <c r="N44" t="s">
        <v>150</v>
      </c>
      <c r="O44" t="s">
        <v>78</v>
      </c>
      <c r="P44" t="s">
        <v>134</v>
      </c>
      <c r="Q44" t="s"/>
      <c r="R44" t="s">
        <v>80</v>
      </c>
      <c r="S44" t="s">
        <v>152</v>
      </c>
      <c r="T44" t="s">
        <v>82</v>
      </c>
      <c r="U44" t="s"/>
      <c r="V44" t="s">
        <v>83</v>
      </c>
      <c r="W44" t="s">
        <v>94</v>
      </c>
      <c r="X44" t="s"/>
      <c r="Y44" t="s">
        <v>85</v>
      </c>
      <c r="Z44">
        <f>HYPERLINK("https://hotelmonitor-cachepage.eclerx.com/savepage/tk_15439117425578284_sr_2152.html","info")</f>
        <v/>
      </c>
      <c r="AA44" t="n">
        <v>-2311817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/>
      <c r="AP44" t="n">
        <v>115</v>
      </c>
      <c r="AQ44" t="s">
        <v>88</v>
      </c>
      <c r="AR44" t="s">
        <v>110</v>
      </c>
      <c r="AS44" t="s"/>
      <c r="AT44" t="s">
        <v>90</v>
      </c>
      <c r="AU44" t="s"/>
      <c r="AV44" t="s"/>
      <c r="AW44" t="s"/>
      <c r="AX44" t="s"/>
      <c r="AY44" t="n">
        <v>2311817</v>
      </c>
      <c r="AZ44" t="s">
        <v>137</v>
      </c>
      <c r="BA44" t="s"/>
      <c r="BB44" t="n">
        <v>28231</v>
      </c>
      <c r="BC44" t="n">
        <v>9.9582923948765</v>
      </c>
      <c r="BD44" t="n">
        <v>53.549789367337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134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142</v>
      </c>
      <c r="L45" t="s">
        <v>76</v>
      </c>
      <c r="M45" t="s"/>
      <c r="N45" t="s">
        <v>153</v>
      </c>
      <c r="O45" t="s">
        <v>78</v>
      </c>
      <c r="P45" t="s">
        <v>134</v>
      </c>
      <c r="Q45" t="s"/>
      <c r="R45" t="s">
        <v>80</v>
      </c>
      <c r="S45" t="s">
        <v>154</v>
      </c>
      <c r="T45" t="s">
        <v>82</v>
      </c>
      <c r="U45" t="s"/>
      <c r="V45" t="s">
        <v>83</v>
      </c>
      <c r="W45" t="s">
        <v>94</v>
      </c>
      <c r="X45" t="s"/>
      <c r="Y45" t="s">
        <v>85</v>
      </c>
      <c r="Z45">
        <f>HYPERLINK("https://hotelmonitor-cachepage.eclerx.com/savepage/tk_15439117425578284_sr_2152.html","info")</f>
        <v/>
      </c>
      <c r="AA45" t="n">
        <v>-2311817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/>
      <c r="AP45" t="n">
        <v>115</v>
      </c>
      <c r="AQ45" t="s">
        <v>88</v>
      </c>
      <c r="AR45" t="s">
        <v>116</v>
      </c>
      <c r="AS45" t="s"/>
      <c r="AT45" t="s">
        <v>90</v>
      </c>
      <c r="AU45" t="s"/>
      <c r="AV45" t="s"/>
      <c r="AW45" t="s"/>
      <c r="AX45" t="s"/>
      <c r="AY45" t="n">
        <v>2311817</v>
      </c>
      <c r="AZ45" t="s">
        <v>137</v>
      </c>
      <c r="BA45" t="s"/>
      <c r="BB45" t="n">
        <v>28231</v>
      </c>
      <c r="BC45" t="n">
        <v>9.9582923948765</v>
      </c>
      <c r="BD45" t="n">
        <v>53.549789367337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134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143</v>
      </c>
      <c r="L46" t="s">
        <v>76</v>
      </c>
      <c r="M46" t="s"/>
      <c r="N46" t="s">
        <v>77</v>
      </c>
      <c r="O46" t="s">
        <v>78</v>
      </c>
      <c r="P46" t="s">
        <v>134</v>
      </c>
      <c r="Q46" t="s"/>
      <c r="R46" t="s">
        <v>80</v>
      </c>
      <c r="S46" t="s">
        <v>155</v>
      </c>
      <c r="T46" t="s">
        <v>82</v>
      </c>
      <c r="U46" t="s"/>
      <c r="V46" t="s">
        <v>83</v>
      </c>
      <c r="W46" t="s">
        <v>94</v>
      </c>
      <c r="X46" t="s"/>
      <c r="Y46" t="s">
        <v>85</v>
      </c>
      <c r="Z46">
        <f>HYPERLINK("https://hotelmonitor-cachepage.eclerx.com/savepage/tk_15439117425578284_sr_2152.html","info")</f>
        <v/>
      </c>
      <c r="AA46" t="n">
        <v>-2311817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/>
      <c r="AP46" t="n">
        <v>115</v>
      </c>
      <c r="AQ46" t="s">
        <v>88</v>
      </c>
      <c r="AR46" t="s">
        <v>156</v>
      </c>
      <c r="AS46" t="s"/>
      <c r="AT46" t="s">
        <v>90</v>
      </c>
      <c r="AU46" t="s"/>
      <c r="AV46" t="s"/>
      <c r="AW46" t="s"/>
      <c r="AX46" t="s"/>
      <c r="AY46" t="n">
        <v>2311817</v>
      </c>
      <c r="AZ46" t="s">
        <v>137</v>
      </c>
      <c r="BA46" t="s"/>
      <c r="BB46" t="n">
        <v>28231</v>
      </c>
      <c r="BC46" t="n">
        <v>9.9582923948765</v>
      </c>
      <c r="BD46" t="n">
        <v>53.549789367337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134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143</v>
      </c>
      <c r="L47" t="s">
        <v>76</v>
      </c>
      <c r="M47" t="s"/>
      <c r="N47" t="s">
        <v>157</v>
      </c>
      <c r="O47" t="s">
        <v>78</v>
      </c>
      <c r="P47" t="s">
        <v>134</v>
      </c>
      <c r="Q47" t="s"/>
      <c r="R47" t="s">
        <v>80</v>
      </c>
      <c r="S47" t="s">
        <v>155</v>
      </c>
      <c r="T47" t="s">
        <v>82</v>
      </c>
      <c r="U47" t="s"/>
      <c r="V47" t="s">
        <v>83</v>
      </c>
      <c r="W47" t="s">
        <v>94</v>
      </c>
      <c r="X47" t="s"/>
      <c r="Y47" t="s">
        <v>85</v>
      </c>
      <c r="Z47">
        <f>HYPERLINK("https://hotelmonitor-cachepage.eclerx.com/savepage/tk_15439117425578284_sr_2152.html","info")</f>
        <v/>
      </c>
      <c r="AA47" t="n">
        <v>-2311817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/>
      <c r="AP47" t="n">
        <v>115</v>
      </c>
      <c r="AQ47" t="s">
        <v>88</v>
      </c>
      <c r="AR47" t="s">
        <v>156</v>
      </c>
      <c r="AS47" t="s"/>
      <c r="AT47" t="s">
        <v>90</v>
      </c>
      <c r="AU47" t="s"/>
      <c r="AV47" t="s"/>
      <c r="AW47" t="s"/>
      <c r="AX47" t="s"/>
      <c r="AY47" t="n">
        <v>2311817</v>
      </c>
      <c r="AZ47" t="s">
        <v>137</v>
      </c>
      <c r="BA47" t="s"/>
      <c r="BB47" t="n">
        <v>28231</v>
      </c>
      <c r="BC47" t="n">
        <v>9.9582923948765</v>
      </c>
      <c r="BD47" t="n">
        <v>53.549789367337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134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146</v>
      </c>
      <c r="L48" t="s">
        <v>76</v>
      </c>
      <c r="M48" t="s"/>
      <c r="N48" t="s">
        <v>153</v>
      </c>
      <c r="O48" t="s">
        <v>78</v>
      </c>
      <c r="P48" t="s">
        <v>134</v>
      </c>
      <c r="Q48" t="s"/>
      <c r="R48" t="s">
        <v>80</v>
      </c>
      <c r="S48" t="s">
        <v>158</v>
      </c>
      <c r="T48" t="s">
        <v>82</v>
      </c>
      <c r="U48" t="s"/>
      <c r="V48" t="s">
        <v>83</v>
      </c>
      <c r="W48" t="s">
        <v>94</v>
      </c>
      <c r="X48" t="s"/>
      <c r="Y48" t="s">
        <v>85</v>
      </c>
      <c r="Z48">
        <f>HYPERLINK("https://hotelmonitor-cachepage.eclerx.com/savepage/tk_15439117425578284_sr_2152.html","info")</f>
        <v/>
      </c>
      <c r="AA48" t="n">
        <v>-2311817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/>
      <c r="AP48" t="n">
        <v>115</v>
      </c>
      <c r="AQ48" t="s">
        <v>88</v>
      </c>
      <c r="AR48" t="s">
        <v>110</v>
      </c>
      <c r="AS48" t="s"/>
      <c r="AT48" t="s">
        <v>90</v>
      </c>
      <c r="AU48" t="s"/>
      <c r="AV48" t="s"/>
      <c r="AW48" t="s"/>
      <c r="AX48" t="s"/>
      <c r="AY48" t="n">
        <v>2311817</v>
      </c>
      <c r="AZ48" t="s">
        <v>137</v>
      </c>
      <c r="BA48" t="s"/>
      <c r="BB48" t="n">
        <v>28231</v>
      </c>
      <c r="BC48" t="n">
        <v>9.9582923948765</v>
      </c>
      <c r="BD48" t="n">
        <v>53.549789367337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134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166</v>
      </c>
      <c r="L49" t="s">
        <v>76</v>
      </c>
      <c r="M49" t="s"/>
      <c r="N49" t="s">
        <v>159</v>
      </c>
      <c r="O49" t="s">
        <v>78</v>
      </c>
      <c r="P49" t="s">
        <v>134</v>
      </c>
      <c r="Q49" t="s"/>
      <c r="R49" t="s">
        <v>80</v>
      </c>
      <c r="S49" t="s">
        <v>160</v>
      </c>
      <c r="T49" t="s">
        <v>82</v>
      </c>
      <c r="U49" t="s"/>
      <c r="V49" t="s">
        <v>83</v>
      </c>
      <c r="W49" t="s">
        <v>94</v>
      </c>
      <c r="X49" t="s"/>
      <c r="Y49" t="s">
        <v>85</v>
      </c>
      <c r="Z49">
        <f>HYPERLINK("https://hotelmonitor-cachepage.eclerx.com/savepage/tk_15439117425578284_sr_2152.html","info")</f>
        <v/>
      </c>
      <c r="AA49" t="n">
        <v>-2311817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115</v>
      </c>
      <c r="AQ49" t="s">
        <v>88</v>
      </c>
      <c r="AR49" t="s">
        <v>156</v>
      </c>
      <c r="AS49" t="s"/>
      <c r="AT49" t="s">
        <v>90</v>
      </c>
      <c r="AU49" t="s"/>
      <c r="AV49" t="s"/>
      <c r="AW49" t="s"/>
      <c r="AX49" t="s"/>
      <c r="AY49" t="n">
        <v>2311817</v>
      </c>
      <c r="AZ49" t="s">
        <v>137</v>
      </c>
      <c r="BA49" t="s"/>
      <c r="BB49" t="n">
        <v>28231</v>
      </c>
      <c r="BC49" t="n">
        <v>9.9582923948765</v>
      </c>
      <c r="BD49" t="n">
        <v>53.549789367337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134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172</v>
      </c>
      <c r="L50" t="s">
        <v>76</v>
      </c>
      <c r="M50" t="s"/>
      <c r="N50" t="s">
        <v>77</v>
      </c>
      <c r="O50" t="s">
        <v>78</v>
      </c>
      <c r="P50" t="s">
        <v>134</v>
      </c>
      <c r="Q50" t="s"/>
      <c r="R50" t="s">
        <v>80</v>
      </c>
      <c r="S50" t="s">
        <v>161</v>
      </c>
      <c r="T50" t="s">
        <v>82</v>
      </c>
      <c r="U50" t="s"/>
      <c r="V50" t="s">
        <v>83</v>
      </c>
      <c r="W50" t="s">
        <v>84</v>
      </c>
      <c r="X50" t="s"/>
      <c r="Y50" t="s">
        <v>85</v>
      </c>
      <c r="Z50">
        <f>HYPERLINK("https://hotelmonitor-cachepage.eclerx.com/savepage/tk_15439117425578284_sr_2152.html","info")</f>
        <v/>
      </c>
      <c r="AA50" t="n">
        <v>-2311817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/>
      <c r="AP50" t="n">
        <v>115</v>
      </c>
      <c r="AQ50" t="s">
        <v>88</v>
      </c>
      <c r="AR50" t="s">
        <v>156</v>
      </c>
      <c r="AS50" t="s"/>
      <c r="AT50" t="s">
        <v>90</v>
      </c>
      <c r="AU50" t="s"/>
      <c r="AV50" t="s"/>
      <c r="AW50" t="s"/>
      <c r="AX50" t="s"/>
      <c r="AY50" t="n">
        <v>2311817</v>
      </c>
      <c r="AZ50" t="s">
        <v>137</v>
      </c>
      <c r="BA50" t="s"/>
      <c r="BB50" t="n">
        <v>28231</v>
      </c>
      <c r="BC50" t="n">
        <v>9.9582923948765</v>
      </c>
      <c r="BD50" t="n">
        <v>53.549789367337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134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214</v>
      </c>
      <c r="L51" t="s">
        <v>76</v>
      </c>
      <c r="M51" t="s"/>
      <c r="N51" t="s">
        <v>162</v>
      </c>
      <c r="O51" t="s">
        <v>78</v>
      </c>
      <c r="P51" t="s">
        <v>134</v>
      </c>
      <c r="Q51" t="s"/>
      <c r="R51" t="s">
        <v>80</v>
      </c>
      <c r="S51" t="s">
        <v>163</v>
      </c>
      <c r="T51" t="s">
        <v>82</v>
      </c>
      <c r="U51" t="s"/>
      <c r="V51" t="s">
        <v>83</v>
      </c>
      <c r="W51" t="s">
        <v>94</v>
      </c>
      <c r="X51" t="s"/>
      <c r="Y51" t="s">
        <v>85</v>
      </c>
      <c r="Z51">
        <f>HYPERLINK("https://hotelmonitor-cachepage.eclerx.com/savepage/tk_15439117425578284_sr_2152.html","info")</f>
        <v/>
      </c>
      <c r="AA51" t="n">
        <v>-2311817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/>
      <c r="AP51" t="n">
        <v>115</v>
      </c>
      <c r="AQ51" t="s">
        <v>88</v>
      </c>
      <c r="AR51" t="s">
        <v>156</v>
      </c>
      <c r="AS51" t="s"/>
      <c r="AT51" t="s">
        <v>90</v>
      </c>
      <c r="AU51" t="s"/>
      <c r="AV51" t="s"/>
      <c r="AW51" t="s"/>
      <c r="AX51" t="s"/>
      <c r="AY51" t="n">
        <v>2311817</v>
      </c>
      <c r="AZ51" t="s">
        <v>137</v>
      </c>
      <c r="BA51" t="s"/>
      <c r="BB51" t="n">
        <v>28231</v>
      </c>
      <c r="BC51" t="n">
        <v>9.9582923948765</v>
      </c>
      <c r="BD51" t="n">
        <v>53.549789367337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134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277</v>
      </c>
      <c r="L52" t="s">
        <v>76</v>
      </c>
      <c r="M52" t="s"/>
      <c r="N52" t="s">
        <v>164</v>
      </c>
      <c r="O52" t="s">
        <v>78</v>
      </c>
      <c r="P52" t="s">
        <v>134</v>
      </c>
      <c r="Q52" t="s"/>
      <c r="R52" t="s">
        <v>80</v>
      </c>
      <c r="S52" t="s">
        <v>165</v>
      </c>
      <c r="T52" t="s">
        <v>82</v>
      </c>
      <c r="U52" t="s"/>
      <c r="V52" t="s">
        <v>83</v>
      </c>
      <c r="W52" t="s">
        <v>94</v>
      </c>
      <c r="X52" t="s"/>
      <c r="Y52" t="s">
        <v>85</v>
      </c>
      <c r="Z52">
        <f>HYPERLINK("https://hotelmonitor-cachepage.eclerx.com/savepage/tk_15439117425578284_sr_2152.html","info")</f>
        <v/>
      </c>
      <c r="AA52" t="n">
        <v>-2311817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/>
      <c r="AP52" t="n">
        <v>115</v>
      </c>
      <c r="AQ52" t="s">
        <v>88</v>
      </c>
      <c r="AR52" t="s">
        <v>156</v>
      </c>
      <c r="AS52" t="s"/>
      <c r="AT52" t="s">
        <v>90</v>
      </c>
      <c r="AU52" t="s"/>
      <c r="AV52" t="s"/>
      <c r="AW52" t="s"/>
      <c r="AX52" t="s"/>
      <c r="AY52" t="n">
        <v>2311817</v>
      </c>
      <c r="AZ52" t="s">
        <v>137</v>
      </c>
      <c r="BA52" t="s"/>
      <c r="BB52" t="n">
        <v>28231</v>
      </c>
      <c r="BC52" t="n">
        <v>9.9582923948765</v>
      </c>
      <c r="BD52" t="n">
        <v>53.549789367337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97</v>
      </c>
      <c r="B53" t="s">
        <v>71</v>
      </c>
      <c r="C53" t="s">
        <v>98</v>
      </c>
      <c r="D53" t="n">
        <v>2</v>
      </c>
      <c r="E53" t="s">
        <v>166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149</v>
      </c>
      <c r="L53" t="s">
        <v>76</v>
      </c>
      <c r="M53" t="s"/>
      <c r="N53" t="s">
        <v>167</v>
      </c>
      <c r="O53" t="s">
        <v>78</v>
      </c>
      <c r="P53" t="s">
        <v>166</v>
      </c>
      <c r="Q53" t="s"/>
      <c r="R53" t="s">
        <v>80</v>
      </c>
      <c r="S53" t="s">
        <v>168</v>
      </c>
      <c r="T53" t="s">
        <v>82</v>
      </c>
      <c r="U53" t="s"/>
      <c r="V53" t="s">
        <v>83</v>
      </c>
      <c r="W53" t="s">
        <v>84</v>
      </c>
      <c r="X53" t="s"/>
      <c r="Y53" t="s">
        <v>85</v>
      </c>
      <c r="Z53">
        <f>HYPERLINK("https://hotelmonitor-cachepage.eclerx.com/savepage/tk_15439015420477266_sr_2151.html","info")</f>
        <v/>
      </c>
      <c r="AA53" t="n">
        <v>-2311895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/>
      <c r="AP53" t="n">
        <v>39</v>
      </c>
      <c r="AQ53" t="s">
        <v>88</v>
      </c>
      <c r="AR53" t="s">
        <v>103</v>
      </c>
      <c r="AS53" t="s"/>
      <c r="AT53" t="s">
        <v>90</v>
      </c>
      <c r="AU53" t="s"/>
      <c r="AV53" t="s"/>
      <c r="AW53" t="s"/>
      <c r="AX53" t="s"/>
      <c r="AY53" t="n">
        <v>2311895</v>
      </c>
      <c r="AZ53" t="s">
        <v>169</v>
      </c>
      <c r="BA53" t="s"/>
      <c r="BB53" t="n">
        <v>105030</v>
      </c>
      <c r="BC53" t="n">
        <v>10.002303525</v>
      </c>
      <c r="BD53" t="n">
        <v>53.550643525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97</v>
      </c>
      <c r="B54" t="s">
        <v>71</v>
      </c>
      <c r="C54" t="s">
        <v>98</v>
      </c>
      <c r="D54" t="n">
        <v>2</v>
      </c>
      <c r="E54" t="s">
        <v>166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199</v>
      </c>
      <c r="L54" t="s">
        <v>76</v>
      </c>
      <c r="M54" t="s"/>
      <c r="N54" t="s">
        <v>170</v>
      </c>
      <c r="O54" t="s">
        <v>78</v>
      </c>
      <c r="P54" t="s">
        <v>166</v>
      </c>
      <c r="Q54" t="s"/>
      <c r="R54" t="s">
        <v>80</v>
      </c>
      <c r="S54" t="s">
        <v>171</v>
      </c>
      <c r="T54" t="s">
        <v>82</v>
      </c>
      <c r="U54" t="s"/>
      <c r="V54" t="s">
        <v>83</v>
      </c>
      <c r="W54" t="s">
        <v>84</v>
      </c>
      <c r="X54" t="s"/>
      <c r="Y54" t="s">
        <v>85</v>
      </c>
      <c r="Z54">
        <f>HYPERLINK("https://hotelmonitor-cachepage.eclerx.com/savepage/tk_15439015420477266_sr_2151.html","info")</f>
        <v/>
      </c>
      <c r="AA54" t="n">
        <v>-2311895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/>
      <c r="AP54" t="n">
        <v>39</v>
      </c>
      <c r="AQ54" t="s">
        <v>88</v>
      </c>
      <c r="AR54" t="s">
        <v>103</v>
      </c>
      <c r="AS54" t="s"/>
      <c r="AT54" t="s">
        <v>90</v>
      </c>
      <c r="AU54" t="s"/>
      <c r="AV54" t="s"/>
      <c r="AW54" t="s"/>
      <c r="AX54" t="s"/>
      <c r="AY54" t="n">
        <v>2311895</v>
      </c>
      <c r="AZ54" t="s">
        <v>169</v>
      </c>
      <c r="BA54" t="s"/>
      <c r="BB54" t="n">
        <v>105030</v>
      </c>
      <c r="BC54" t="n">
        <v>10.002303525</v>
      </c>
      <c r="BD54" t="n">
        <v>53.550643525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97</v>
      </c>
      <c r="B55" t="s">
        <v>71</v>
      </c>
      <c r="C55" t="s">
        <v>98</v>
      </c>
      <c r="D55" t="n">
        <v>2</v>
      </c>
      <c r="E55" t="s">
        <v>172</v>
      </c>
      <c r="F55" t="n">
        <v>4599457</v>
      </c>
      <c r="G55" t="s">
        <v>74</v>
      </c>
      <c r="H55" t="s">
        <v>75</v>
      </c>
      <c r="I55" t="s"/>
      <c r="J55" t="s">
        <v>74</v>
      </c>
      <c r="K55" t="n">
        <v>101</v>
      </c>
      <c r="L55" t="s">
        <v>76</v>
      </c>
      <c r="M55" t="s"/>
      <c r="N55" t="s">
        <v>173</v>
      </c>
      <c r="O55" t="s">
        <v>78</v>
      </c>
      <c r="P55" t="s">
        <v>172</v>
      </c>
      <c r="Q55" t="s"/>
      <c r="R55" t="s">
        <v>80</v>
      </c>
      <c r="S55" t="s">
        <v>174</v>
      </c>
      <c r="T55" t="s">
        <v>82</v>
      </c>
      <c r="U55" t="s"/>
      <c r="V55" t="s">
        <v>83</v>
      </c>
      <c r="W55" t="s">
        <v>84</v>
      </c>
      <c r="X55" t="s"/>
      <c r="Y55" t="s">
        <v>85</v>
      </c>
      <c r="Z55">
        <f>HYPERLINK("https://hotelmonitor-cachepage.eclerx.com/savepage/tk_15439016344465787_sr_2151.html","info")</f>
        <v/>
      </c>
      <c r="AA55" t="n">
        <v>607006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/>
      <c r="AP55" t="n">
        <v>69</v>
      </c>
      <c r="AQ55" t="s">
        <v>88</v>
      </c>
      <c r="AR55" t="s">
        <v>156</v>
      </c>
      <c r="AS55" t="s"/>
      <c r="AT55" t="s">
        <v>90</v>
      </c>
      <c r="AU55" t="s"/>
      <c r="AV55" t="s"/>
      <c r="AW55" t="s"/>
      <c r="AX55" t="s"/>
      <c r="AY55" t="n">
        <v>3714153</v>
      </c>
      <c r="AZ55" t="s">
        <v>175</v>
      </c>
      <c r="BA55" t="s"/>
      <c r="BB55" t="n">
        <v>185686</v>
      </c>
      <c r="BC55" t="n">
        <v>10.015565</v>
      </c>
      <c r="BD55" t="n">
        <v>53.548301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97</v>
      </c>
      <c r="B56" t="s">
        <v>71</v>
      </c>
      <c r="C56" t="s">
        <v>98</v>
      </c>
      <c r="D56" t="n">
        <v>2</v>
      </c>
      <c r="E56" t="s">
        <v>172</v>
      </c>
      <c r="F56" t="n">
        <v>4599457</v>
      </c>
      <c r="G56" t="s">
        <v>74</v>
      </c>
      <c r="H56" t="s">
        <v>75</v>
      </c>
      <c r="I56" t="s"/>
      <c r="J56" t="s">
        <v>74</v>
      </c>
      <c r="K56" t="n">
        <v>103</v>
      </c>
      <c r="L56" t="s">
        <v>76</v>
      </c>
      <c r="M56" t="s"/>
      <c r="N56" t="s">
        <v>114</v>
      </c>
      <c r="O56" t="s">
        <v>78</v>
      </c>
      <c r="P56" t="s">
        <v>172</v>
      </c>
      <c r="Q56" t="s"/>
      <c r="R56" t="s">
        <v>80</v>
      </c>
      <c r="S56" t="s">
        <v>176</v>
      </c>
      <c r="T56" t="s">
        <v>82</v>
      </c>
      <c r="U56" t="s"/>
      <c r="V56" t="s">
        <v>83</v>
      </c>
      <c r="W56" t="s">
        <v>84</v>
      </c>
      <c r="X56" t="s"/>
      <c r="Y56" t="s">
        <v>85</v>
      </c>
      <c r="Z56">
        <f>HYPERLINK("https://hotelmonitor-cachepage.eclerx.com/savepage/tk_15439016344465787_sr_2151.html","info")</f>
        <v/>
      </c>
      <c r="AA56" t="n">
        <v>607006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/>
      <c r="AP56" t="n">
        <v>69</v>
      </c>
      <c r="AQ56" t="s">
        <v>88</v>
      </c>
      <c r="AR56" t="s">
        <v>110</v>
      </c>
      <c r="AS56" t="s"/>
      <c r="AT56" t="s">
        <v>90</v>
      </c>
      <c r="AU56" t="s"/>
      <c r="AV56" t="s"/>
      <c r="AW56" t="s"/>
      <c r="AX56" t="s"/>
      <c r="AY56" t="n">
        <v>3714153</v>
      </c>
      <c r="AZ56" t="s">
        <v>175</v>
      </c>
      <c r="BA56" t="s"/>
      <c r="BB56" t="n">
        <v>185686</v>
      </c>
      <c r="BC56" t="n">
        <v>10.015565</v>
      </c>
      <c r="BD56" t="n">
        <v>53.548301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97</v>
      </c>
      <c r="B57" t="s">
        <v>71</v>
      </c>
      <c r="C57" t="s">
        <v>98</v>
      </c>
      <c r="D57" t="n">
        <v>2</v>
      </c>
      <c r="E57" t="s">
        <v>172</v>
      </c>
      <c r="F57" t="n">
        <v>4599457</v>
      </c>
      <c r="G57" t="s">
        <v>74</v>
      </c>
      <c r="H57" t="s">
        <v>75</v>
      </c>
      <c r="I57" t="s"/>
      <c r="J57" t="s">
        <v>74</v>
      </c>
      <c r="K57" t="n">
        <v>104</v>
      </c>
      <c r="L57" t="s">
        <v>76</v>
      </c>
      <c r="M57" t="s"/>
      <c r="N57" t="s">
        <v>105</v>
      </c>
      <c r="O57" t="s">
        <v>78</v>
      </c>
      <c r="P57" t="s">
        <v>172</v>
      </c>
      <c r="Q57" t="s"/>
      <c r="R57" t="s">
        <v>80</v>
      </c>
      <c r="S57" t="s">
        <v>177</v>
      </c>
      <c r="T57" t="s">
        <v>82</v>
      </c>
      <c r="U57" t="s"/>
      <c r="V57" t="s">
        <v>83</v>
      </c>
      <c r="W57" t="s">
        <v>84</v>
      </c>
      <c r="X57" t="s"/>
      <c r="Y57" t="s">
        <v>85</v>
      </c>
      <c r="Z57">
        <f>HYPERLINK("https://hotelmonitor-cachepage.eclerx.com/savepage/tk_15439016344465787_sr_2151.html","info")</f>
        <v/>
      </c>
      <c r="AA57" t="n">
        <v>607006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/>
      <c r="AP57" t="n">
        <v>69</v>
      </c>
      <c r="AQ57" t="s">
        <v>88</v>
      </c>
      <c r="AR57" t="s">
        <v>107</v>
      </c>
      <c r="AS57" t="s"/>
      <c r="AT57" t="s">
        <v>90</v>
      </c>
      <c r="AU57" t="s"/>
      <c r="AV57" t="s"/>
      <c r="AW57" t="s"/>
      <c r="AX57" t="s"/>
      <c r="AY57" t="n">
        <v>3714153</v>
      </c>
      <c r="AZ57" t="s">
        <v>175</v>
      </c>
      <c r="BA57" t="s"/>
      <c r="BB57" t="n">
        <v>185686</v>
      </c>
      <c r="BC57" t="n">
        <v>10.015565</v>
      </c>
      <c r="BD57" t="n">
        <v>53.548301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97</v>
      </c>
      <c r="B58" t="s">
        <v>71</v>
      </c>
      <c r="C58" t="s">
        <v>98</v>
      </c>
      <c r="D58" t="n">
        <v>2</v>
      </c>
      <c r="E58" t="s">
        <v>172</v>
      </c>
      <c r="F58" t="n">
        <v>4599457</v>
      </c>
      <c r="G58" t="s">
        <v>74</v>
      </c>
      <c r="H58" t="s">
        <v>75</v>
      </c>
      <c r="I58" t="s"/>
      <c r="J58" t="s">
        <v>74</v>
      </c>
      <c r="K58" t="n">
        <v>105</v>
      </c>
      <c r="L58" t="s">
        <v>76</v>
      </c>
      <c r="M58" t="s"/>
      <c r="N58" t="s">
        <v>114</v>
      </c>
      <c r="O58" t="s">
        <v>78</v>
      </c>
      <c r="P58" t="s">
        <v>172</v>
      </c>
      <c r="Q58" t="s"/>
      <c r="R58" t="s">
        <v>80</v>
      </c>
      <c r="S58" t="s">
        <v>149</v>
      </c>
      <c r="T58" t="s">
        <v>82</v>
      </c>
      <c r="U58" t="s"/>
      <c r="V58" t="s">
        <v>83</v>
      </c>
      <c r="W58" t="s">
        <v>84</v>
      </c>
      <c r="X58" t="s"/>
      <c r="Y58" t="s">
        <v>85</v>
      </c>
      <c r="Z58">
        <f>HYPERLINK("https://hotelmonitor-cachepage.eclerx.com/savepage/tk_15439016344465787_sr_2151.html","info")</f>
        <v/>
      </c>
      <c r="AA58" t="n">
        <v>607006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69</v>
      </c>
      <c r="AQ58" t="s">
        <v>88</v>
      </c>
      <c r="AR58" t="s">
        <v>116</v>
      </c>
      <c r="AS58" t="s"/>
      <c r="AT58" t="s">
        <v>90</v>
      </c>
      <c r="AU58" t="s"/>
      <c r="AV58" t="s"/>
      <c r="AW58" t="s"/>
      <c r="AX58" t="s"/>
      <c r="AY58" t="n">
        <v>3714153</v>
      </c>
      <c r="AZ58" t="s">
        <v>175</v>
      </c>
      <c r="BA58" t="s"/>
      <c r="BB58" t="n">
        <v>185686</v>
      </c>
      <c r="BC58" t="n">
        <v>10.015565</v>
      </c>
      <c r="BD58" t="n">
        <v>53.548301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97</v>
      </c>
      <c r="B59" t="s">
        <v>71</v>
      </c>
      <c r="C59" t="s">
        <v>98</v>
      </c>
      <c r="D59" t="n">
        <v>2</v>
      </c>
      <c r="E59" t="s">
        <v>172</v>
      </c>
      <c r="F59" t="n">
        <v>4599457</v>
      </c>
      <c r="G59" t="s">
        <v>74</v>
      </c>
      <c r="H59" t="s">
        <v>75</v>
      </c>
      <c r="I59" t="s"/>
      <c r="J59" t="s">
        <v>74</v>
      </c>
      <c r="K59" t="n">
        <v>106</v>
      </c>
      <c r="L59" t="s">
        <v>76</v>
      </c>
      <c r="M59" t="s"/>
      <c r="N59" t="s">
        <v>77</v>
      </c>
      <c r="O59" t="s">
        <v>78</v>
      </c>
      <c r="P59" t="s">
        <v>172</v>
      </c>
      <c r="Q59" t="s"/>
      <c r="R59" t="s">
        <v>80</v>
      </c>
      <c r="S59" t="s">
        <v>178</v>
      </c>
      <c r="T59" t="s">
        <v>82</v>
      </c>
      <c r="U59" t="s"/>
      <c r="V59" t="s">
        <v>83</v>
      </c>
      <c r="W59" t="s">
        <v>84</v>
      </c>
      <c r="X59" t="s"/>
      <c r="Y59" t="s">
        <v>85</v>
      </c>
      <c r="Z59">
        <f>HYPERLINK("https://hotelmonitor-cachepage.eclerx.com/savepage/tk_15439016344465787_sr_2151.html","info")</f>
        <v/>
      </c>
      <c r="AA59" t="n">
        <v>607006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/>
      <c r="AP59" t="n">
        <v>69</v>
      </c>
      <c r="AQ59" t="s">
        <v>88</v>
      </c>
      <c r="AR59" t="s">
        <v>126</v>
      </c>
      <c r="AS59" t="s"/>
      <c r="AT59" t="s">
        <v>90</v>
      </c>
      <c r="AU59" t="s"/>
      <c r="AV59" t="s"/>
      <c r="AW59" t="s"/>
      <c r="AX59" t="s"/>
      <c r="AY59" t="n">
        <v>3714153</v>
      </c>
      <c r="AZ59" t="s">
        <v>175</v>
      </c>
      <c r="BA59" t="s"/>
      <c r="BB59" t="n">
        <v>185686</v>
      </c>
      <c r="BC59" t="n">
        <v>10.015565</v>
      </c>
      <c r="BD59" t="n">
        <v>53.548301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97</v>
      </c>
      <c r="B60" t="s">
        <v>71</v>
      </c>
      <c r="C60" t="s">
        <v>98</v>
      </c>
      <c r="D60" t="n">
        <v>2</v>
      </c>
      <c r="E60" t="s">
        <v>172</v>
      </c>
      <c r="F60" t="n">
        <v>4599457</v>
      </c>
      <c r="G60" t="s">
        <v>74</v>
      </c>
      <c r="H60" t="s">
        <v>75</v>
      </c>
      <c r="I60" t="s"/>
      <c r="J60" t="s">
        <v>74</v>
      </c>
      <c r="K60" t="n">
        <v>111</v>
      </c>
      <c r="L60" t="s">
        <v>76</v>
      </c>
      <c r="M60" t="s"/>
      <c r="N60" t="s">
        <v>122</v>
      </c>
      <c r="O60" t="s">
        <v>78</v>
      </c>
      <c r="P60" t="s">
        <v>172</v>
      </c>
      <c r="Q60" t="s"/>
      <c r="R60" t="s">
        <v>80</v>
      </c>
      <c r="S60" t="s">
        <v>179</v>
      </c>
      <c r="T60" t="s">
        <v>82</v>
      </c>
      <c r="U60" t="s"/>
      <c r="V60" t="s">
        <v>83</v>
      </c>
      <c r="W60" t="s">
        <v>84</v>
      </c>
      <c r="X60" t="s"/>
      <c r="Y60" t="s">
        <v>85</v>
      </c>
      <c r="Z60">
        <f>HYPERLINK("https://hotelmonitor-cachepage.eclerx.com/savepage/tk_15439016344465787_sr_2151.html","info")</f>
        <v/>
      </c>
      <c r="AA60" t="n">
        <v>607006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/>
      <c r="AP60" t="n">
        <v>69</v>
      </c>
      <c r="AQ60" t="s">
        <v>88</v>
      </c>
      <c r="AR60" t="s">
        <v>103</v>
      </c>
      <c r="AS60" t="s"/>
      <c r="AT60" t="s">
        <v>90</v>
      </c>
      <c r="AU60" t="s"/>
      <c r="AV60" t="s"/>
      <c r="AW60" t="s"/>
      <c r="AX60" t="s"/>
      <c r="AY60" t="n">
        <v>3714153</v>
      </c>
      <c r="AZ60" t="s">
        <v>175</v>
      </c>
      <c r="BA60" t="s"/>
      <c r="BB60" t="n">
        <v>185686</v>
      </c>
      <c r="BC60" t="n">
        <v>10.015565</v>
      </c>
      <c r="BD60" t="n">
        <v>53.548301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97</v>
      </c>
      <c r="B61" t="s">
        <v>71</v>
      </c>
      <c r="C61" t="s">
        <v>98</v>
      </c>
      <c r="D61" t="n">
        <v>2</v>
      </c>
      <c r="E61" t="s">
        <v>180</v>
      </c>
      <c r="F61" t="n">
        <v>530532</v>
      </c>
      <c r="G61" t="s">
        <v>74</v>
      </c>
      <c r="H61" t="s">
        <v>75</v>
      </c>
      <c r="I61" t="s"/>
      <c r="J61" t="s">
        <v>74</v>
      </c>
      <c r="K61" t="n">
        <v>184</v>
      </c>
      <c r="L61" t="s">
        <v>76</v>
      </c>
      <c r="M61" t="s"/>
      <c r="N61" t="s">
        <v>181</v>
      </c>
      <c r="O61" t="s">
        <v>78</v>
      </c>
      <c r="P61" t="s">
        <v>180</v>
      </c>
      <c r="Q61" t="s"/>
      <c r="R61" t="s">
        <v>80</v>
      </c>
      <c r="S61" t="s">
        <v>182</v>
      </c>
      <c r="T61" t="s">
        <v>82</v>
      </c>
      <c r="U61" t="s"/>
      <c r="V61" t="s">
        <v>83</v>
      </c>
      <c r="W61" t="s">
        <v>94</v>
      </c>
      <c r="X61" t="s"/>
      <c r="Y61" t="s">
        <v>85</v>
      </c>
      <c r="Z61">
        <f>HYPERLINK("https://hotelmonitor-cachepage.eclerx.com/savepage/tk_15439015053735363_sr_2151.html","info")</f>
        <v/>
      </c>
      <c r="AA61" t="n">
        <v>99093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/>
      <c r="AP61" t="n">
        <v>28</v>
      </c>
      <c r="AQ61" t="s">
        <v>88</v>
      </c>
      <c r="AR61" t="s">
        <v>110</v>
      </c>
      <c r="AS61" t="s"/>
      <c r="AT61" t="s">
        <v>90</v>
      </c>
      <c r="AU61" t="s"/>
      <c r="AV61" t="s"/>
      <c r="AW61" t="s"/>
      <c r="AX61" t="s"/>
      <c r="AY61" t="n">
        <v>2311989</v>
      </c>
      <c r="AZ61" t="s">
        <v>183</v>
      </c>
      <c r="BA61" t="s"/>
      <c r="BB61" t="n">
        <v>27815</v>
      </c>
      <c r="BC61" t="n">
        <v>9.9880796670914</v>
      </c>
      <c r="BD61" t="n">
        <v>53.549484198577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97</v>
      </c>
      <c r="B62" t="s">
        <v>71</v>
      </c>
      <c r="C62" t="s">
        <v>98</v>
      </c>
      <c r="D62" t="n">
        <v>2</v>
      </c>
      <c r="E62" t="s">
        <v>180</v>
      </c>
      <c r="F62" t="n">
        <v>530532</v>
      </c>
      <c r="G62" t="s">
        <v>74</v>
      </c>
      <c r="H62" t="s">
        <v>75</v>
      </c>
      <c r="I62" t="s"/>
      <c r="J62" t="s">
        <v>74</v>
      </c>
      <c r="K62" t="n">
        <v>188</v>
      </c>
      <c r="L62" t="s">
        <v>76</v>
      </c>
      <c r="M62" t="s"/>
      <c r="N62" t="s">
        <v>184</v>
      </c>
      <c r="O62" t="s">
        <v>78</v>
      </c>
      <c r="P62" t="s">
        <v>180</v>
      </c>
      <c r="Q62" t="s"/>
      <c r="R62" t="s">
        <v>80</v>
      </c>
      <c r="S62" t="s">
        <v>185</v>
      </c>
      <c r="T62" t="s">
        <v>82</v>
      </c>
      <c r="U62" t="s"/>
      <c r="V62" t="s">
        <v>83</v>
      </c>
      <c r="W62" t="s">
        <v>84</v>
      </c>
      <c r="X62" t="s"/>
      <c r="Y62" t="s">
        <v>85</v>
      </c>
      <c r="Z62">
        <f>HYPERLINK("https://hotelmonitor-cachepage.eclerx.com/savepage/tk_15439015053735363_sr_2151.html","info")</f>
        <v/>
      </c>
      <c r="AA62" t="n">
        <v>99093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/>
      <c r="AP62" t="n">
        <v>28</v>
      </c>
      <c r="AQ62" t="s">
        <v>88</v>
      </c>
      <c r="AR62" t="s">
        <v>140</v>
      </c>
      <c r="AS62" t="s"/>
      <c r="AT62" t="s">
        <v>90</v>
      </c>
      <c r="AU62" t="s"/>
      <c r="AV62" t="s"/>
      <c r="AW62" t="s"/>
      <c r="AX62" t="s"/>
      <c r="AY62" t="n">
        <v>2311989</v>
      </c>
      <c r="AZ62" t="s">
        <v>183</v>
      </c>
      <c r="BA62" t="s"/>
      <c r="BB62" t="n">
        <v>27815</v>
      </c>
      <c r="BC62" t="n">
        <v>9.9880796670914</v>
      </c>
      <c r="BD62" t="n">
        <v>53.549484198577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97</v>
      </c>
      <c r="B63" t="s">
        <v>71</v>
      </c>
      <c r="C63" t="s">
        <v>98</v>
      </c>
      <c r="D63" t="n">
        <v>2</v>
      </c>
      <c r="E63" t="s">
        <v>180</v>
      </c>
      <c r="F63" t="n">
        <v>530532</v>
      </c>
      <c r="G63" t="s">
        <v>74</v>
      </c>
      <c r="H63" t="s">
        <v>75</v>
      </c>
      <c r="I63" t="s"/>
      <c r="J63" t="s">
        <v>74</v>
      </c>
      <c r="K63" t="n">
        <v>188</v>
      </c>
      <c r="L63" t="s">
        <v>76</v>
      </c>
      <c r="M63" t="s"/>
      <c r="N63" t="s">
        <v>184</v>
      </c>
      <c r="O63" t="s">
        <v>78</v>
      </c>
      <c r="P63" t="s">
        <v>180</v>
      </c>
      <c r="Q63" t="s"/>
      <c r="R63" t="s">
        <v>80</v>
      </c>
      <c r="S63" t="s">
        <v>185</v>
      </c>
      <c r="T63" t="s">
        <v>82</v>
      </c>
      <c r="U63" t="s"/>
      <c r="V63" t="s">
        <v>83</v>
      </c>
      <c r="W63" t="s">
        <v>84</v>
      </c>
      <c r="X63" t="s"/>
      <c r="Y63" t="s">
        <v>85</v>
      </c>
      <c r="Z63">
        <f>HYPERLINK("https://hotelmonitor-cachepage.eclerx.com/savepage/tk_15439015053735363_sr_2151.html","info")</f>
        <v/>
      </c>
      <c r="AA63" t="n">
        <v>99093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/>
      <c r="AP63" t="n">
        <v>28</v>
      </c>
      <c r="AQ63" t="s">
        <v>88</v>
      </c>
      <c r="AR63" t="s">
        <v>186</v>
      </c>
      <c r="AS63" t="s"/>
      <c r="AT63" t="s">
        <v>90</v>
      </c>
      <c r="AU63" t="s"/>
      <c r="AV63" t="s"/>
      <c r="AW63" t="s"/>
      <c r="AX63" t="s"/>
      <c r="AY63" t="n">
        <v>2311989</v>
      </c>
      <c r="AZ63" t="s">
        <v>183</v>
      </c>
      <c r="BA63" t="s"/>
      <c r="BB63" t="n">
        <v>27815</v>
      </c>
      <c r="BC63" t="n">
        <v>9.9880796670914</v>
      </c>
      <c r="BD63" t="n">
        <v>53.549484198577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97</v>
      </c>
      <c r="B64" t="s">
        <v>71</v>
      </c>
      <c r="C64" t="s">
        <v>98</v>
      </c>
      <c r="D64" t="n">
        <v>2</v>
      </c>
      <c r="E64" t="s">
        <v>180</v>
      </c>
      <c r="F64" t="n">
        <v>530532</v>
      </c>
      <c r="G64" t="s">
        <v>74</v>
      </c>
      <c r="H64" t="s">
        <v>75</v>
      </c>
      <c r="I64" t="s"/>
      <c r="J64" t="s">
        <v>74</v>
      </c>
      <c r="K64" t="n">
        <v>191</v>
      </c>
      <c r="L64" t="s">
        <v>76</v>
      </c>
      <c r="M64" t="s"/>
      <c r="N64" t="s">
        <v>77</v>
      </c>
      <c r="O64" t="s">
        <v>78</v>
      </c>
      <c r="P64" t="s">
        <v>180</v>
      </c>
      <c r="Q64" t="s"/>
      <c r="R64" t="s">
        <v>80</v>
      </c>
      <c r="S64" t="s">
        <v>187</v>
      </c>
      <c r="T64" t="s">
        <v>82</v>
      </c>
      <c r="U64" t="s"/>
      <c r="V64" t="s">
        <v>83</v>
      </c>
      <c r="W64" t="s">
        <v>84</v>
      </c>
      <c r="X64" t="s"/>
      <c r="Y64" t="s">
        <v>85</v>
      </c>
      <c r="Z64">
        <f>HYPERLINK("https://hotelmonitor-cachepage.eclerx.com/savepage/tk_15439015053735363_sr_2151.html","info")</f>
        <v/>
      </c>
      <c r="AA64" t="n">
        <v>99093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/>
      <c r="AP64" t="n">
        <v>28</v>
      </c>
      <c r="AQ64" t="s">
        <v>88</v>
      </c>
      <c r="AR64" t="s">
        <v>119</v>
      </c>
      <c r="AS64" t="s"/>
      <c r="AT64" t="s">
        <v>90</v>
      </c>
      <c r="AU64" t="s"/>
      <c r="AV64" t="s"/>
      <c r="AW64" t="s"/>
      <c r="AX64" t="s"/>
      <c r="AY64" t="n">
        <v>2311989</v>
      </c>
      <c r="AZ64" t="s">
        <v>183</v>
      </c>
      <c r="BA64" t="s"/>
      <c r="BB64" t="n">
        <v>27815</v>
      </c>
      <c r="BC64" t="n">
        <v>9.9880796670914</v>
      </c>
      <c r="BD64" t="n">
        <v>53.549484198577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97</v>
      </c>
      <c r="B65" t="s">
        <v>71</v>
      </c>
      <c r="C65" t="s">
        <v>98</v>
      </c>
      <c r="D65" t="n">
        <v>2</v>
      </c>
      <c r="E65" t="s">
        <v>180</v>
      </c>
      <c r="F65" t="n">
        <v>530532</v>
      </c>
      <c r="G65" t="s">
        <v>74</v>
      </c>
      <c r="H65" t="s">
        <v>75</v>
      </c>
      <c r="I65" t="s"/>
      <c r="J65" t="s">
        <v>74</v>
      </c>
      <c r="K65" t="n">
        <v>193</v>
      </c>
      <c r="L65" t="s">
        <v>76</v>
      </c>
      <c r="M65" t="s"/>
      <c r="N65" t="s">
        <v>181</v>
      </c>
      <c r="O65" t="s">
        <v>78</v>
      </c>
      <c r="P65" t="s">
        <v>180</v>
      </c>
      <c r="Q65" t="s"/>
      <c r="R65" t="s">
        <v>80</v>
      </c>
      <c r="S65" t="s">
        <v>188</v>
      </c>
      <c r="T65" t="s">
        <v>82</v>
      </c>
      <c r="U65" t="s"/>
      <c r="V65" t="s">
        <v>83</v>
      </c>
      <c r="W65" t="s">
        <v>94</v>
      </c>
      <c r="X65" t="s"/>
      <c r="Y65" t="s">
        <v>85</v>
      </c>
      <c r="Z65">
        <f>HYPERLINK("https://hotelmonitor-cachepage.eclerx.com/savepage/tk_15439015053735363_sr_2151.html","info")</f>
        <v/>
      </c>
      <c r="AA65" t="n">
        <v>99093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/>
      <c r="AP65" t="n">
        <v>28</v>
      </c>
      <c r="AQ65" t="s">
        <v>88</v>
      </c>
      <c r="AR65" t="s">
        <v>189</v>
      </c>
      <c r="AS65" t="s"/>
      <c r="AT65" t="s">
        <v>90</v>
      </c>
      <c r="AU65" t="s"/>
      <c r="AV65" t="s"/>
      <c r="AW65" t="s"/>
      <c r="AX65" t="s"/>
      <c r="AY65" t="n">
        <v>2311989</v>
      </c>
      <c r="AZ65" t="s">
        <v>183</v>
      </c>
      <c r="BA65" t="s"/>
      <c r="BB65" t="n">
        <v>27815</v>
      </c>
      <c r="BC65" t="n">
        <v>9.9880796670914</v>
      </c>
      <c r="BD65" t="n">
        <v>53.549484198577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97</v>
      </c>
      <c r="B66" t="s">
        <v>71</v>
      </c>
      <c r="C66" t="s">
        <v>98</v>
      </c>
      <c r="D66" t="n">
        <v>2</v>
      </c>
      <c r="E66" t="s">
        <v>180</v>
      </c>
      <c r="F66" t="n">
        <v>530532</v>
      </c>
      <c r="G66" t="s">
        <v>74</v>
      </c>
      <c r="H66" t="s">
        <v>75</v>
      </c>
      <c r="I66" t="s"/>
      <c r="J66" t="s">
        <v>74</v>
      </c>
      <c r="K66" t="n">
        <v>193</v>
      </c>
      <c r="L66" t="s">
        <v>76</v>
      </c>
      <c r="M66" t="s"/>
      <c r="N66" t="s">
        <v>77</v>
      </c>
      <c r="O66" t="s">
        <v>78</v>
      </c>
      <c r="P66" t="s">
        <v>180</v>
      </c>
      <c r="Q66" t="s"/>
      <c r="R66" t="s">
        <v>80</v>
      </c>
      <c r="S66" t="s">
        <v>188</v>
      </c>
      <c r="T66" t="s">
        <v>82</v>
      </c>
      <c r="U66" t="s"/>
      <c r="V66" t="s">
        <v>83</v>
      </c>
      <c r="W66" t="s">
        <v>84</v>
      </c>
      <c r="X66" t="s"/>
      <c r="Y66" t="s">
        <v>85</v>
      </c>
      <c r="Z66">
        <f>HYPERLINK("https://hotelmonitor-cachepage.eclerx.com/savepage/tk_15439015053735363_sr_2151.html","info")</f>
        <v/>
      </c>
      <c r="AA66" t="n">
        <v>99093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/>
      <c r="AP66" t="n">
        <v>28</v>
      </c>
      <c r="AQ66" t="s">
        <v>88</v>
      </c>
      <c r="AR66" t="s">
        <v>124</v>
      </c>
      <c r="AS66" t="s"/>
      <c r="AT66" t="s">
        <v>90</v>
      </c>
      <c r="AU66" t="s"/>
      <c r="AV66" t="s"/>
      <c r="AW66" t="s"/>
      <c r="AX66" t="s"/>
      <c r="AY66" t="n">
        <v>2311989</v>
      </c>
      <c r="AZ66" t="s">
        <v>183</v>
      </c>
      <c r="BA66" t="s"/>
      <c r="BB66" t="n">
        <v>27815</v>
      </c>
      <c r="BC66" t="n">
        <v>9.9880796670914</v>
      </c>
      <c r="BD66" t="n">
        <v>53.549484198577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97</v>
      </c>
      <c r="B67" t="s">
        <v>71</v>
      </c>
      <c r="C67" t="s">
        <v>98</v>
      </c>
      <c r="D67" t="n">
        <v>2</v>
      </c>
      <c r="E67" t="s">
        <v>180</v>
      </c>
      <c r="F67" t="n">
        <v>530532</v>
      </c>
      <c r="G67" t="s">
        <v>74</v>
      </c>
      <c r="H67" t="s">
        <v>75</v>
      </c>
      <c r="I67" t="s"/>
      <c r="J67" t="s">
        <v>74</v>
      </c>
      <c r="K67" t="n">
        <v>194</v>
      </c>
      <c r="L67" t="s">
        <v>76</v>
      </c>
      <c r="M67" t="s"/>
      <c r="N67" t="s">
        <v>181</v>
      </c>
      <c r="O67" t="s">
        <v>78</v>
      </c>
      <c r="P67" t="s">
        <v>180</v>
      </c>
      <c r="Q67" t="s"/>
      <c r="R67" t="s">
        <v>80</v>
      </c>
      <c r="S67" t="s">
        <v>190</v>
      </c>
      <c r="T67" t="s">
        <v>82</v>
      </c>
      <c r="U67" t="s"/>
      <c r="V67" t="s">
        <v>83</v>
      </c>
      <c r="W67" t="s">
        <v>94</v>
      </c>
      <c r="X67" t="s"/>
      <c r="Y67" t="s">
        <v>85</v>
      </c>
      <c r="Z67">
        <f>HYPERLINK("https://hotelmonitor-cachepage.eclerx.com/savepage/tk_15439015053735363_sr_2151.html","info")</f>
        <v/>
      </c>
      <c r="AA67" t="n">
        <v>99093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/>
      <c r="AP67" t="n">
        <v>28</v>
      </c>
      <c r="AQ67" t="s">
        <v>88</v>
      </c>
      <c r="AR67" t="s">
        <v>116</v>
      </c>
      <c r="AS67" t="s"/>
      <c r="AT67" t="s">
        <v>90</v>
      </c>
      <c r="AU67" t="s"/>
      <c r="AV67" t="s"/>
      <c r="AW67" t="s"/>
      <c r="AX67" t="s"/>
      <c r="AY67" t="n">
        <v>2311989</v>
      </c>
      <c r="AZ67" t="s">
        <v>183</v>
      </c>
      <c r="BA67" t="s"/>
      <c r="BB67" t="n">
        <v>27815</v>
      </c>
      <c r="BC67" t="n">
        <v>9.9880796670914</v>
      </c>
      <c r="BD67" t="n">
        <v>53.549484198577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97</v>
      </c>
      <c r="B68" t="s">
        <v>71</v>
      </c>
      <c r="C68" t="s">
        <v>98</v>
      </c>
      <c r="D68" t="n">
        <v>2</v>
      </c>
      <c r="E68" t="s">
        <v>180</v>
      </c>
      <c r="F68" t="n">
        <v>530532</v>
      </c>
      <c r="G68" t="s">
        <v>74</v>
      </c>
      <c r="H68" t="s">
        <v>75</v>
      </c>
      <c r="I68" t="s"/>
      <c r="J68" t="s">
        <v>74</v>
      </c>
      <c r="K68" t="n">
        <v>194</v>
      </c>
      <c r="L68" t="s">
        <v>76</v>
      </c>
      <c r="M68" t="s"/>
      <c r="N68" t="s">
        <v>191</v>
      </c>
      <c r="O68" t="s">
        <v>78</v>
      </c>
      <c r="P68" t="s">
        <v>180</v>
      </c>
      <c r="Q68" t="s"/>
      <c r="R68" t="s">
        <v>80</v>
      </c>
      <c r="S68" t="s">
        <v>190</v>
      </c>
      <c r="T68" t="s">
        <v>82</v>
      </c>
      <c r="U68" t="s"/>
      <c r="V68" t="s">
        <v>83</v>
      </c>
      <c r="W68" t="s">
        <v>84</v>
      </c>
      <c r="X68" t="s"/>
      <c r="Y68" t="s">
        <v>85</v>
      </c>
      <c r="Z68">
        <f>HYPERLINK("https://hotelmonitor-cachepage.eclerx.com/savepage/tk_15439015053735363_sr_2151.html","info")</f>
        <v/>
      </c>
      <c r="AA68" t="n">
        <v>99093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/>
      <c r="AP68" t="n">
        <v>28</v>
      </c>
      <c r="AQ68" t="s">
        <v>88</v>
      </c>
      <c r="AR68" t="s">
        <v>89</v>
      </c>
      <c r="AS68" t="s"/>
      <c r="AT68" t="s">
        <v>90</v>
      </c>
      <c r="AU68" t="s"/>
      <c r="AV68" t="s"/>
      <c r="AW68" t="s"/>
      <c r="AX68" t="s"/>
      <c r="AY68" t="n">
        <v>2311989</v>
      </c>
      <c r="AZ68" t="s">
        <v>183</v>
      </c>
      <c r="BA68" t="s"/>
      <c r="BB68" t="n">
        <v>27815</v>
      </c>
      <c r="BC68" t="n">
        <v>9.9880796670914</v>
      </c>
      <c r="BD68" t="n">
        <v>53.549484198577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97</v>
      </c>
      <c r="B69" t="s">
        <v>71</v>
      </c>
      <c r="C69" t="s">
        <v>98</v>
      </c>
      <c r="D69" t="n">
        <v>2</v>
      </c>
      <c r="E69" t="s">
        <v>180</v>
      </c>
      <c r="F69" t="n">
        <v>530532</v>
      </c>
      <c r="G69" t="s">
        <v>74</v>
      </c>
      <c r="H69" t="s">
        <v>75</v>
      </c>
      <c r="I69" t="s"/>
      <c r="J69" t="s">
        <v>74</v>
      </c>
      <c r="K69" t="n">
        <v>197</v>
      </c>
      <c r="L69" t="s">
        <v>76</v>
      </c>
      <c r="M69" t="s"/>
      <c r="N69" t="s">
        <v>77</v>
      </c>
      <c r="O69" t="s">
        <v>78</v>
      </c>
      <c r="P69" t="s">
        <v>180</v>
      </c>
      <c r="Q69" t="s"/>
      <c r="R69" t="s">
        <v>80</v>
      </c>
      <c r="S69" t="s">
        <v>192</v>
      </c>
      <c r="T69" t="s">
        <v>82</v>
      </c>
      <c r="U69" t="s"/>
      <c r="V69" t="s">
        <v>83</v>
      </c>
      <c r="W69" t="s">
        <v>84</v>
      </c>
      <c r="X69" t="s"/>
      <c r="Y69" t="s">
        <v>85</v>
      </c>
      <c r="Z69">
        <f>HYPERLINK("https://hotelmonitor-cachepage.eclerx.com/savepage/tk_15439015053735363_sr_2151.html","info")</f>
        <v/>
      </c>
      <c r="AA69" t="n">
        <v>99093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28</v>
      </c>
      <c r="AQ69" t="s">
        <v>88</v>
      </c>
      <c r="AR69" t="s">
        <v>89</v>
      </c>
      <c r="AS69" t="s"/>
      <c r="AT69" t="s">
        <v>90</v>
      </c>
      <c r="AU69" t="s"/>
      <c r="AV69" t="s"/>
      <c r="AW69" t="s"/>
      <c r="AX69" t="s"/>
      <c r="AY69" t="n">
        <v>2311989</v>
      </c>
      <c r="AZ69" t="s">
        <v>183</v>
      </c>
      <c r="BA69" t="s"/>
      <c r="BB69" t="n">
        <v>27815</v>
      </c>
      <c r="BC69" t="n">
        <v>9.9880796670914</v>
      </c>
      <c r="BD69" t="n">
        <v>53.549484198577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97</v>
      </c>
      <c r="B70" t="s">
        <v>71</v>
      </c>
      <c r="C70" t="s">
        <v>98</v>
      </c>
      <c r="D70" t="n">
        <v>2</v>
      </c>
      <c r="E70" t="s">
        <v>180</v>
      </c>
      <c r="F70" t="n">
        <v>530532</v>
      </c>
      <c r="G70" t="s">
        <v>74</v>
      </c>
      <c r="H70" t="s">
        <v>75</v>
      </c>
      <c r="I70" t="s"/>
      <c r="J70" t="s">
        <v>74</v>
      </c>
      <c r="K70" t="n">
        <v>206</v>
      </c>
      <c r="L70" t="s">
        <v>76</v>
      </c>
      <c r="M70" t="s"/>
      <c r="N70" t="s">
        <v>193</v>
      </c>
      <c r="O70" t="s">
        <v>78</v>
      </c>
      <c r="P70" t="s">
        <v>180</v>
      </c>
      <c r="Q70" t="s"/>
      <c r="R70" t="s">
        <v>80</v>
      </c>
      <c r="S70" t="s">
        <v>194</v>
      </c>
      <c r="T70" t="s">
        <v>82</v>
      </c>
      <c r="U70" t="s"/>
      <c r="V70" t="s">
        <v>83</v>
      </c>
      <c r="W70" t="s">
        <v>84</v>
      </c>
      <c r="X70" t="s"/>
      <c r="Y70" t="s">
        <v>85</v>
      </c>
      <c r="Z70">
        <f>HYPERLINK("https://hotelmonitor-cachepage.eclerx.com/savepage/tk_15439015053735363_sr_2151.html","info")</f>
        <v/>
      </c>
      <c r="AA70" t="n">
        <v>99093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/>
      <c r="AP70" t="n">
        <v>28</v>
      </c>
      <c r="AQ70" t="s">
        <v>88</v>
      </c>
      <c r="AR70" t="s">
        <v>89</v>
      </c>
      <c r="AS70" t="s"/>
      <c r="AT70" t="s">
        <v>90</v>
      </c>
      <c r="AU70" t="s"/>
      <c r="AV70" t="s"/>
      <c r="AW70" t="s"/>
      <c r="AX70" t="s"/>
      <c r="AY70" t="n">
        <v>2311989</v>
      </c>
      <c r="AZ70" t="s">
        <v>183</v>
      </c>
      <c r="BA70" t="s"/>
      <c r="BB70" t="n">
        <v>27815</v>
      </c>
      <c r="BC70" t="n">
        <v>9.9880796670914</v>
      </c>
      <c r="BD70" t="n">
        <v>53.549484198577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97</v>
      </c>
      <c r="B71" t="s">
        <v>71</v>
      </c>
      <c r="C71" t="s">
        <v>98</v>
      </c>
      <c r="D71" t="n">
        <v>2</v>
      </c>
      <c r="E71" t="s">
        <v>180</v>
      </c>
      <c r="F71" t="n">
        <v>530532</v>
      </c>
      <c r="G71" t="s">
        <v>74</v>
      </c>
      <c r="H71" t="s">
        <v>75</v>
      </c>
      <c r="I71" t="s"/>
      <c r="J71" t="s">
        <v>74</v>
      </c>
      <c r="K71" t="n">
        <v>206</v>
      </c>
      <c r="L71" t="s">
        <v>76</v>
      </c>
      <c r="M71" t="s"/>
      <c r="N71" t="s">
        <v>195</v>
      </c>
      <c r="O71" t="s">
        <v>78</v>
      </c>
      <c r="P71" t="s">
        <v>180</v>
      </c>
      <c r="Q71" t="s"/>
      <c r="R71" t="s">
        <v>80</v>
      </c>
      <c r="S71" t="s">
        <v>194</v>
      </c>
      <c r="T71" t="s">
        <v>82</v>
      </c>
      <c r="U71" t="s"/>
      <c r="V71" t="s">
        <v>83</v>
      </c>
      <c r="W71" t="s">
        <v>84</v>
      </c>
      <c r="X71" t="s"/>
      <c r="Y71" t="s">
        <v>85</v>
      </c>
      <c r="Z71">
        <f>HYPERLINK("https://hotelmonitor-cachepage.eclerx.com/savepage/tk_15439015053735363_sr_2151.html","info")</f>
        <v/>
      </c>
      <c r="AA71" t="n">
        <v>99093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/>
      <c r="AP71" t="n">
        <v>28</v>
      </c>
      <c r="AQ71" t="s">
        <v>88</v>
      </c>
      <c r="AR71" t="s">
        <v>126</v>
      </c>
      <c r="AS71" t="s"/>
      <c r="AT71" t="s">
        <v>90</v>
      </c>
      <c r="AU71" t="s"/>
      <c r="AV71" t="s"/>
      <c r="AW71" t="s"/>
      <c r="AX71" t="s"/>
      <c r="AY71" t="n">
        <v>2311989</v>
      </c>
      <c r="AZ71" t="s">
        <v>183</v>
      </c>
      <c r="BA71" t="s"/>
      <c r="BB71" t="n">
        <v>27815</v>
      </c>
      <c r="BC71" t="n">
        <v>9.9880796670914</v>
      </c>
      <c r="BD71" t="n">
        <v>53.549484198577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97</v>
      </c>
      <c r="B72" t="s">
        <v>71</v>
      </c>
      <c r="C72" t="s">
        <v>98</v>
      </c>
      <c r="D72" t="n">
        <v>2</v>
      </c>
      <c r="E72" t="s">
        <v>180</v>
      </c>
      <c r="F72" t="n">
        <v>530532</v>
      </c>
      <c r="G72" t="s">
        <v>74</v>
      </c>
      <c r="H72" t="s">
        <v>75</v>
      </c>
      <c r="I72" t="s"/>
      <c r="J72" t="s">
        <v>74</v>
      </c>
      <c r="K72" t="n">
        <v>208</v>
      </c>
      <c r="L72" t="s">
        <v>76</v>
      </c>
      <c r="M72" t="s"/>
      <c r="N72" t="s">
        <v>196</v>
      </c>
      <c r="O72" t="s">
        <v>78</v>
      </c>
      <c r="P72" t="s">
        <v>180</v>
      </c>
      <c r="Q72" t="s"/>
      <c r="R72" t="s">
        <v>80</v>
      </c>
      <c r="S72" t="s">
        <v>197</v>
      </c>
      <c r="T72" t="s">
        <v>82</v>
      </c>
      <c r="U72" t="s"/>
      <c r="V72" t="s">
        <v>83</v>
      </c>
      <c r="W72" t="s">
        <v>94</v>
      </c>
      <c r="X72" t="s"/>
      <c r="Y72" t="s">
        <v>85</v>
      </c>
      <c r="Z72">
        <f>HYPERLINK("https://hotelmonitor-cachepage.eclerx.com/savepage/tk_15439015053735363_sr_2151.html","info")</f>
        <v/>
      </c>
      <c r="AA72" t="n">
        <v>99093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/>
      <c r="AP72" t="n">
        <v>28</v>
      </c>
      <c r="AQ72" t="s">
        <v>88</v>
      </c>
      <c r="AR72" t="s">
        <v>110</v>
      </c>
      <c r="AS72" t="s"/>
      <c r="AT72" t="s">
        <v>90</v>
      </c>
      <c r="AU72" t="s"/>
      <c r="AV72" t="s"/>
      <c r="AW72" t="s"/>
      <c r="AX72" t="s"/>
      <c r="AY72" t="n">
        <v>2311989</v>
      </c>
      <c r="AZ72" t="s">
        <v>183</v>
      </c>
      <c r="BA72" t="s"/>
      <c r="BB72" t="n">
        <v>27815</v>
      </c>
      <c r="BC72" t="n">
        <v>9.9880796670914</v>
      </c>
      <c r="BD72" t="n">
        <v>53.549484198577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97</v>
      </c>
      <c r="B73" t="s">
        <v>71</v>
      </c>
      <c r="C73" t="s">
        <v>98</v>
      </c>
      <c r="D73" t="n">
        <v>2</v>
      </c>
      <c r="E73" t="s">
        <v>180</v>
      </c>
      <c r="F73" t="n">
        <v>530532</v>
      </c>
      <c r="G73" t="s">
        <v>74</v>
      </c>
      <c r="H73" t="s">
        <v>75</v>
      </c>
      <c r="I73" t="s"/>
      <c r="J73" t="s">
        <v>74</v>
      </c>
      <c r="K73" t="n">
        <v>213</v>
      </c>
      <c r="L73" t="s">
        <v>76</v>
      </c>
      <c r="M73" t="s"/>
      <c r="N73" t="s">
        <v>198</v>
      </c>
      <c r="O73" t="s">
        <v>78</v>
      </c>
      <c r="P73" t="s">
        <v>180</v>
      </c>
      <c r="Q73" t="s"/>
      <c r="R73" t="s">
        <v>80</v>
      </c>
      <c r="S73" t="s">
        <v>199</v>
      </c>
      <c r="T73" t="s">
        <v>82</v>
      </c>
      <c r="U73" t="s"/>
      <c r="V73" t="s">
        <v>83</v>
      </c>
      <c r="W73" t="s">
        <v>84</v>
      </c>
      <c r="X73" t="s"/>
      <c r="Y73" t="s">
        <v>85</v>
      </c>
      <c r="Z73">
        <f>HYPERLINK("https://hotelmonitor-cachepage.eclerx.com/savepage/tk_15439015053735363_sr_2151.html","info")</f>
        <v/>
      </c>
      <c r="AA73" t="n">
        <v>99093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/>
      <c r="AP73" t="n">
        <v>28</v>
      </c>
      <c r="AQ73" t="s">
        <v>88</v>
      </c>
      <c r="AR73" t="s">
        <v>140</v>
      </c>
      <c r="AS73" t="s"/>
      <c r="AT73" t="s">
        <v>90</v>
      </c>
      <c r="AU73" t="s"/>
      <c r="AV73" t="s"/>
      <c r="AW73" t="s"/>
      <c r="AX73" t="s"/>
      <c r="AY73" t="n">
        <v>2311989</v>
      </c>
      <c r="AZ73" t="s">
        <v>183</v>
      </c>
      <c r="BA73" t="s"/>
      <c r="BB73" t="n">
        <v>27815</v>
      </c>
      <c r="BC73" t="n">
        <v>9.9880796670914</v>
      </c>
      <c r="BD73" t="n">
        <v>53.549484198577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97</v>
      </c>
      <c r="B74" t="s">
        <v>71</v>
      </c>
      <c r="C74" t="s">
        <v>98</v>
      </c>
      <c r="D74" t="n">
        <v>2</v>
      </c>
      <c r="E74" t="s">
        <v>180</v>
      </c>
      <c r="F74" t="n">
        <v>530532</v>
      </c>
      <c r="G74" t="s">
        <v>74</v>
      </c>
      <c r="H74" t="s">
        <v>75</v>
      </c>
      <c r="I74" t="s"/>
      <c r="J74" t="s">
        <v>74</v>
      </c>
      <c r="K74" t="n">
        <v>213</v>
      </c>
      <c r="L74" t="s">
        <v>76</v>
      </c>
      <c r="M74" t="s"/>
      <c r="N74" t="s">
        <v>198</v>
      </c>
      <c r="O74" t="s">
        <v>78</v>
      </c>
      <c r="P74" t="s">
        <v>180</v>
      </c>
      <c r="Q74" t="s"/>
      <c r="R74" t="s">
        <v>80</v>
      </c>
      <c r="S74" t="s">
        <v>199</v>
      </c>
      <c r="T74" t="s">
        <v>82</v>
      </c>
      <c r="U74" t="s"/>
      <c r="V74" t="s">
        <v>83</v>
      </c>
      <c r="W74" t="s">
        <v>84</v>
      </c>
      <c r="X74" t="s"/>
      <c r="Y74" t="s">
        <v>85</v>
      </c>
      <c r="Z74">
        <f>HYPERLINK("https://hotelmonitor-cachepage.eclerx.com/savepage/tk_15439015053735363_sr_2151.html","info")</f>
        <v/>
      </c>
      <c r="AA74" t="n">
        <v>99093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/>
      <c r="AP74" t="n">
        <v>28</v>
      </c>
      <c r="AQ74" t="s">
        <v>88</v>
      </c>
      <c r="AR74" t="s">
        <v>186</v>
      </c>
      <c r="AS74" t="s"/>
      <c r="AT74" t="s">
        <v>90</v>
      </c>
      <c r="AU74" t="s"/>
      <c r="AV74" t="s"/>
      <c r="AW74" t="s"/>
      <c r="AX74" t="s"/>
      <c r="AY74" t="n">
        <v>2311989</v>
      </c>
      <c r="AZ74" t="s">
        <v>183</v>
      </c>
      <c r="BA74" t="s"/>
      <c r="BB74" t="n">
        <v>27815</v>
      </c>
      <c r="BC74" t="n">
        <v>9.9880796670914</v>
      </c>
      <c r="BD74" t="n">
        <v>53.549484198577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97</v>
      </c>
      <c r="B75" t="s">
        <v>71</v>
      </c>
      <c r="C75" t="s">
        <v>98</v>
      </c>
      <c r="D75" t="n">
        <v>2</v>
      </c>
      <c r="E75" t="s">
        <v>180</v>
      </c>
      <c r="F75" t="n">
        <v>530532</v>
      </c>
      <c r="G75" t="s">
        <v>74</v>
      </c>
      <c r="H75" t="s">
        <v>75</v>
      </c>
      <c r="I75" t="s"/>
      <c r="J75" t="s">
        <v>74</v>
      </c>
      <c r="K75" t="n">
        <v>217</v>
      </c>
      <c r="L75" t="s">
        <v>76</v>
      </c>
      <c r="M75" t="s"/>
      <c r="N75" t="s">
        <v>195</v>
      </c>
      <c r="O75" t="s">
        <v>78</v>
      </c>
      <c r="P75" t="s">
        <v>180</v>
      </c>
      <c r="Q75" t="s"/>
      <c r="R75" t="s">
        <v>80</v>
      </c>
      <c r="S75" t="s">
        <v>200</v>
      </c>
      <c r="T75" t="s">
        <v>82</v>
      </c>
      <c r="U75" t="s"/>
      <c r="V75" t="s">
        <v>83</v>
      </c>
      <c r="W75" t="s">
        <v>94</v>
      </c>
      <c r="X75" t="s"/>
      <c r="Y75" t="s">
        <v>85</v>
      </c>
      <c r="Z75">
        <f>HYPERLINK("https://hotelmonitor-cachepage.eclerx.com/savepage/tk_15439015053735363_sr_2151.html","info")</f>
        <v/>
      </c>
      <c r="AA75" t="n">
        <v>99093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28</v>
      </c>
      <c r="AQ75" t="s">
        <v>88</v>
      </c>
      <c r="AR75" t="s">
        <v>126</v>
      </c>
      <c r="AS75" t="s"/>
      <c r="AT75" t="s">
        <v>90</v>
      </c>
      <c r="AU75" t="s"/>
      <c r="AV75" t="s"/>
      <c r="AW75" t="s"/>
      <c r="AX75" t="s"/>
      <c r="AY75" t="n">
        <v>2311989</v>
      </c>
      <c r="AZ75" t="s">
        <v>183</v>
      </c>
      <c r="BA75" t="s"/>
      <c r="BB75" t="n">
        <v>27815</v>
      </c>
      <c r="BC75" t="n">
        <v>9.9880796670914</v>
      </c>
      <c r="BD75" t="n">
        <v>53.549484198577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97</v>
      </c>
      <c r="B76" t="s">
        <v>71</v>
      </c>
      <c r="C76" t="s">
        <v>98</v>
      </c>
      <c r="D76" t="n">
        <v>2</v>
      </c>
      <c r="E76" t="s">
        <v>180</v>
      </c>
      <c r="F76" t="n">
        <v>530532</v>
      </c>
      <c r="G76" t="s">
        <v>74</v>
      </c>
      <c r="H76" t="s">
        <v>75</v>
      </c>
      <c r="I76" t="s"/>
      <c r="J76" t="s">
        <v>74</v>
      </c>
      <c r="K76" t="n">
        <v>218</v>
      </c>
      <c r="L76" t="s">
        <v>76</v>
      </c>
      <c r="M76" t="s"/>
      <c r="N76" t="s">
        <v>196</v>
      </c>
      <c r="O76" t="s">
        <v>78</v>
      </c>
      <c r="P76" t="s">
        <v>180</v>
      </c>
      <c r="Q76" t="s"/>
      <c r="R76" t="s">
        <v>80</v>
      </c>
      <c r="S76" t="s">
        <v>201</v>
      </c>
      <c r="T76" t="s">
        <v>82</v>
      </c>
      <c r="U76" t="s"/>
      <c r="V76" t="s">
        <v>83</v>
      </c>
      <c r="W76" t="s">
        <v>94</v>
      </c>
      <c r="X76" t="s"/>
      <c r="Y76" t="s">
        <v>85</v>
      </c>
      <c r="Z76">
        <f>HYPERLINK("https://hotelmonitor-cachepage.eclerx.com/savepage/tk_15439015053735363_sr_2151.html","info")</f>
        <v/>
      </c>
      <c r="AA76" t="n">
        <v>99093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28</v>
      </c>
      <c r="AQ76" t="s">
        <v>88</v>
      </c>
      <c r="AR76" t="s">
        <v>189</v>
      </c>
      <c r="AS76" t="s"/>
      <c r="AT76" t="s">
        <v>90</v>
      </c>
      <c r="AU76" t="s"/>
      <c r="AV76" t="s"/>
      <c r="AW76" t="s"/>
      <c r="AX76" t="s"/>
      <c r="AY76" t="n">
        <v>2311989</v>
      </c>
      <c r="AZ76" t="s">
        <v>183</v>
      </c>
      <c r="BA76" t="s"/>
      <c r="BB76" t="n">
        <v>27815</v>
      </c>
      <c r="BC76" t="n">
        <v>9.9880796670914</v>
      </c>
      <c r="BD76" t="n">
        <v>53.549484198577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97</v>
      </c>
      <c r="B77" t="s">
        <v>71</v>
      </c>
      <c r="C77" t="s">
        <v>98</v>
      </c>
      <c r="D77" t="n">
        <v>2</v>
      </c>
      <c r="E77" t="s">
        <v>180</v>
      </c>
      <c r="F77" t="n">
        <v>530532</v>
      </c>
      <c r="G77" t="s">
        <v>74</v>
      </c>
      <c r="H77" t="s">
        <v>75</v>
      </c>
      <c r="I77" t="s"/>
      <c r="J77" t="s">
        <v>74</v>
      </c>
      <c r="K77" t="n">
        <v>219</v>
      </c>
      <c r="L77" t="s">
        <v>76</v>
      </c>
      <c r="M77" t="s"/>
      <c r="N77" t="s">
        <v>196</v>
      </c>
      <c r="O77" t="s">
        <v>78</v>
      </c>
      <c r="P77" t="s">
        <v>180</v>
      </c>
      <c r="Q77" t="s"/>
      <c r="R77" t="s">
        <v>80</v>
      </c>
      <c r="S77" t="s">
        <v>202</v>
      </c>
      <c r="T77" t="s">
        <v>82</v>
      </c>
      <c r="U77" t="s"/>
      <c r="V77" t="s">
        <v>83</v>
      </c>
      <c r="W77" t="s">
        <v>94</v>
      </c>
      <c r="X77" t="s"/>
      <c r="Y77" t="s">
        <v>85</v>
      </c>
      <c r="Z77">
        <f>HYPERLINK("https://hotelmonitor-cachepage.eclerx.com/savepage/tk_15439015053735363_sr_2151.html","info")</f>
        <v/>
      </c>
      <c r="AA77" t="n">
        <v>99093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/>
      <c r="AP77" t="n">
        <v>28</v>
      </c>
      <c r="AQ77" t="s">
        <v>88</v>
      </c>
      <c r="AR77" t="s">
        <v>116</v>
      </c>
      <c r="AS77" t="s"/>
      <c r="AT77" t="s">
        <v>90</v>
      </c>
      <c r="AU77" t="s"/>
      <c r="AV77" t="s"/>
      <c r="AW77" t="s"/>
      <c r="AX77" t="s"/>
      <c r="AY77" t="n">
        <v>2311989</v>
      </c>
      <c r="AZ77" t="s">
        <v>183</v>
      </c>
      <c r="BA77" t="s"/>
      <c r="BB77" t="n">
        <v>27815</v>
      </c>
      <c r="BC77" t="n">
        <v>9.9880796670914</v>
      </c>
      <c r="BD77" t="n">
        <v>53.549484198577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97</v>
      </c>
      <c r="B78" t="s">
        <v>71</v>
      </c>
      <c r="C78" t="s">
        <v>98</v>
      </c>
      <c r="D78" t="n">
        <v>2</v>
      </c>
      <c r="E78" t="s">
        <v>180</v>
      </c>
      <c r="F78" t="n">
        <v>530532</v>
      </c>
      <c r="G78" t="s">
        <v>74</v>
      </c>
      <c r="H78" t="s">
        <v>75</v>
      </c>
      <c r="I78" t="s"/>
      <c r="J78" t="s">
        <v>74</v>
      </c>
      <c r="K78" t="n">
        <v>220</v>
      </c>
      <c r="L78" t="s">
        <v>76</v>
      </c>
      <c r="M78" t="s"/>
      <c r="N78" t="s">
        <v>203</v>
      </c>
      <c r="O78" t="s">
        <v>78</v>
      </c>
      <c r="P78" t="s">
        <v>180</v>
      </c>
      <c r="Q78" t="s"/>
      <c r="R78" t="s">
        <v>80</v>
      </c>
      <c r="S78" t="s">
        <v>204</v>
      </c>
      <c r="T78" t="s">
        <v>82</v>
      </c>
      <c r="U78" t="s"/>
      <c r="V78" t="s">
        <v>83</v>
      </c>
      <c r="W78" t="s">
        <v>84</v>
      </c>
      <c r="X78" t="s"/>
      <c r="Y78" t="s">
        <v>85</v>
      </c>
      <c r="Z78">
        <f>HYPERLINK("https://hotelmonitor-cachepage.eclerx.com/savepage/tk_15439015053735363_sr_2151.html","info")</f>
        <v/>
      </c>
      <c r="AA78" t="n">
        <v>99093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/>
      <c r="AP78" t="n">
        <v>28</v>
      </c>
      <c r="AQ78" t="s">
        <v>88</v>
      </c>
      <c r="AR78" t="s">
        <v>89</v>
      </c>
      <c r="AS78" t="s"/>
      <c r="AT78" t="s">
        <v>90</v>
      </c>
      <c r="AU78" t="s"/>
      <c r="AV78" t="s"/>
      <c r="AW78" t="s"/>
      <c r="AX78" t="s"/>
      <c r="AY78" t="n">
        <v>2311989</v>
      </c>
      <c r="AZ78" t="s">
        <v>183</v>
      </c>
      <c r="BA78" t="s"/>
      <c r="BB78" t="n">
        <v>27815</v>
      </c>
      <c r="BC78" t="n">
        <v>9.9880796670914</v>
      </c>
      <c r="BD78" t="n">
        <v>53.549484198577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97</v>
      </c>
      <c r="B79" t="s">
        <v>71</v>
      </c>
      <c r="C79" t="s">
        <v>98</v>
      </c>
      <c r="D79" t="n">
        <v>2</v>
      </c>
      <c r="E79" t="s">
        <v>180</v>
      </c>
      <c r="F79" t="n">
        <v>530532</v>
      </c>
      <c r="G79" t="s">
        <v>74</v>
      </c>
      <c r="H79" t="s">
        <v>75</v>
      </c>
      <c r="I79" t="s"/>
      <c r="J79" t="s">
        <v>74</v>
      </c>
      <c r="K79" t="n">
        <v>221</v>
      </c>
      <c r="L79" t="s">
        <v>76</v>
      </c>
      <c r="M79" t="s"/>
      <c r="N79" t="s">
        <v>181</v>
      </c>
      <c r="O79" t="s">
        <v>78</v>
      </c>
      <c r="P79" t="s">
        <v>180</v>
      </c>
      <c r="Q79" t="s"/>
      <c r="R79" t="s">
        <v>80</v>
      </c>
      <c r="S79" t="s">
        <v>205</v>
      </c>
      <c r="T79" t="s">
        <v>82</v>
      </c>
      <c r="U79" t="s"/>
      <c r="V79" t="s">
        <v>83</v>
      </c>
      <c r="W79" t="s">
        <v>84</v>
      </c>
      <c r="X79" t="s"/>
      <c r="Y79" t="s">
        <v>85</v>
      </c>
      <c r="Z79">
        <f>HYPERLINK("https://hotelmonitor-cachepage.eclerx.com/savepage/tk_15439015053735363_sr_2151.html","info")</f>
        <v/>
      </c>
      <c r="AA79" t="n">
        <v>99093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/>
      <c r="AP79" t="n">
        <v>28</v>
      </c>
      <c r="AQ79" t="s">
        <v>88</v>
      </c>
      <c r="AR79" t="s">
        <v>110</v>
      </c>
      <c r="AS79" t="s"/>
      <c r="AT79" t="s">
        <v>90</v>
      </c>
      <c r="AU79" t="s"/>
      <c r="AV79" t="s"/>
      <c r="AW79" t="s"/>
      <c r="AX79" t="s"/>
      <c r="AY79" t="n">
        <v>2311989</v>
      </c>
      <c r="AZ79" t="s">
        <v>183</v>
      </c>
      <c r="BA79" t="s"/>
      <c r="BB79" t="n">
        <v>27815</v>
      </c>
      <c r="BC79" t="n">
        <v>9.9880796670914</v>
      </c>
      <c r="BD79" t="n">
        <v>53.549484198577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97</v>
      </c>
      <c r="B80" t="s">
        <v>71</v>
      </c>
      <c r="C80" t="s">
        <v>98</v>
      </c>
      <c r="D80" t="n">
        <v>2</v>
      </c>
      <c r="E80" t="s">
        <v>180</v>
      </c>
      <c r="F80" t="n">
        <v>530532</v>
      </c>
      <c r="G80" t="s">
        <v>74</v>
      </c>
      <c r="H80" t="s">
        <v>75</v>
      </c>
      <c r="I80" t="s"/>
      <c r="J80" t="s">
        <v>74</v>
      </c>
      <c r="K80" t="n">
        <v>224</v>
      </c>
      <c r="L80" t="s">
        <v>76</v>
      </c>
      <c r="M80" t="s"/>
      <c r="N80" t="s">
        <v>184</v>
      </c>
      <c r="O80" t="s">
        <v>78</v>
      </c>
      <c r="P80" t="s">
        <v>180</v>
      </c>
      <c r="Q80" t="s"/>
      <c r="R80" t="s">
        <v>80</v>
      </c>
      <c r="S80" t="s">
        <v>206</v>
      </c>
      <c r="T80" t="s">
        <v>82</v>
      </c>
      <c r="U80" t="s"/>
      <c r="V80" t="s">
        <v>83</v>
      </c>
      <c r="W80" t="s">
        <v>84</v>
      </c>
      <c r="X80" t="s"/>
      <c r="Y80" t="s">
        <v>85</v>
      </c>
      <c r="Z80">
        <f>HYPERLINK("https://hotelmonitor-cachepage.eclerx.com/savepage/tk_15439015053735363_sr_2151.html","info")</f>
        <v/>
      </c>
      <c r="AA80" t="n">
        <v>99093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/>
      <c r="AP80" t="n">
        <v>28</v>
      </c>
      <c r="AQ80" t="s">
        <v>88</v>
      </c>
      <c r="AR80" t="s">
        <v>119</v>
      </c>
      <c r="AS80" t="s"/>
      <c r="AT80" t="s">
        <v>90</v>
      </c>
      <c r="AU80" t="s"/>
      <c r="AV80" t="s"/>
      <c r="AW80" t="s"/>
      <c r="AX80" t="s"/>
      <c r="AY80" t="n">
        <v>2311989</v>
      </c>
      <c r="AZ80" t="s">
        <v>183</v>
      </c>
      <c r="BA80" t="s"/>
      <c r="BB80" t="n">
        <v>27815</v>
      </c>
      <c r="BC80" t="n">
        <v>9.9880796670914</v>
      </c>
      <c r="BD80" t="n">
        <v>53.549484198577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97</v>
      </c>
      <c r="B81" t="s">
        <v>71</v>
      </c>
      <c r="C81" t="s">
        <v>98</v>
      </c>
      <c r="D81" t="n">
        <v>2</v>
      </c>
      <c r="E81" t="s">
        <v>180</v>
      </c>
      <c r="F81" t="n">
        <v>530532</v>
      </c>
      <c r="G81" t="s">
        <v>74</v>
      </c>
      <c r="H81" t="s">
        <v>75</v>
      </c>
      <c r="I81" t="s"/>
      <c r="J81" t="s">
        <v>74</v>
      </c>
      <c r="K81" t="n">
        <v>224</v>
      </c>
      <c r="L81" t="s">
        <v>76</v>
      </c>
      <c r="M81" t="s"/>
      <c r="N81" t="s">
        <v>184</v>
      </c>
      <c r="O81" t="s">
        <v>78</v>
      </c>
      <c r="P81" t="s">
        <v>180</v>
      </c>
      <c r="Q81" t="s"/>
      <c r="R81" t="s">
        <v>80</v>
      </c>
      <c r="S81" t="s">
        <v>206</v>
      </c>
      <c r="T81" t="s">
        <v>82</v>
      </c>
      <c r="U81" t="s"/>
      <c r="V81" t="s">
        <v>83</v>
      </c>
      <c r="W81" t="s">
        <v>84</v>
      </c>
      <c r="X81" t="s"/>
      <c r="Y81" t="s">
        <v>85</v>
      </c>
      <c r="Z81">
        <f>HYPERLINK("https://hotelmonitor-cachepage.eclerx.com/savepage/tk_15439015053735363_sr_2151.html","info")</f>
        <v/>
      </c>
      <c r="AA81" t="n">
        <v>99093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/>
      <c r="AP81" t="n">
        <v>28</v>
      </c>
      <c r="AQ81" t="s">
        <v>88</v>
      </c>
      <c r="AR81" t="s">
        <v>119</v>
      </c>
      <c r="AS81" t="s"/>
      <c r="AT81" t="s">
        <v>90</v>
      </c>
      <c r="AU81" t="s"/>
      <c r="AV81" t="s"/>
      <c r="AW81" t="s"/>
      <c r="AX81" t="s"/>
      <c r="AY81" t="n">
        <v>2311989</v>
      </c>
      <c r="AZ81" t="s">
        <v>183</v>
      </c>
      <c r="BA81" t="s"/>
      <c r="BB81" t="n">
        <v>27815</v>
      </c>
      <c r="BC81" t="n">
        <v>9.9880796670914</v>
      </c>
      <c r="BD81" t="n">
        <v>53.549484198577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97</v>
      </c>
      <c r="B82" t="s">
        <v>71</v>
      </c>
      <c r="C82" t="s">
        <v>98</v>
      </c>
      <c r="D82" t="n">
        <v>2</v>
      </c>
      <c r="E82" t="s">
        <v>180</v>
      </c>
      <c r="F82" t="n">
        <v>530532</v>
      </c>
      <c r="G82" t="s">
        <v>74</v>
      </c>
      <c r="H82" t="s">
        <v>75</v>
      </c>
      <c r="I82" t="s"/>
      <c r="J82" t="s">
        <v>74</v>
      </c>
      <c r="K82" t="n">
        <v>226</v>
      </c>
      <c r="L82" t="s">
        <v>76</v>
      </c>
      <c r="M82" t="s"/>
      <c r="N82" t="s">
        <v>184</v>
      </c>
      <c r="O82" t="s">
        <v>78</v>
      </c>
      <c r="P82" t="s">
        <v>180</v>
      </c>
      <c r="Q82" t="s"/>
      <c r="R82" t="s">
        <v>80</v>
      </c>
      <c r="S82" t="s">
        <v>207</v>
      </c>
      <c r="T82" t="s">
        <v>82</v>
      </c>
      <c r="U82" t="s"/>
      <c r="V82" t="s">
        <v>83</v>
      </c>
      <c r="W82" t="s">
        <v>84</v>
      </c>
      <c r="X82" t="s"/>
      <c r="Y82" t="s">
        <v>85</v>
      </c>
      <c r="Z82">
        <f>HYPERLINK("https://hotelmonitor-cachepage.eclerx.com/savepage/tk_15439015053735363_sr_2151.html","info")</f>
        <v/>
      </c>
      <c r="AA82" t="n">
        <v>99093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/>
      <c r="AP82" t="n">
        <v>28</v>
      </c>
      <c r="AQ82" t="s">
        <v>88</v>
      </c>
      <c r="AR82" t="s">
        <v>124</v>
      </c>
      <c r="AS82" t="s"/>
      <c r="AT82" t="s">
        <v>90</v>
      </c>
      <c r="AU82" t="s"/>
      <c r="AV82" t="s"/>
      <c r="AW82" t="s"/>
      <c r="AX82" t="s"/>
      <c r="AY82" t="n">
        <v>2311989</v>
      </c>
      <c r="AZ82" t="s">
        <v>183</v>
      </c>
      <c r="BA82" t="s"/>
      <c r="BB82" t="n">
        <v>27815</v>
      </c>
      <c r="BC82" t="n">
        <v>9.9880796670914</v>
      </c>
      <c r="BD82" t="n">
        <v>53.549484198577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97</v>
      </c>
      <c r="B83" t="s">
        <v>71</v>
      </c>
      <c r="C83" t="s">
        <v>98</v>
      </c>
      <c r="D83" t="n">
        <v>2</v>
      </c>
      <c r="E83" t="s">
        <v>180</v>
      </c>
      <c r="F83" t="n">
        <v>530532</v>
      </c>
      <c r="G83" t="s">
        <v>74</v>
      </c>
      <c r="H83" t="s">
        <v>75</v>
      </c>
      <c r="I83" t="s"/>
      <c r="J83" t="s">
        <v>74</v>
      </c>
      <c r="K83" t="n">
        <v>226</v>
      </c>
      <c r="L83" t="s">
        <v>76</v>
      </c>
      <c r="M83" t="s"/>
      <c r="N83" t="s">
        <v>184</v>
      </c>
      <c r="O83" t="s">
        <v>78</v>
      </c>
      <c r="P83" t="s">
        <v>180</v>
      </c>
      <c r="Q83" t="s"/>
      <c r="R83" t="s">
        <v>80</v>
      </c>
      <c r="S83" t="s">
        <v>207</v>
      </c>
      <c r="T83" t="s">
        <v>82</v>
      </c>
      <c r="U83" t="s"/>
      <c r="V83" t="s">
        <v>83</v>
      </c>
      <c r="W83" t="s">
        <v>84</v>
      </c>
      <c r="X83" t="s"/>
      <c r="Y83" t="s">
        <v>85</v>
      </c>
      <c r="Z83">
        <f>HYPERLINK("https://hotelmonitor-cachepage.eclerx.com/savepage/tk_15439015053735363_sr_2151.html","info")</f>
        <v/>
      </c>
      <c r="AA83" t="n">
        <v>99093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28</v>
      </c>
      <c r="AQ83" t="s">
        <v>88</v>
      </c>
      <c r="AR83" t="s">
        <v>124</v>
      </c>
      <c r="AS83" t="s"/>
      <c r="AT83" t="s">
        <v>90</v>
      </c>
      <c r="AU83" t="s"/>
      <c r="AV83" t="s"/>
      <c r="AW83" t="s"/>
      <c r="AX83" t="s"/>
      <c r="AY83" t="n">
        <v>2311989</v>
      </c>
      <c r="AZ83" t="s">
        <v>183</v>
      </c>
      <c r="BA83" t="s"/>
      <c r="BB83" t="n">
        <v>27815</v>
      </c>
      <c r="BC83" t="n">
        <v>9.9880796670914</v>
      </c>
      <c r="BD83" t="n">
        <v>53.549484198577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97</v>
      </c>
      <c r="B84" t="s">
        <v>71</v>
      </c>
      <c r="C84" t="s">
        <v>98</v>
      </c>
      <c r="D84" t="n">
        <v>2</v>
      </c>
      <c r="E84" t="s">
        <v>180</v>
      </c>
      <c r="F84" t="n">
        <v>530532</v>
      </c>
      <c r="G84" t="s">
        <v>74</v>
      </c>
      <c r="H84" t="s">
        <v>75</v>
      </c>
      <c r="I84" t="s"/>
      <c r="J84" t="s">
        <v>74</v>
      </c>
      <c r="K84" t="n">
        <v>229</v>
      </c>
      <c r="L84" t="s">
        <v>76</v>
      </c>
      <c r="M84" t="s"/>
      <c r="N84" t="s">
        <v>191</v>
      </c>
      <c r="O84" t="s">
        <v>78</v>
      </c>
      <c r="P84" t="s">
        <v>180</v>
      </c>
      <c r="Q84" t="s"/>
      <c r="R84" t="s">
        <v>80</v>
      </c>
      <c r="S84" t="s">
        <v>208</v>
      </c>
      <c r="T84" t="s">
        <v>82</v>
      </c>
      <c r="U84" t="s"/>
      <c r="V84" t="s">
        <v>83</v>
      </c>
      <c r="W84" t="s">
        <v>84</v>
      </c>
      <c r="X84" t="s"/>
      <c r="Y84" t="s">
        <v>85</v>
      </c>
      <c r="Z84">
        <f>HYPERLINK("https://hotelmonitor-cachepage.eclerx.com/savepage/tk_15439015053735363_sr_2151.html","info")</f>
        <v/>
      </c>
      <c r="AA84" t="n">
        <v>99093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28</v>
      </c>
      <c r="AQ84" t="s">
        <v>88</v>
      </c>
      <c r="AR84" t="s">
        <v>89</v>
      </c>
      <c r="AS84" t="s"/>
      <c r="AT84" t="s">
        <v>90</v>
      </c>
      <c r="AU84" t="s"/>
      <c r="AV84" t="s"/>
      <c r="AW84" t="s"/>
      <c r="AX84" t="s"/>
      <c r="AY84" t="n">
        <v>2311989</v>
      </c>
      <c r="AZ84" t="s">
        <v>183</v>
      </c>
      <c r="BA84" t="s"/>
      <c r="BB84" t="n">
        <v>27815</v>
      </c>
      <c r="BC84" t="n">
        <v>9.9880796670914</v>
      </c>
      <c r="BD84" t="n">
        <v>53.549484198577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97</v>
      </c>
      <c r="B85" t="s">
        <v>71</v>
      </c>
      <c r="C85" t="s">
        <v>98</v>
      </c>
      <c r="D85" t="n">
        <v>2</v>
      </c>
      <c r="E85" t="s">
        <v>180</v>
      </c>
      <c r="F85" t="n">
        <v>530532</v>
      </c>
      <c r="G85" t="s">
        <v>74</v>
      </c>
      <c r="H85" t="s">
        <v>75</v>
      </c>
      <c r="I85" t="s"/>
      <c r="J85" t="s">
        <v>74</v>
      </c>
      <c r="K85" t="n">
        <v>231</v>
      </c>
      <c r="L85" t="s">
        <v>76</v>
      </c>
      <c r="M85" t="s"/>
      <c r="N85" t="s">
        <v>181</v>
      </c>
      <c r="O85" t="s">
        <v>78</v>
      </c>
      <c r="P85" t="s">
        <v>180</v>
      </c>
      <c r="Q85" t="s"/>
      <c r="R85" t="s">
        <v>80</v>
      </c>
      <c r="S85" t="s">
        <v>209</v>
      </c>
      <c r="T85" t="s">
        <v>82</v>
      </c>
      <c r="U85" t="s"/>
      <c r="V85" t="s">
        <v>83</v>
      </c>
      <c r="W85" t="s">
        <v>84</v>
      </c>
      <c r="X85" t="s"/>
      <c r="Y85" t="s">
        <v>85</v>
      </c>
      <c r="Z85">
        <f>HYPERLINK("https://hotelmonitor-cachepage.eclerx.com/savepage/tk_15439015053735363_sr_2151.html","info")</f>
        <v/>
      </c>
      <c r="AA85" t="n">
        <v>99093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28</v>
      </c>
      <c r="AQ85" t="s">
        <v>88</v>
      </c>
      <c r="AR85" t="s">
        <v>189</v>
      </c>
      <c r="AS85" t="s"/>
      <c r="AT85" t="s">
        <v>90</v>
      </c>
      <c r="AU85" t="s"/>
      <c r="AV85" t="s"/>
      <c r="AW85" t="s"/>
      <c r="AX85" t="s"/>
      <c r="AY85" t="n">
        <v>2311989</v>
      </c>
      <c r="AZ85" t="s">
        <v>183</v>
      </c>
      <c r="BA85" t="s"/>
      <c r="BB85" t="n">
        <v>27815</v>
      </c>
      <c r="BC85" t="n">
        <v>9.9880796670914</v>
      </c>
      <c r="BD85" t="n">
        <v>53.549484198577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97</v>
      </c>
      <c r="B86" t="s">
        <v>71</v>
      </c>
      <c r="C86" t="s">
        <v>98</v>
      </c>
      <c r="D86" t="n">
        <v>2</v>
      </c>
      <c r="E86" t="s">
        <v>180</v>
      </c>
      <c r="F86" t="n">
        <v>530532</v>
      </c>
      <c r="G86" t="s">
        <v>74</v>
      </c>
      <c r="H86" t="s">
        <v>75</v>
      </c>
      <c r="I86" t="s"/>
      <c r="J86" t="s">
        <v>74</v>
      </c>
      <c r="K86" t="n">
        <v>232</v>
      </c>
      <c r="L86" t="s">
        <v>76</v>
      </c>
      <c r="M86" t="s"/>
      <c r="N86" t="s">
        <v>181</v>
      </c>
      <c r="O86" t="s">
        <v>78</v>
      </c>
      <c r="P86" t="s">
        <v>180</v>
      </c>
      <c r="Q86" t="s"/>
      <c r="R86" t="s">
        <v>80</v>
      </c>
      <c r="S86" t="s">
        <v>210</v>
      </c>
      <c r="T86" t="s">
        <v>82</v>
      </c>
      <c r="U86" t="s"/>
      <c r="V86" t="s">
        <v>83</v>
      </c>
      <c r="W86" t="s">
        <v>84</v>
      </c>
      <c r="X86" t="s"/>
      <c r="Y86" t="s">
        <v>85</v>
      </c>
      <c r="Z86">
        <f>HYPERLINK("https://hotelmonitor-cachepage.eclerx.com/savepage/tk_15439015053735363_sr_2151.html","info")</f>
        <v/>
      </c>
      <c r="AA86" t="n">
        <v>99093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/>
      <c r="AP86" t="n">
        <v>28</v>
      </c>
      <c r="AQ86" t="s">
        <v>88</v>
      </c>
      <c r="AR86" t="s">
        <v>116</v>
      </c>
      <c r="AS86" t="s"/>
      <c r="AT86" t="s">
        <v>90</v>
      </c>
      <c r="AU86" t="s"/>
      <c r="AV86" t="s"/>
      <c r="AW86" t="s"/>
      <c r="AX86" t="s"/>
      <c r="AY86" t="n">
        <v>2311989</v>
      </c>
      <c r="AZ86" t="s">
        <v>183</v>
      </c>
      <c r="BA86" t="s"/>
      <c r="BB86" t="n">
        <v>27815</v>
      </c>
      <c r="BC86" t="n">
        <v>9.9880796670914</v>
      </c>
      <c r="BD86" t="n">
        <v>53.549484198577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97</v>
      </c>
      <c r="B87" t="s">
        <v>71</v>
      </c>
      <c r="C87" t="s">
        <v>98</v>
      </c>
      <c r="D87" t="n">
        <v>2</v>
      </c>
      <c r="E87" t="s">
        <v>180</v>
      </c>
      <c r="F87" t="n">
        <v>530532</v>
      </c>
      <c r="G87" t="s">
        <v>74</v>
      </c>
      <c r="H87" t="s">
        <v>75</v>
      </c>
      <c r="I87" t="s"/>
      <c r="J87" t="s">
        <v>74</v>
      </c>
      <c r="K87" t="n">
        <v>233</v>
      </c>
      <c r="L87" t="s">
        <v>76</v>
      </c>
      <c r="M87" t="s"/>
      <c r="N87" t="s">
        <v>211</v>
      </c>
      <c r="O87" t="s">
        <v>78</v>
      </c>
      <c r="P87" t="s">
        <v>180</v>
      </c>
      <c r="Q87" t="s"/>
      <c r="R87" t="s">
        <v>80</v>
      </c>
      <c r="S87" t="s">
        <v>212</v>
      </c>
      <c r="T87" t="s">
        <v>82</v>
      </c>
      <c r="U87" t="s"/>
      <c r="V87" t="s">
        <v>83</v>
      </c>
      <c r="W87" t="s">
        <v>94</v>
      </c>
      <c r="X87" t="s"/>
      <c r="Y87" t="s">
        <v>85</v>
      </c>
      <c r="Z87">
        <f>HYPERLINK("https://hotelmonitor-cachepage.eclerx.com/savepage/tk_15439015053735363_sr_2151.html","info")</f>
        <v/>
      </c>
      <c r="AA87" t="n">
        <v>99093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/>
      <c r="AP87" t="n">
        <v>28</v>
      </c>
      <c r="AQ87" t="s">
        <v>88</v>
      </c>
      <c r="AR87" t="s">
        <v>110</v>
      </c>
      <c r="AS87" t="s"/>
      <c r="AT87" t="s">
        <v>90</v>
      </c>
      <c r="AU87" t="s"/>
      <c r="AV87" t="s"/>
      <c r="AW87" t="s"/>
      <c r="AX87" t="s"/>
      <c r="AY87" t="n">
        <v>2311989</v>
      </c>
      <c r="AZ87" t="s">
        <v>183</v>
      </c>
      <c r="BA87" t="s"/>
      <c r="BB87" t="n">
        <v>27815</v>
      </c>
      <c r="BC87" t="n">
        <v>9.9880796670914</v>
      </c>
      <c r="BD87" t="n">
        <v>53.549484198577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97</v>
      </c>
      <c r="B88" t="s">
        <v>71</v>
      </c>
      <c r="C88" t="s">
        <v>98</v>
      </c>
      <c r="D88" t="n">
        <v>2</v>
      </c>
      <c r="E88" t="s">
        <v>180</v>
      </c>
      <c r="F88" t="n">
        <v>530532</v>
      </c>
      <c r="G88" t="s">
        <v>74</v>
      </c>
      <c r="H88" t="s">
        <v>75</v>
      </c>
      <c r="I88" t="s"/>
      <c r="J88" t="s">
        <v>74</v>
      </c>
      <c r="K88" t="n">
        <v>234</v>
      </c>
      <c r="L88" t="s">
        <v>76</v>
      </c>
      <c r="M88" t="s"/>
      <c r="N88" t="s">
        <v>213</v>
      </c>
      <c r="O88" t="s">
        <v>78</v>
      </c>
      <c r="P88" t="s">
        <v>180</v>
      </c>
      <c r="Q88" t="s"/>
      <c r="R88" t="s">
        <v>80</v>
      </c>
      <c r="S88" t="s">
        <v>214</v>
      </c>
      <c r="T88" t="s">
        <v>82</v>
      </c>
      <c r="U88" t="s"/>
      <c r="V88" t="s">
        <v>83</v>
      </c>
      <c r="W88" t="s">
        <v>84</v>
      </c>
      <c r="X88" t="s"/>
      <c r="Y88" t="s">
        <v>85</v>
      </c>
      <c r="Z88">
        <f>HYPERLINK("https://hotelmonitor-cachepage.eclerx.com/savepage/tk_15439015053735363_sr_2151.html","info")</f>
        <v/>
      </c>
      <c r="AA88" t="n">
        <v>99093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/>
      <c r="AP88" t="n">
        <v>28</v>
      </c>
      <c r="AQ88" t="s">
        <v>88</v>
      </c>
      <c r="AR88" t="s">
        <v>126</v>
      </c>
      <c r="AS88" t="s"/>
      <c r="AT88" t="s">
        <v>90</v>
      </c>
      <c r="AU88" t="s"/>
      <c r="AV88" t="s"/>
      <c r="AW88" t="s"/>
      <c r="AX88" t="s"/>
      <c r="AY88" t="n">
        <v>2311989</v>
      </c>
      <c r="AZ88" t="s">
        <v>183</v>
      </c>
      <c r="BA88" t="s"/>
      <c r="BB88" t="n">
        <v>27815</v>
      </c>
      <c r="BC88" t="n">
        <v>9.9880796670914</v>
      </c>
      <c r="BD88" t="n">
        <v>53.549484198577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97</v>
      </c>
      <c r="B89" t="s">
        <v>71</v>
      </c>
      <c r="C89" t="s">
        <v>98</v>
      </c>
      <c r="D89" t="n">
        <v>2</v>
      </c>
      <c r="E89" t="s">
        <v>180</v>
      </c>
      <c r="F89" t="n">
        <v>530532</v>
      </c>
      <c r="G89" t="s">
        <v>74</v>
      </c>
      <c r="H89" t="s">
        <v>75</v>
      </c>
      <c r="I89" t="s"/>
      <c r="J89" t="s">
        <v>74</v>
      </c>
      <c r="K89" t="n">
        <v>244</v>
      </c>
      <c r="L89" t="s">
        <v>76</v>
      </c>
      <c r="M89" t="s"/>
      <c r="N89" t="s">
        <v>211</v>
      </c>
      <c r="O89" t="s">
        <v>78</v>
      </c>
      <c r="P89" t="s">
        <v>180</v>
      </c>
      <c r="Q89" t="s"/>
      <c r="R89" t="s">
        <v>80</v>
      </c>
      <c r="S89" t="s">
        <v>215</v>
      </c>
      <c r="T89" t="s">
        <v>82</v>
      </c>
      <c r="U89" t="s"/>
      <c r="V89" t="s">
        <v>83</v>
      </c>
      <c r="W89" t="s">
        <v>94</v>
      </c>
      <c r="X89" t="s"/>
      <c r="Y89" t="s">
        <v>85</v>
      </c>
      <c r="Z89">
        <f>HYPERLINK("https://hotelmonitor-cachepage.eclerx.com/savepage/tk_15439015053735363_sr_2151.html","info")</f>
        <v/>
      </c>
      <c r="AA89" t="n">
        <v>99093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/>
      <c r="AP89" t="n">
        <v>28</v>
      </c>
      <c r="AQ89" t="s">
        <v>88</v>
      </c>
      <c r="AR89" t="s">
        <v>189</v>
      </c>
      <c r="AS89" t="s"/>
      <c r="AT89" t="s">
        <v>90</v>
      </c>
      <c r="AU89" t="s"/>
      <c r="AV89" t="s"/>
      <c r="AW89" t="s"/>
      <c r="AX89" t="s"/>
      <c r="AY89" t="n">
        <v>2311989</v>
      </c>
      <c r="AZ89" t="s">
        <v>183</v>
      </c>
      <c r="BA89" t="s"/>
      <c r="BB89" t="n">
        <v>27815</v>
      </c>
      <c r="BC89" t="n">
        <v>9.9880796670914</v>
      </c>
      <c r="BD89" t="n">
        <v>53.549484198577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97</v>
      </c>
      <c r="B90" t="s">
        <v>71</v>
      </c>
      <c r="C90" t="s">
        <v>98</v>
      </c>
      <c r="D90" t="n">
        <v>2</v>
      </c>
      <c r="E90" t="s">
        <v>180</v>
      </c>
      <c r="F90" t="n">
        <v>530532</v>
      </c>
      <c r="G90" t="s">
        <v>74</v>
      </c>
      <c r="H90" t="s">
        <v>75</v>
      </c>
      <c r="I90" t="s"/>
      <c r="J90" t="s">
        <v>74</v>
      </c>
      <c r="K90" t="n">
        <v>245</v>
      </c>
      <c r="L90" t="s">
        <v>76</v>
      </c>
      <c r="M90" t="s"/>
      <c r="N90" t="s">
        <v>196</v>
      </c>
      <c r="O90" t="s">
        <v>78</v>
      </c>
      <c r="P90" t="s">
        <v>180</v>
      </c>
      <c r="Q90" t="s"/>
      <c r="R90" t="s">
        <v>80</v>
      </c>
      <c r="S90" t="s">
        <v>216</v>
      </c>
      <c r="T90" t="s">
        <v>82</v>
      </c>
      <c r="U90" t="s"/>
      <c r="V90" t="s">
        <v>83</v>
      </c>
      <c r="W90" t="s">
        <v>84</v>
      </c>
      <c r="X90" t="s"/>
      <c r="Y90" t="s">
        <v>85</v>
      </c>
      <c r="Z90">
        <f>HYPERLINK("https://hotelmonitor-cachepage.eclerx.com/savepage/tk_15439015053735363_sr_2151.html","info")</f>
        <v/>
      </c>
      <c r="AA90" t="n">
        <v>99093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/>
      <c r="AP90" t="n">
        <v>28</v>
      </c>
      <c r="AQ90" t="s">
        <v>88</v>
      </c>
      <c r="AR90" t="s">
        <v>110</v>
      </c>
      <c r="AS90" t="s"/>
      <c r="AT90" t="s">
        <v>90</v>
      </c>
      <c r="AU90" t="s"/>
      <c r="AV90" t="s"/>
      <c r="AW90" t="s"/>
      <c r="AX90" t="s"/>
      <c r="AY90" t="n">
        <v>2311989</v>
      </c>
      <c r="AZ90" t="s">
        <v>183</v>
      </c>
      <c r="BA90" t="s"/>
      <c r="BB90" t="n">
        <v>27815</v>
      </c>
      <c r="BC90" t="n">
        <v>9.9880796670914</v>
      </c>
      <c r="BD90" t="n">
        <v>53.549484198577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97</v>
      </c>
      <c r="B91" t="s">
        <v>71</v>
      </c>
      <c r="C91" t="s">
        <v>98</v>
      </c>
      <c r="D91" t="n">
        <v>2</v>
      </c>
      <c r="E91" t="s">
        <v>180</v>
      </c>
      <c r="F91" t="n">
        <v>530532</v>
      </c>
      <c r="G91" t="s">
        <v>74</v>
      </c>
      <c r="H91" t="s">
        <v>75</v>
      </c>
      <c r="I91" t="s"/>
      <c r="J91" t="s">
        <v>74</v>
      </c>
      <c r="K91" t="n">
        <v>245</v>
      </c>
      <c r="L91" t="s">
        <v>76</v>
      </c>
      <c r="M91" t="s"/>
      <c r="N91" t="s">
        <v>211</v>
      </c>
      <c r="O91" t="s">
        <v>78</v>
      </c>
      <c r="P91" t="s">
        <v>180</v>
      </c>
      <c r="Q91" t="s"/>
      <c r="R91" t="s">
        <v>80</v>
      </c>
      <c r="S91" t="s">
        <v>216</v>
      </c>
      <c r="T91" t="s">
        <v>82</v>
      </c>
      <c r="U91" t="s"/>
      <c r="V91" t="s">
        <v>83</v>
      </c>
      <c r="W91" t="s">
        <v>94</v>
      </c>
      <c r="X91" t="s"/>
      <c r="Y91" t="s">
        <v>85</v>
      </c>
      <c r="Z91">
        <f>HYPERLINK("https://hotelmonitor-cachepage.eclerx.com/savepage/tk_15439015053735363_sr_2151.html","info")</f>
        <v/>
      </c>
      <c r="AA91" t="n">
        <v>99093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/>
      <c r="AP91" t="n">
        <v>28</v>
      </c>
      <c r="AQ91" t="s">
        <v>88</v>
      </c>
      <c r="AR91" t="s">
        <v>116</v>
      </c>
      <c r="AS91" t="s"/>
      <c r="AT91" t="s">
        <v>90</v>
      </c>
      <c r="AU91" t="s"/>
      <c r="AV91" t="s"/>
      <c r="AW91" t="s"/>
      <c r="AX91" t="s"/>
      <c r="AY91" t="n">
        <v>2311989</v>
      </c>
      <c r="AZ91" t="s">
        <v>183</v>
      </c>
      <c r="BA91" t="s"/>
      <c r="BB91" t="n">
        <v>27815</v>
      </c>
      <c r="BC91" t="n">
        <v>9.9880796670914</v>
      </c>
      <c r="BD91" t="n">
        <v>53.549484198577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97</v>
      </c>
      <c r="B92" t="s">
        <v>71</v>
      </c>
      <c r="C92" t="s">
        <v>98</v>
      </c>
      <c r="D92" t="n">
        <v>2</v>
      </c>
      <c r="E92" t="s">
        <v>180</v>
      </c>
      <c r="F92" t="n">
        <v>530532</v>
      </c>
      <c r="G92" t="s">
        <v>74</v>
      </c>
      <c r="H92" t="s">
        <v>75</v>
      </c>
      <c r="I92" t="s"/>
      <c r="J92" t="s">
        <v>74</v>
      </c>
      <c r="K92" t="n">
        <v>253</v>
      </c>
      <c r="L92" t="s">
        <v>76</v>
      </c>
      <c r="M92" t="s"/>
      <c r="N92" t="s">
        <v>217</v>
      </c>
      <c r="O92" t="s">
        <v>78</v>
      </c>
      <c r="P92" t="s">
        <v>180</v>
      </c>
      <c r="Q92" t="s"/>
      <c r="R92" t="s">
        <v>80</v>
      </c>
      <c r="S92" t="s">
        <v>218</v>
      </c>
      <c r="T92" t="s">
        <v>82</v>
      </c>
      <c r="U92" t="s"/>
      <c r="V92" t="s">
        <v>83</v>
      </c>
      <c r="W92" t="s">
        <v>84</v>
      </c>
      <c r="X92" t="s"/>
      <c r="Y92" t="s">
        <v>85</v>
      </c>
      <c r="Z92">
        <f>HYPERLINK("https://hotelmonitor-cachepage.eclerx.com/savepage/tk_15439015053735363_sr_2151.html","info")</f>
        <v/>
      </c>
      <c r="AA92" t="n">
        <v>99093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/>
      <c r="AP92" t="n">
        <v>28</v>
      </c>
      <c r="AQ92" t="s">
        <v>88</v>
      </c>
      <c r="AR92" t="s">
        <v>119</v>
      </c>
      <c r="AS92" t="s"/>
      <c r="AT92" t="s">
        <v>90</v>
      </c>
      <c r="AU92" t="s"/>
      <c r="AV92" t="s"/>
      <c r="AW92" t="s"/>
      <c r="AX92" t="s"/>
      <c r="AY92" t="n">
        <v>2311989</v>
      </c>
      <c r="AZ92" t="s">
        <v>183</v>
      </c>
      <c r="BA92" t="s"/>
      <c r="BB92" t="n">
        <v>27815</v>
      </c>
      <c r="BC92" t="n">
        <v>9.9880796670914</v>
      </c>
      <c r="BD92" t="n">
        <v>53.549484198577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97</v>
      </c>
      <c r="B93" t="s">
        <v>71</v>
      </c>
      <c r="C93" t="s">
        <v>98</v>
      </c>
      <c r="D93" t="n">
        <v>2</v>
      </c>
      <c r="E93" t="s">
        <v>180</v>
      </c>
      <c r="F93" t="n">
        <v>530532</v>
      </c>
      <c r="G93" t="s">
        <v>74</v>
      </c>
      <c r="H93" t="s">
        <v>75</v>
      </c>
      <c r="I93" t="s"/>
      <c r="J93" t="s">
        <v>74</v>
      </c>
      <c r="K93" t="n">
        <v>255</v>
      </c>
      <c r="L93" t="s">
        <v>76</v>
      </c>
      <c r="M93" t="s"/>
      <c r="N93" t="s">
        <v>217</v>
      </c>
      <c r="O93" t="s">
        <v>78</v>
      </c>
      <c r="P93" t="s">
        <v>180</v>
      </c>
      <c r="Q93" t="s"/>
      <c r="R93" t="s">
        <v>80</v>
      </c>
      <c r="S93" t="s">
        <v>219</v>
      </c>
      <c r="T93" t="s">
        <v>82</v>
      </c>
      <c r="U93" t="s"/>
      <c r="V93" t="s">
        <v>83</v>
      </c>
      <c r="W93" t="s">
        <v>84</v>
      </c>
      <c r="X93" t="s"/>
      <c r="Y93" t="s">
        <v>85</v>
      </c>
      <c r="Z93">
        <f>HYPERLINK("https://hotelmonitor-cachepage.eclerx.com/savepage/tk_15439015053735363_sr_2151.html","info")</f>
        <v/>
      </c>
      <c r="AA93" t="n">
        <v>99093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/>
      <c r="AP93" t="n">
        <v>28</v>
      </c>
      <c r="AQ93" t="s">
        <v>88</v>
      </c>
      <c r="AR93" t="s">
        <v>124</v>
      </c>
      <c r="AS93" t="s"/>
      <c r="AT93" t="s">
        <v>90</v>
      </c>
      <c r="AU93" t="s"/>
      <c r="AV93" t="s"/>
      <c r="AW93" t="s"/>
      <c r="AX93" t="s"/>
      <c r="AY93" t="n">
        <v>2311989</v>
      </c>
      <c r="AZ93" t="s">
        <v>183</v>
      </c>
      <c r="BA93" t="s"/>
      <c r="BB93" t="n">
        <v>27815</v>
      </c>
      <c r="BC93" t="n">
        <v>9.9880796670914</v>
      </c>
      <c r="BD93" t="n">
        <v>53.549484198577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97</v>
      </c>
      <c r="B94" t="s">
        <v>71</v>
      </c>
      <c r="C94" t="s">
        <v>98</v>
      </c>
      <c r="D94" t="n">
        <v>2</v>
      </c>
      <c r="E94" t="s">
        <v>180</v>
      </c>
      <c r="F94" t="n">
        <v>530532</v>
      </c>
      <c r="G94" t="s">
        <v>74</v>
      </c>
      <c r="H94" t="s">
        <v>75</v>
      </c>
      <c r="I94" t="s"/>
      <c r="J94" t="s">
        <v>74</v>
      </c>
      <c r="K94" t="n">
        <v>257</v>
      </c>
      <c r="L94" t="s">
        <v>76</v>
      </c>
      <c r="M94" t="s"/>
      <c r="N94" t="s">
        <v>196</v>
      </c>
      <c r="O94" t="s">
        <v>78</v>
      </c>
      <c r="P94" t="s">
        <v>180</v>
      </c>
      <c r="Q94" t="s"/>
      <c r="R94" t="s">
        <v>80</v>
      </c>
      <c r="S94" t="s">
        <v>220</v>
      </c>
      <c r="T94" t="s">
        <v>82</v>
      </c>
      <c r="U94" t="s"/>
      <c r="V94" t="s">
        <v>83</v>
      </c>
      <c r="W94" t="s">
        <v>84</v>
      </c>
      <c r="X94" t="s"/>
      <c r="Y94" t="s">
        <v>85</v>
      </c>
      <c r="Z94">
        <f>HYPERLINK("https://hotelmonitor-cachepage.eclerx.com/savepage/tk_15439015053735363_sr_2151.html","info")</f>
        <v/>
      </c>
      <c r="AA94" t="n">
        <v>99093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/>
      <c r="AP94" t="n">
        <v>28</v>
      </c>
      <c r="AQ94" t="s">
        <v>88</v>
      </c>
      <c r="AR94" t="s">
        <v>189</v>
      </c>
      <c r="AS94" t="s"/>
      <c r="AT94" t="s">
        <v>90</v>
      </c>
      <c r="AU94" t="s"/>
      <c r="AV94" t="s"/>
      <c r="AW94" t="s"/>
      <c r="AX94" t="s"/>
      <c r="AY94" t="n">
        <v>2311989</v>
      </c>
      <c r="AZ94" t="s">
        <v>183</v>
      </c>
      <c r="BA94" t="s"/>
      <c r="BB94" t="n">
        <v>27815</v>
      </c>
      <c r="BC94" t="n">
        <v>9.9880796670914</v>
      </c>
      <c r="BD94" t="n">
        <v>53.549484198577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97</v>
      </c>
      <c r="B95" t="s">
        <v>71</v>
      </c>
      <c r="C95" t="s">
        <v>98</v>
      </c>
      <c r="D95" t="n">
        <v>2</v>
      </c>
      <c r="E95" t="s">
        <v>180</v>
      </c>
      <c r="F95" t="n">
        <v>530532</v>
      </c>
      <c r="G95" t="s">
        <v>74</v>
      </c>
      <c r="H95" t="s">
        <v>75</v>
      </c>
      <c r="I95" t="s"/>
      <c r="J95" t="s">
        <v>74</v>
      </c>
      <c r="K95" t="n">
        <v>258</v>
      </c>
      <c r="L95" t="s">
        <v>76</v>
      </c>
      <c r="M95" t="s"/>
      <c r="N95" t="s">
        <v>203</v>
      </c>
      <c r="O95" t="s">
        <v>78</v>
      </c>
      <c r="P95" t="s">
        <v>180</v>
      </c>
      <c r="Q95" t="s"/>
      <c r="R95" t="s">
        <v>80</v>
      </c>
      <c r="S95" t="s">
        <v>221</v>
      </c>
      <c r="T95" t="s">
        <v>82</v>
      </c>
      <c r="U95" t="s"/>
      <c r="V95" t="s">
        <v>83</v>
      </c>
      <c r="W95" t="s">
        <v>84</v>
      </c>
      <c r="X95" t="s"/>
      <c r="Y95" t="s">
        <v>85</v>
      </c>
      <c r="Z95">
        <f>HYPERLINK("https://hotelmonitor-cachepage.eclerx.com/savepage/tk_15439015053735363_sr_2151.html","info")</f>
        <v/>
      </c>
      <c r="AA95" t="n">
        <v>99093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/>
      <c r="AP95" t="n">
        <v>28</v>
      </c>
      <c r="AQ95" t="s">
        <v>88</v>
      </c>
      <c r="AR95" t="s">
        <v>89</v>
      </c>
      <c r="AS95" t="s"/>
      <c r="AT95" t="s">
        <v>90</v>
      </c>
      <c r="AU95" t="s"/>
      <c r="AV95" t="s"/>
      <c r="AW95" t="s"/>
      <c r="AX95" t="s"/>
      <c r="AY95" t="n">
        <v>2311989</v>
      </c>
      <c r="AZ95" t="s">
        <v>183</v>
      </c>
      <c r="BA95" t="s"/>
      <c r="BB95" t="n">
        <v>27815</v>
      </c>
      <c r="BC95" t="n">
        <v>9.9880796670914</v>
      </c>
      <c r="BD95" t="n">
        <v>53.549484198577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97</v>
      </c>
      <c r="B96" t="s">
        <v>71</v>
      </c>
      <c r="C96" t="s">
        <v>98</v>
      </c>
      <c r="D96" t="n">
        <v>2</v>
      </c>
      <c r="E96" t="s">
        <v>180</v>
      </c>
      <c r="F96" t="n">
        <v>530532</v>
      </c>
      <c r="G96" t="s">
        <v>74</v>
      </c>
      <c r="H96" t="s">
        <v>75</v>
      </c>
      <c r="I96" t="s"/>
      <c r="J96" t="s">
        <v>74</v>
      </c>
      <c r="K96" t="n">
        <v>258</v>
      </c>
      <c r="L96" t="s">
        <v>76</v>
      </c>
      <c r="M96" t="s"/>
      <c r="N96" t="s">
        <v>196</v>
      </c>
      <c r="O96" t="s">
        <v>78</v>
      </c>
      <c r="P96" t="s">
        <v>180</v>
      </c>
      <c r="Q96" t="s"/>
      <c r="R96" t="s">
        <v>80</v>
      </c>
      <c r="S96" t="s">
        <v>221</v>
      </c>
      <c r="T96" t="s">
        <v>82</v>
      </c>
      <c r="U96" t="s"/>
      <c r="V96" t="s">
        <v>83</v>
      </c>
      <c r="W96" t="s">
        <v>84</v>
      </c>
      <c r="X96" t="s"/>
      <c r="Y96" t="s">
        <v>85</v>
      </c>
      <c r="Z96">
        <f>HYPERLINK("https://hotelmonitor-cachepage.eclerx.com/savepage/tk_15439015053735363_sr_2151.html","info")</f>
        <v/>
      </c>
      <c r="AA96" t="n">
        <v>99093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/>
      <c r="AP96" t="n">
        <v>28</v>
      </c>
      <c r="AQ96" t="s">
        <v>88</v>
      </c>
      <c r="AR96" t="s">
        <v>116</v>
      </c>
      <c r="AS96" t="s"/>
      <c r="AT96" t="s">
        <v>90</v>
      </c>
      <c r="AU96" t="s"/>
      <c r="AV96" t="s"/>
      <c r="AW96" t="s"/>
      <c r="AX96" t="s"/>
      <c r="AY96" t="n">
        <v>2311989</v>
      </c>
      <c r="AZ96" t="s">
        <v>183</v>
      </c>
      <c r="BA96" t="s"/>
      <c r="BB96" t="n">
        <v>27815</v>
      </c>
      <c r="BC96" t="n">
        <v>9.9880796670914</v>
      </c>
      <c r="BD96" t="n">
        <v>53.549484198577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97</v>
      </c>
      <c r="B97" t="s">
        <v>71</v>
      </c>
      <c r="C97" t="s">
        <v>98</v>
      </c>
      <c r="D97" t="n">
        <v>2</v>
      </c>
      <c r="E97" t="s">
        <v>180</v>
      </c>
      <c r="F97" t="n">
        <v>530532</v>
      </c>
      <c r="G97" t="s">
        <v>74</v>
      </c>
      <c r="H97" t="s">
        <v>75</v>
      </c>
      <c r="I97" t="s"/>
      <c r="J97" t="s">
        <v>74</v>
      </c>
      <c r="K97" t="n">
        <v>269</v>
      </c>
      <c r="L97" t="s">
        <v>76</v>
      </c>
      <c r="M97" t="s"/>
      <c r="N97" t="s">
        <v>211</v>
      </c>
      <c r="O97" t="s">
        <v>78</v>
      </c>
      <c r="P97" t="s">
        <v>180</v>
      </c>
      <c r="Q97" t="s"/>
      <c r="R97" t="s">
        <v>80</v>
      </c>
      <c r="S97" t="s">
        <v>222</v>
      </c>
      <c r="T97" t="s">
        <v>82</v>
      </c>
      <c r="U97" t="s"/>
      <c r="V97" t="s">
        <v>83</v>
      </c>
      <c r="W97" t="s">
        <v>84</v>
      </c>
      <c r="X97" t="s"/>
      <c r="Y97" t="s">
        <v>85</v>
      </c>
      <c r="Z97">
        <f>HYPERLINK("https://hotelmonitor-cachepage.eclerx.com/savepage/tk_15439015053735363_sr_2151.html","info")</f>
        <v/>
      </c>
      <c r="AA97" t="n">
        <v>99093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/>
      <c r="AP97" t="n">
        <v>28</v>
      </c>
      <c r="AQ97" t="s">
        <v>88</v>
      </c>
      <c r="AR97" t="s">
        <v>110</v>
      </c>
      <c r="AS97" t="s"/>
      <c r="AT97" t="s">
        <v>90</v>
      </c>
      <c r="AU97" t="s"/>
      <c r="AV97" t="s"/>
      <c r="AW97" t="s"/>
      <c r="AX97" t="s"/>
      <c r="AY97" t="n">
        <v>2311989</v>
      </c>
      <c r="AZ97" t="s">
        <v>183</v>
      </c>
      <c r="BA97" t="s"/>
      <c r="BB97" t="n">
        <v>27815</v>
      </c>
      <c r="BC97" t="n">
        <v>9.9880796670914</v>
      </c>
      <c r="BD97" t="n">
        <v>53.549484198577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97</v>
      </c>
      <c r="B98" t="s">
        <v>71</v>
      </c>
      <c r="C98" t="s">
        <v>98</v>
      </c>
      <c r="D98" t="n">
        <v>2</v>
      </c>
      <c r="E98" t="s">
        <v>180</v>
      </c>
      <c r="F98" t="n">
        <v>530532</v>
      </c>
      <c r="G98" t="s">
        <v>74</v>
      </c>
      <c r="H98" t="s">
        <v>75</v>
      </c>
      <c r="I98" t="s"/>
      <c r="J98" t="s">
        <v>74</v>
      </c>
      <c r="K98" t="n">
        <v>282</v>
      </c>
      <c r="L98" t="s">
        <v>76</v>
      </c>
      <c r="M98" t="s"/>
      <c r="N98" t="s">
        <v>211</v>
      </c>
      <c r="O98" t="s">
        <v>78</v>
      </c>
      <c r="P98" t="s">
        <v>180</v>
      </c>
      <c r="Q98" t="s"/>
      <c r="R98" t="s">
        <v>80</v>
      </c>
      <c r="S98" t="s">
        <v>223</v>
      </c>
      <c r="T98" t="s">
        <v>82</v>
      </c>
      <c r="U98" t="s"/>
      <c r="V98" t="s">
        <v>83</v>
      </c>
      <c r="W98" t="s">
        <v>84</v>
      </c>
      <c r="X98" t="s"/>
      <c r="Y98" t="s">
        <v>85</v>
      </c>
      <c r="Z98">
        <f>HYPERLINK("https://hotelmonitor-cachepage.eclerx.com/savepage/tk_15439015053735363_sr_2151.html","info")</f>
        <v/>
      </c>
      <c r="AA98" t="n">
        <v>99093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28</v>
      </c>
      <c r="AQ98" t="s">
        <v>88</v>
      </c>
      <c r="AR98" t="s">
        <v>189</v>
      </c>
      <c r="AS98" t="s"/>
      <c r="AT98" t="s">
        <v>90</v>
      </c>
      <c r="AU98" t="s"/>
      <c r="AV98" t="s"/>
      <c r="AW98" t="s"/>
      <c r="AX98" t="s"/>
      <c r="AY98" t="n">
        <v>2311989</v>
      </c>
      <c r="AZ98" t="s">
        <v>183</v>
      </c>
      <c r="BA98" t="s"/>
      <c r="BB98" t="n">
        <v>27815</v>
      </c>
      <c r="BC98" t="n">
        <v>9.9880796670914</v>
      </c>
      <c r="BD98" t="n">
        <v>53.549484198577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97</v>
      </c>
      <c r="B99" t="s">
        <v>71</v>
      </c>
      <c r="C99" t="s">
        <v>98</v>
      </c>
      <c r="D99" t="n">
        <v>2</v>
      </c>
      <c r="E99" t="s">
        <v>180</v>
      </c>
      <c r="F99" t="n">
        <v>530532</v>
      </c>
      <c r="G99" t="s">
        <v>74</v>
      </c>
      <c r="H99" t="s">
        <v>75</v>
      </c>
      <c r="I99" t="s"/>
      <c r="J99" t="s">
        <v>74</v>
      </c>
      <c r="K99" t="n">
        <v>283</v>
      </c>
      <c r="L99" t="s">
        <v>76</v>
      </c>
      <c r="M99" t="s"/>
      <c r="N99" t="s">
        <v>211</v>
      </c>
      <c r="O99" t="s">
        <v>78</v>
      </c>
      <c r="P99" t="s">
        <v>180</v>
      </c>
      <c r="Q99" t="s"/>
      <c r="R99" t="s">
        <v>80</v>
      </c>
      <c r="S99" t="s">
        <v>224</v>
      </c>
      <c r="T99" t="s">
        <v>82</v>
      </c>
      <c r="U99" t="s"/>
      <c r="V99" t="s">
        <v>83</v>
      </c>
      <c r="W99" t="s">
        <v>84</v>
      </c>
      <c r="X99" t="s"/>
      <c r="Y99" t="s">
        <v>85</v>
      </c>
      <c r="Z99">
        <f>HYPERLINK("https://hotelmonitor-cachepage.eclerx.com/savepage/tk_15439015053735363_sr_2151.html","info")</f>
        <v/>
      </c>
      <c r="AA99" t="n">
        <v>99093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/>
      <c r="AP99" t="n">
        <v>28</v>
      </c>
      <c r="AQ99" t="s">
        <v>88</v>
      </c>
      <c r="AR99" t="s">
        <v>116</v>
      </c>
      <c r="AS99" t="s"/>
      <c r="AT99" t="s">
        <v>90</v>
      </c>
      <c r="AU99" t="s"/>
      <c r="AV99" t="s"/>
      <c r="AW99" t="s"/>
      <c r="AX99" t="s"/>
      <c r="AY99" t="n">
        <v>2311989</v>
      </c>
      <c r="AZ99" t="s">
        <v>183</v>
      </c>
      <c r="BA99" t="s"/>
      <c r="BB99" t="n">
        <v>27815</v>
      </c>
      <c r="BC99" t="n">
        <v>9.9880796670914</v>
      </c>
      <c r="BD99" t="n">
        <v>53.549484198577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97</v>
      </c>
      <c r="B100" t="s">
        <v>71</v>
      </c>
      <c r="C100" t="s">
        <v>98</v>
      </c>
      <c r="D100" t="n">
        <v>2</v>
      </c>
      <c r="E100" t="s">
        <v>180</v>
      </c>
      <c r="F100" t="n">
        <v>530532</v>
      </c>
      <c r="G100" t="s">
        <v>74</v>
      </c>
      <c r="H100" t="s">
        <v>75</v>
      </c>
      <c r="I100" t="s"/>
      <c r="J100" t="s">
        <v>74</v>
      </c>
      <c r="K100" t="n">
        <v>324</v>
      </c>
      <c r="L100" t="s">
        <v>76</v>
      </c>
      <c r="M100" t="s"/>
      <c r="N100" t="s">
        <v>225</v>
      </c>
      <c r="O100" t="s">
        <v>78</v>
      </c>
      <c r="P100" t="s">
        <v>180</v>
      </c>
      <c r="Q100" t="s"/>
      <c r="R100" t="s">
        <v>80</v>
      </c>
      <c r="S100" t="s">
        <v>226</v>
      </c>
      <c r="T100" t="s">
        <v>82</v>
      </c>
      <c r="U100" t="s"/>
      <c r="V100" t="s">
        <v>83</v>
      </c>
      <c r="W100" t="s">
        <v>94</v>
      </c>
      <c r="X100" t="s"/>
      <c r="Y100" t="s">
        <v>85</v>
      </c>
      <c r="Z100">
        <f>HYPERLINK("https://hotelmonitor-cachepage.eclerx.com/savepage/tk_15439015053735363_sr_2151.html","info")</f>
        <v/>
      </c>
      <c r="AA100" t="n">
        <v>99093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/>
      <c r="AP100" t="n">
        <v>28</v>
      </c>
      <c r="AQ100" t="s">
        <v>88</v>
      </c>
      <c r="AR100" t="s">
        <v>110</v>
      </c>
      <c r="AS100" t="s"/>
      <c r="AT100" t="s">
        <v>90</v>
      </c>
      <c r="AU100" t="s"/>
      <c r="AV100" t="s"/>
      <c r="AW100" t="s"/>
      <c r="AX100" t="s"/>
      <c r="AY100" t="n">
        <v>2311989</v>
      </c>
      <c r="AZ100" t="s">
        <v>183</v>
      </c>
      <c r="BA100" t="s"/>
      <c r="BB100" t="n">
        <v>27815</v>
      </c>
      <c r="BC100" t="n">
        <v>9.9880796670914</v>
      </c>
      <c r="BD100" t="n">
        <v>53.549484198577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97</v>
      </c>
      <c r="B101" t="s">
        <v>71</v>
      </c>
      <c r="C101" t="s">
        <v>98</v>
      </c>
      <c r="D101" t="n">
        <v>2</v>
      </c>
      <c r="E101" t="s">
        <v>180</v>
      </c>
      <c r="F101" t="n">
        <v>530532</v>
      </c>
      <c r="G101" t="s">
        <v>74</v>
      </c>
      <c r="H101" t="s">
        <v>75</v>
      </c>
      <c r="I101" t="s"/>
      <c r="J101" t="s">
        <v>74</v>
      </c>
      <c r="K101" t="n">
        <v>340</v>
      </c>
      <c r="L101" t="s">
        <v>76</v>
      </c>
      <c r="M101" t="s"/>
      <c r="N101" t="s">
        <v>225</v>
      </c>
      <c r="O101" t="s">
        <v>78</v>
      </c>
      <c r="P101" t="s">
        <v>180</v>
      </c>
      <c r="Q101" t="s"/>
      <c r="R101" t="s">
        <v>80</v>
      </c>
      <c r="S101" t="s">
        <v>227</v>
      </c>
      <c r="T101" t="s">
        <v>82</v>
      </c>
      <c r="U101" t="s"/>
      <c r="V101" t="s">
        <v>83</v>
      </c>
      <c r="W101" t="s">
        <v>94</v>
      </c>
      <c r="X101" t="s"/>
      <c r="Y101" t="s">
        <v>85</v>
      </c>
      <c r="Z101">
        <f>HYPERLINK("https://hotelmonitor-cachepage.eclerx.com/savepage/tk_15439015053735363_sr_2151.html","info")</f>
        <v/>
      </c>
      <c r="AA101" t="n">
        <v>99093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/>
      <c r="AP101" t="n">
        <v>28</v>
      </c>
      <c r="AQ101" t="s">
        <v>88</v>
      </c>
      <c r="AR101" t="s">
        <v>189</v>
      </c>
      <c r="AS101" t="s"/>
      <c r="AT101" t="s">
        <v>90</v>
      </c>
      <c r="AU101" t="s"/>
      <c r="AV101" t="s"/>
      <c r="AW101" t="s"/>
      <c r="AX101" t="s"/>
      <c r="AY101" t="n">
        <v>2311989</v>
      </c>
      <c r="AZ101" t="s">
        <v>183</v>
      </c>
      <c r="BA101" t="s"/>
      <c r="BB101" t="n">
        <v>27815</v>
      </c>
      <c r="BC101" t="n">
        <v>9.9880796670914</v>
      </c>
      <c r="BD101" t="n">
        <v>53.549484198577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97</v>
      </c>
      <c r="B102" t="s">
        <v>71</v>
      </c>
      <c r="C102" t="s">
        <v>98</v>
      </c>
      <c r="D102" t="n">
        <v>2</v>
      </c>
      <c r="E102" t="s">
        <v>180</v>
      </c>
      <c r="F102" t="n">
        <v>530532</v>
      </c>
      <c r="G102" t="s">
        <v>74</v>
      </c>
      <c r="H102" t="s">
        <v>75</v>
      </c>
      <c r="I102" t="s"/>
      <c r="J102" t="s">
        <v>74</v>
      </c>
      <c r="K102" t="n">
        <v>341</v>
      </c>
      <c r="L102" t="s">
        <v>76</v>
      </c>
      <c r="M102" t="s"/>
      <c r="N102" t="s">
        <v>225</v>
      </c>
      <c r="O102" t="s">
        <v>78</v>
      </c>
      <c r="P102" t="s">
        <v>180</v>
      </c>
      <c r="Q102" t="s"/>
      <c r="R102" t="s">
        <v>80</v>
      </c>
      <c r="S102" t="s">
        <v>228</v>
      </c>
      <c r="T102" t="s">
        <v>82</v>
      </c>
      <c r="U102" t="s"/>
      <c r="V102" t="s">
        <v>83</v>
      </c>
      <c r="W102" t="s">
        <v>94</v>
      </c>
      <c r="X102" t="s"/>
      <c r="Y102" t="s">
        <v>85</v>
      </c>
      <c r="Z102">
        <f>HYPERLINK("https://hotelmonitor-cachepage.eclerx.com/savepage/tk_15439015053735363_sr_2151.html","info")</f>
        <v/>
      </c>
      <c r="AA102" t="n">
        <v>99093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/>
      <c r="AP102" t="n">
        <v>28</v>
      </c>
      <c r="AQ102" t="s">
        <v>88</v>
      </c>
      <c r="AR102" t="s">
        <v>116</v>
      </c>
      <c r="AS102" t="s"/>
      <c r="AT102" t="s">
        <v>90</v>
      </c>
      <c r="AU102" t="s"/>
      <c r="AV102" t="s"/>
      <c r="AW102" t="s"/>
      <c r="AX102" t="s"/>
      <c r="AY102" t="n">
        <v>2311989</v>
      </c>
      <c r="AZ102" t="s">
        <v>183</v>
      </c>
      <c r="BA102" t="s"/>
      <c r="BB102" t="n">
        <v>27815</v>
      </c>
      <c r="BC102" t="n">
        <v>9.9880796670914</v>
      </c>
      <c r="BD102" t="n">
        <v>53.549484198577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97</v>
      </c>
      <c r="B103" t="s">
        <v>71</v>
      </c>
      <c r="C103" t="s">
        <v>98</v>
      </c>
      <c r="D103" t="n">
        <v>2</v>
      </c>
      <c r="E103" t="s">
        <v>180</v>
      </c>
      <c r="F103" t="n">
        <v>530532</v>
      </c>
      <c r="G103" t="s">
        <v>74</v>
      </c>
      <c r="H103" t="s">
        <v>75</v>
      </c>
      <c r="I103" t="s"/>
      <c r="J103" t="s">
        <v>74</v>
      </c>
      <c r="K103" t="n">
        <v>361</v>
      </c>
      <c r="L103" t="s">
        <v>76</v>
      </c>
      <c r="M103" t="s"/>
      <c r="N103" t="s">
        <v>225</v>
      </c>
      <c r="O103" t="s">
        <v>78</v>
      </c>
      <c r="P103" t="s">
        <v>180</v>
      </c>
      <c r="Q103" t="s"/>
      <c r="R103" t="s">
        <v>80</v>
      </c>
      <c r="S103" t="s">
        <v>229</v>
      </c>
      <c r="T103" t="s">
        <v>82</v>
      </c>
      <c r="U103" t="s"/>
      <c r="V103" t="s">
        <v>83</v>
      </c>
      <c r="W103" t="s">
        <v>84</v>
      </c>
      <c r="X103" t="s"/>
      <c r="Y103" t="s">
        <v>85</v>
      </c>
      <c r="Z103">
        <f>HYPERLINK("https://hotelmonitor-cachepage.eclerx.com/savepage/tk_15439015053735363_sr_2151.html","info")</f>
        <v/>
      </c>
      <c r="AA103" t="n">
        <v>99093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/>
      <c r="AP103" t="n">
        <v>28</v>
      </c>
      <c r="AQ103" t="s">
        <v>88</v>
      </c>
      <c r="AR103" t="s">
        <v>110</v>
      </c>
      <c r="AS103" t="s"/>
      <c r="AT103" t="s">
        <v>90</v>
      </c>
      <c r="AU103" t="s"/>
      <c r="AV103" t="s"/>
      <c r="AW103" t="s"/>
      <c r="AX103" t="s"/>
      <c r="AY103" t="n">
        <v>2311989</v>
      </c>
      <c r="AZ103" t="s">
        <v>183</v>
      </c>
      <c r="BA103" t="s"/>
      <c r="BB103" t="n">
        <v>27815</v>
      </c>
      <c r="BC103" t="n">
        <v>9.9880796670914</v>
      </c>
      <c r="BD103" t="n">
        <v>53.549484198577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97</v>
      </c>
      <c r="B104" t="s">
        <v>71</v>
      </c>
      <c r="C104" t="s">
        <v>98</v>
      </c>
      <c r="D104" t="n">
        <v>2</v>
      </c>
      <c r="E104" t="s">
        <v>180</v>
      </c>
      <c r="F104" t="n">
        <v>530532</v>
      </c>
      <c r="G104" t="s">
        <v>74</v>
      </c>
      <c r="H104" t="s">
        <v>75</v>
      </c>
      <c r="I104" t="s"/>
      <c r="J104" t="s">
        <v>74</v>
      </c>
      <c r="K104" t="n">
        <v>376</v>
      </c>
      <c r="L104" t="s">
        <v>76</v>
      </c>
      <c r="M104" t="s"/>
      <c r="N104" t="s">
        <v>230</v>
      </c>
      <c r="O104" t="s">
        <v>78</v>
      </c>
      <c r="P104" t="s">
        <v>180</v>
      </c>
      <c r="Q104" t="s"/>
      <c r="R104" t="s">
        <v>80</v>
      </c>
      <c r="S104" t="s">
        <v>231</v>
      </c>
      <c r="T104" t="s">
        <v>82</v>
      </c>
      <c r="U104" t="s"/>
      <c r="V104" t="s">
        <v>83</v>
      </c>
      <c r="W104" t="s">
        <v>94</v>
      </c>
      <c r="X104" t="s"/>
      <c r="Y104" t="s">
        <v>85</v>
      </c>
      <c r="Z104">
        <f>HYPERLINK("https://hotelmonitor-cachepage.eclerx.com/savepage/tk_15439015053735363_sr_2151.html","info")</f>
        <v/>
      </c>
      <c r="AA104" t="n">
        <v>99093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/>
      <c r="AP104" t="n">
        <v>28</v>
      </c>
      <c r="AQ104" t="s">
        <v>88</v>
      </c>
      <c r="AR104" t="s">
        <v>156</v>
      </c>
      <c r="AS104" t="s"/>
      <c r="AT104" t="s">
        <v>90</v>
      </c>
      <c r="AU104" t="s"/>
      <c r="AV104" t="s"/>
      <c r="AW104" t="s"/>
      <c r="AX104" t="s"/>
      <c r="AY104" t="n">
        <v>2311989</v>
      </c>
      <c r="AZ104" t="s">
        <v>183</v>
      </c>
      <c r="BA104" t="s"/>
      <c r="BB104" t="n">
        <v>27815</v>
      </c>
      <c r="BC104" t="n">
        <v>9.9880796670914</v>
      </c>
      <c r="BD104" t="n">
        <v>53.549484198577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97</v>
      </c>
      <c r="B105" t="s">
        <v>71</v>
      </c>
      <c r="C105" t="s">
        <v>98</v>
      </c>
      <c r="D105" t="n">
        <v>2</v>
      </c>
      <c r="E105" t="s">
        <v>180</v>
      </c>
      <c r="F105" t="n">
        <v>530532</v>
      </c>
      <c r="G105" t="s">
        <v>74</v>
      </c>
      <c r="H105" t="s">
        <v>75</v>
      </c>
      <c r="I105" t="s"/>
      <c r="J105" t="s">
        <v>74</v>
      </c>
      <c r="K105" t="n">
        <v>378</v>
      </c>
      <c r="L105" t="s">
        <v>76</v>
      </c>
      <c r="M105" t="s"/>
      <c r="N105" t="s">
        <v>225</v>
      </c>
      <c r="O105" t="s">
        <v>78</v>
      </c>
      <c r="P105" t="s">
        <v>180</v>
      </c>
      <c r="Q105" t="s"/>
      <c r="R105" t="s">
        <v>80</v>
      </c>
      <c r="S105" t="s">
        <v>232</v>
      </c>
      <c r="T105" t="s">
        <v>82</v>
      </c>
      <c r="U105" t="s"/>
      <c r="V105" t="s">
        <v>83</v>
      </c>
      <c r="W105" t="s">
        <v>84</v>
      </c>
      <c r="X105" t="s"/>
      <c r="Y105" t="s">
        <v>85</v>
      </c>
      <c r="Z105">
        <f>HYPERLINK("https://hotelmonitor-cachepage.eclerx.com/savepage/tk_15439015053735363_sr_2151.html","info")</f>
        <v/>
      </c>
      <c r="AA105" t="n">
        <v>99093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/>
      <c r="AP105" t="n">
        <v>28</v>
      </c>
      <c r="AQ105" t="s">
        <v>88</v>
      </c>
      <c r="AR105" t="s">
        <v>189</v>
      </c>
      <c r="AS105" t="s"/>
      <c r="AT105" t="s">
        <v>90</v>
      </c>
      <c r="AU105" t="s"/>
      <c r="AV105" t="s"/>
      <c r="AW105" t="s"/>
      <c r="AX105" t="s"/>
      <c r="AY105" t="n">
        <v>2311989</v>
      </c>
      <c r="AZ105" t="s">
        <v>183</v>
      </c>
      <c r="BA105" t="s"/>
      <c r="BB105" t="n">
        <v>27815</v>
      </c>
      <c r="BC105" t="n">
        <v>9.9880796670914</v>
      </c>
      <c r="BD105" t="n">
        <v>53.549484198577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97</v>
      </c>
      <c r="B106" t="s">
        <v>71</v>
      </c>
      <c r="C106" t="s">
        <v>98</v>
      </c>
      <c r="D106" t="n">
        <v>2</v>
      </c>
      <c r="E106" t="s">
        <v>180</v>
      </c>
      <c r="F106" t="n">
        <v>530532</v>
      </c>
      <c r="G106" t="s">
        <v>74</v>
      </c>
      <c r="H106" t="s">
        <v>75</v>
      </c>
      <c r="I106" t="s"/>
      <c r="J106" t="s">
        <v>74</v>
      </c>
      <c r="K106" t="n">
        <v>380</v>
      </c>
      <c r="L106" t="s">
        <v>76</v>
      </c>
      <c r="M106" t="s"/>
      <c r="N106" t="s">
        <v>225</v>
      </c>
      <c r="O106" t="s">
        <v>78</v>
      </c>
      <c r="P106" t="s">
        <v>180</v>
      </c>
      <c r="Q106" t="s"/>
      <c r="R106" t="s">
        <v>80</v>
      </c>
      <c r="S106" t="s">
        <v>233</v>
      </c>
      <c r="T106" t="s">
        <v>82</v>
      </c>
      <c r="U106" t="s"/>
      <c r="V106" t="s">
        <v>83</v>
      </c>
      <c r="W106" t="s">
        <v>84</v>
      </c>
      <c r="X106" t="s"/>
      <c r="Y106" t="s">
        <v>85</v>
      </c>
      <c r="Z106">
        <f>HYPERLINK("https://hotelmonitor-cachepage.eclerx.com/savepage/tk_15439015053735363_sr_2151.html","info")</f>
        <v/>
      </c>
      <c r="AA106" t="n">
        <v>99093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/>
      <c r="AP106" t="n">
        <v>28</v>
      </c>
      <c r="AQ106" t="s">
        <v>88</v>
      </c>
      <c r="AR106" t="s">
        <v>116</v>
      </c>
      <c r="AS106" t="s"/>
      <c r="AT106" t="s">
        <v>90</v>
      </c>
      <c r="AU106" t="s"/>
      <c r="AV106" t="s"/>
      <c r="AW106" t="s"/>
      <c r="AX106" t="s"/>
      <c r="AY106" t="n">
        <v>2311989</v>
      </c>
      <c r="AZ106" t="s">
        <v>183</v>
      </c>
      <c r="BA106" t="s"/>
      <c r="BB106" t="n">
        <v>27815</v>
      </c>
      <c r="BC106" t="n">
        <v>9.9880796670914</v>
      </c>
      <c r="BD106" t="n">
        <v>53.549484198577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97</v>
      </c>
      <c r="B107" t="s">
        <v>71</v>
      </c>
      <c r="C107" t="s">
        <v>98</v>
      </c>
      <c r="D107" t="n">
        <v>2</v>
      </c>
      <c r="E107" t="s">
        <v>180</v>
      </c>
      <c r="F107" t="n">
        <v>530532</v>
      </c>
      <c r="G107" t="s">
        <v>74</v>
      </c>
      <c r="H107" t="s">
        <v>75</v>
      </c>
      <c r="I107" t="s"/>
      <c r="J107" t="s">
        <v>74</v>
      </c>
      <c r="K107" t="n">
        <v>421</v>
      </c>
      <c r="L107" t="s">
        <v>76</v>
      </c>
      <c r="M107" t="s"/>
      <c r="N107" t="s">
        <v>234</v>
      </c>
      <c r="O107" t="s">
        <v>78</v>
      </c>
      <c r="P107" t="s">
        <v>180</v>
      </c>
      <c r="Q107" t="s"/>
      <c r="R107" t="s">
        <v>80</v>
      </c>
      <c r="S107" t="s">
        <v>235</v>
      </c>
      <c r="T107" t="s">
        <v>82</v>
      </c>
      <c r="U107" t="s"/>
      <c r="V107" t="s">
        <v>83</v>
      </c>
      <c r="W107" t="s">
        <v>94</v>
      </c>
      <c r="X107" t="s"/>
      <c r="Y107" t="s">
        <v>85</v>
      </c>
      <c r="Z107">
        <f>HYPERLINK("https://hotelmonitor-cachepage.eclerx.com/savepage/tk_15439015053735363_sr_2151.html","info")</f>
        <v/>
      </c>
      <c r="AA107" t="n">
        <v>99093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/>
      <c r="AP107" t="n">
        <v>28</v>
      </c>
      <c r="AQ107" t="s">
        <v>88</v>
      </c>
      <c r="AR107" t="s">
        <v>110</v>
      </c>
      <c r="AS107" t="s"/>
      <c r="AT107" t="s">
        <v>90</v>
      </c>
      <c r="AU107" t="s"/>
      <c r="AV107" t="s"/>
      <c r="AW107" t="s"/>
      <c r="AX107" t="s"/>
      <c r="AY107" t="n">
        <v>2311989</v>
      </c>
      <c r="AZ107" t="s">
        <v>183</v>
      </c>
      <c r="BA107" t="s"/>
      <c r="BB107" t="n">
        <v>27815</v>
      </c>
      <c r="BC107" t="n">
        <v>9.9880796670914</v>
      </c>
      <c r="BD107" t="n">
        <v>53.549484198577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97</v>
      </c>
      <c r="B108" t="s">
        <v>71</v>
      </c>
      <c r="C108" t="s">
        <v>98</v>
      </c>
      <c r="D108" t="n">
        <v>2</v>
      </c>
      <c r="E108" t="s">
        <v>180</v>
      </c>
      <c r="F108" t="n">
        <v>530532</v>
      </c>
      <c r="G108" t="s">
        <v>74</v>
      </c>
      <c r="H108" t="s">
        <v>75</v>
      </c>
      <c r="I108" t="s"/>
      <c r="J108" t="s">
        <v>74</v>
      </c>
      <c r="K108" t="n">
        <v>426</v>
      </c>
      <c r="L108" t="s">
        <v>76</v>
      </c>
      <c r="M108" t="s"/>
      <c r="N108" t="s">
        <v>236</v>
      </c>
      <c r="O108" t="s">
        <v>78</v>
      </c>
      <c r="P108" t="s">
        <v>180</v>
      </c>
      <c r="Q108" t="s"/>
      <c r="R108" t="s">
        <v>80</v>
      </c>
      <c r="S108" t="s">
        <v>237</v>
      </c>
      <c r="T108" t="s">
        <v>82</v>
      </c>
      <c r="U108" t="s"/>
      <c r="V108" t="s">
        <v>83</v>
      </c>
      <c r="W108" t="s">
        <v>94</v>
      </c>
      <c r="X108" t="s"/>
      <c r="Y108" t="s">
        <v>85</v>
      </c>
      <c r="Z108">
        <f>HYPERLINK("https://hotelmonitor-cachepage.eclerx.com/savepage/tk_15439015053735363_sr_2151.html","info")</f>
        <v/>
      </c>
      <c r="AA108" t="n">
        <v>99093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/>
      <c r="AP108" t="n">
        <v>28</v>
      </c>
      <c r="AQ108" t="s">
        <v>88</v>
      </c>
      <c r="AR108" t="s">
        <v>156</v>
      </c>
      <c r="AS108" t="s"/>
      <c r="AT108" t="s">
        <v>90</v>
      </c>
      <c r="AU108" t="s"/>
      <c r="AV108" t="s"/>
      <c r="AW108" t="s"/>
      <c r="AX108" t="s"/>
      <c r="AY108" t="n">
        <v>2311989</v>
      </c>
      <c r="AZ108" t="s">
        <v>183</v>
      </c>
      <c r="BA108" t="s"/>
      <c r="BB108" t="n">
        <v>27815</v>
      </c>
      <c r="BC108" t="n">
        <v>9.9880796670914</v>
      </c>
      <c r="BD108" t="n">
        <v>53.549484198577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97</v>
      </c>
      <c r="B109" t="s">
        <v>71</v>
      </c>
      <c r="C109" t="s">
        <v>98</v>
      </c>
      <c r="D109" t="n">
        <v>2</v>
      </c>
      <c r="E109" t="s">
        <v>180</v>
      </c>
      <c r="F109" t="n">
        <v>530532</v>
      </c>
      <c r="G109" t="s">
        <v>74</v>
      </c>
      <c r="H109" t="s">
        <v>75</v>
      </c>
      <c r="I109" t="s"/>
      <c r="J109" t="s">
        <v>74</v>
      </c>
      <c r="K109" t="n">
        <v>441</v>
      </c>
      <c r="L109" t="s">
        <v>76</v>
      </c>
      <c r="M109" t="s"/>
      <c r="N109" t="s">
        <v>234</v>
      </c>
      <c r="O109" t="s">
        <v>78</v>
      </c>
      <c r="P109" t="s">
        <v>180</v>
      </c>
      <c r="Q109" t="s"/>
      <c r="R109" t="s">
        <v>80</v>
      </c>
      <c r="S109" t="s">
        <v>238</v>
      </c>
      <c r="T109" t="s">
        <v>82</v>
      </c>
      <c r="U109" t="s"/>
      <c r="V109" t="s">
        <v>83</v>
      </c>
      <c r="W109" t="s">
        <v>94</v>
      </c>
      <c r="X109" t="s"/>
      <c r="Y109" t="s">
        <v>85</v>
      </c>
      <c r="Z109">
        <f>HYPERLINK("https://hotelmonitor-cachepage.eclerx.com/savepage/tk_15439015053735363_sr_2151.html","info")</f>
        <v/>
      </c>
      <c r="AA109" t="n">
        <v>99093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/>
      <c r="AP109" t="n">
        <v>28</v>
      </c>
      <c r="AQ109" t="s">
        <v>88</v>
      </c>
      <c r="AR109" t="s">
        <v>189</v>
      </c>
      <c r="AS109" t="s"/>
      <c r="AT109" t="s">
        <v>90</v>
      </c>
      <c r="AU109" t="s"/>
      <c r="AV109" t="s"/>
      <c r="AW109" t="s"/>
      <c r="AX109" t="s"/>
      <c r="AY109" t="n">
        <v>2311989</v>
      </c>
      <c r="AZ109" t="s">
        <v>183</v>
      </c>
      <c r="BA109" t="s"/>
      <c r="BB109" t="n">
        <v>27815</v>
      </c>
      <c r="BC109" t="n">
        <v>9.9880796670914</v>
      </c>
      <c r="BD109" t="n">
        <v>53.549484198577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97</v>
      </c>
      <c r="B110" t="s">
        <v>71</v>
      </c>
      <c r="C110" t="s">
        <v>98</v>
      </c>
      <c r="D110" t="n">
        <v>2</v>
      </c>
      <c r="E110" t="s">
        <v>180</v>
      </c>
      <c r="F110" t="n">
        <v>530532</v>
      </c>
      <c r="G110" t="s">
        <v>74</v>
      </c>
      <c r="H110" t="s">
        <v>75</v>
      </c>
      <c r="I110" t="s"/>
      <c r="J110" t="s">
        <v>74</v>
      </c>
      <c r="K110" t="n">
        <v>443</v>
      </c>
      <c r="L110" t="s">
        <v>76</v>
      </c>
      <c r="M110" t="s"/>
      <c r="N110" t="s">
        <v>234</v>
      </c>
      <c r="O110" t="s">
        <v>78</v>
      </c>
      <c r="P110" t="s">
        <v>180</v>
      </c>
      <c r="Q110" t="s"/>
      <c r="R110" t="s">
        <v>80</v>
      </c>
      <c r="S110" t="s">
        <v>239</v>
      </c>
      <c r="T110" t="s">
        <v>82</v>
      </c>
      <c r="U110" t="s"/>
      <c r="V110" t="s">
        <v>83</v>
      </c>
      <c r="W110" t="s">
        <v>94</v>
      </c>
      <c r="X110" t="s"/>
      <c r="Y110" t="s">
        <v>85</v>
      </c>
      <c r="Z110">
        <f>HYPERLINK("https://hotelmonitor-cachepage.eclerx.com/savepage/tk_15439015053735363_sr_2151.html","info")</f>
        <v/>
      </c>
      <c r="AA110" t="n">
        <v>99093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/>
      <c r="AP110" t="n">
        <v>28</v>
      </c>
      <c r="AQ110" t="s">
        <v>88</v>
      </c>
      <c r="AR110" t="s">
        <v>116</v>
      </c>
      <c r="AS110" t="s"/>
      <c r="AT110" t="s">
        <v>90</v>
      </c>
      <c r="AU110" t="s"/>
      <c r="AV110" t="s"/>
      <c r="AW110" t="s"/>
      <c r="AX110" t="s"/>
      <c r="AY110" t="n">
        <v>2311989</v>
      </c>
      <c r="AZ110" t="s">
        <v>183</v>
      </c>
      <c r="BA110" t="s"/>
      <c r="BB110" t="n">
        <v>27815</v>
      </c>
      <c r="BC110" t="n">
        <v>9.9880796670914</v>
      </c>
      <c r="BD110" t="n">
        <v>53.549484198577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97</v>
      </c>
      <c r="B111" t="s">
        <v>71</v>
      </c>
      <c r="C111" t="s">
        <v>98</v>
      </c>
      <c r="D111" t="n">
        <v>2</v>
      </c>
      <c r="E111" t="s">
        <v>180</v>
      </c>
      <c r="F111" t="n">
        <v>530532</v>
      </c>
      <c r="G111" t="s">
        <v>74</v>
      </c>
      <c r="H111" t="s">
        <v>75</v>
      </c>
      <c r="I111" t="s"/>
      <c r="J111" t="s">
        <v>74</v>
      </c>
      <c r="K111" t="n">
        <v>452</v>
      </c>
      <c r="L111" t="s">
        <v>76</v>
      </c>
      <c r="M111" t="s"/>
      <c r="N111" t="s">
        <v>230</v>
      </c>
      <c r="O111" t="s">
        <v>78</v>
      </c>
      <c r="P111" t="s">
        <v>180</v>
      </c>
      <c r="Q111" t="s"/>
      <c r="R111" t="s">
        <v>80</v>
      </c>
      <c r="S111" t="s">
        <v>240</v>
      </c>
      <c r="T111" t="s">
        <v>82</v>
      </c>
      <c r="U111" t="s"/>
      <c r="V111" t="s">
        <v>83</v>
      </c>
      <c r="W111" t="s">
        <v>84</v>
      </c>
      <c r="X111" t="s"/>
      <c r="Y111" t="s">
        <v>85</v>
      </c>
      <c r="Z111">
        <f>HYPERLINK("https://hotelmonitor-cachepage.eclerx.com/savepage/tk_15439015053735363_sr_2151.html","info")</f>
        <v/>
      </c>
      <c r="AA111" t="n">
        <v>99093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/>
      <c r="AP111" t="n">
        <v>28</v>
      </c>
      <c r="AQ111" t="s">
        <v>88</v>
      </c>
      <c r="AR111" t="s">
        <v>156</v>
      </c>
      <c r="AS111" t="s"/>
      <c r="AT111" t="s">
        <v>90</v>
      </c>
      <c r="AU111" t="s"/>
      <c r="AV111" t="s"/>
      <c r="AW111" t="s"/>
      <c r="AX111" t="s"/>
      <c r="AY111" t="n">
        <v>2311989</v>
      </c>
      <c r="AZ111" t="s">
        <v>183</v>
      </c>
      <c r="BA111" t="s"/>
      <c r="BB111" t="n">
        <v>27815</v>
      </c>
      <c r="BC111" t="n">
        <v>9.9880796670914</v>
      </c>
      <c r="BD111" t="n">
        <v>53.549484198577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97</v>
      </c>
      <c r="B112" t="s">
        <v>71</v>
      </c>
      <c r="C112" t="s">
        <v>98</v>
      </c>
      <c r="D112" t="n">
        <v>2</v>
      </c>
      <c r="E112" t="s">
        <v>180</v>
      </c>
      <c r="F112" t="n">
        <v>530532</v>
      </c>
      <c r="G112" t="s">
        <v>74</v>
      </c>
      <c r="H112" t="s">
        <v>75</v>
      </c>
      <c r="I112" t="s"/>
      <c r="J112" t="s">
        <v>74</v>
      </c>
      <c r="K112" t="n">
        <v>458</v>
      </c>
      <c r="L112" t="s">
        <v>76</v>
      </c>
      <c r="M112" t="s"/>
      <c r="N112" t="s">
        <v>234</v>
      </c>
      <c r="O112" t="s">
        <v>78</v>
      </c>
      <c r="P112" t="s">
        <v>180</v>
      </c>
      <c r="Q112" t="s"/>
      <c r="R112" t="s">
        <v>80</v>
      </c>
      <c r="S112" t="s">
        <v>241</v>
      </c>
      <c r="T112" t="s">
        <v>82</v>
      </c>
      <c r="U112" t="s"/>
      <c r="V112" t="s">
        <v>83</v>
      </c>
      <c r="W112" t="s">
        <v>84</v>
      </c>
      <c r="X112" t="s"/>
      <c r="Y112" t="s">
        <v>85</v>
      </c>
      <c r="Z112">
        <f>HYPERLINK("https://hotelmonitor-cachepage.eclerx.com/savepage/tk_15439015053735363_sr_2151.html","info")</f>
        <v/>
      </c>
      <c r="AA112" t="n">
        <v>99093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/>
      <c r="AP112" t="n">
        <v>28</v>
      </c>
      <c r="AQ112" t="s">
        <v>88</v>
      </c>
      <c r="AR112" t="s">
        <v>110</v>
      </c>
      <c r="AS112" t="s"/>
      <c r="AT112" t="s">
        <v>90</v>
      </c>
      <c r="AU112" t="s"/>
      <c r="AV112" t="s"/>
      <c r="AW112" t="s"/>
      <c r="AX112" t="s"/>
      <c r="AY112" t="n">
        <v>2311989</v>
      </c>
      <c r="AZ112" t="s">
        <v>183</v>
      </c>
      <c r="BA112" t="s"/>
      <c r="BB112" t="n">
        <v>27815</v>
      </c>
      <c r="BC112" t="n">
        <v>9.9880796670914</v>
      </c>
      <c r="BD112" t="n">
        <v>53.549484198577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97</v>
      </c>
      <c r="B113" t="s">
        <v>71</v>
      </c>
      <c r="C113" t="s">
        <v>98</v>
      </c>
      <c r="D113" t="n">
        <v>2</v>
      </c>
      <c r="E113" t="s">
        <v>180</v>
      </c>
      <c r="F113" t="n">
        <v>530532</v>
      </c>
      <c r="G113" t="s">
        <v>74</v>
      </c>
      <c r="H113" t="s">
        <v>75</v>
      </c>
      <c r="I113" t="s"/>
      <c r="J113" t="s">
        <v>74</v>
      </c>
      <c r="K113" t="n">
        <v>475</v>
      </c>
      <c r="L113" t="s">
        <v>76</v>
      </c>
      <c r="M113" t="s"/>
      <c r="N113" t="s">
        <v>242</v>
      </c>
      <c r="O113" t="s">
        <v>78</v>
      </c>
      <c r="P113" t="s">
        <v>180</v>
      </c>
      <c r="Q113" t="s"/>
      <c r="R113" t="s">
        <v>80</v>
      </c>
      <c r="S113" t="s">
        <v>243</v>
      </c>
      <c r="T113" t="s">
        <v>82</v>
      </c>
      <c r="U113" t="s"/>
      <c r="V113" t="s">
        <v>83</v>
      </c>
      <c r="W113" t="s">
        <v>94</v>
      </c>
      <c r="X113" t="s"/>
      <c r="Y113" t="s">
        <v>85</v>
      </c>
      <c r="Z113">
        <f>HYPERLINK("https://hotelmonitor-cachepage.eclerx.com/savepage/tk_15439015053735363_sr_2151.html","info")</f>
        <v/>
      </c>
      <c r="AA113" t="n">
        <v>99093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/>
      <c r="AP113" t="n">
        <v>28</v>
      </c>
      <c r="AQ113" t="s">
        <v>88</v>
      </c>
      <c r="AR113" t="s">
        <v>156</v>
      </c>
      <c r="AS113" t="s"/>
      <c r="AT113" t="s">
        <v>90</v>
      </c>
      <c r="AU113" t="s"/>
      <c r="AV113" t="s"/>
      <c r="AW113" t="s"/>
      <c r="AX113" t="s"/>
      <c r="AY113" t="n">
        <v>2311989</v>
      </c>
      <c r="AZ113" t="s">
        <v>183</v>
      </c>
      <c r="BA113" t="s"/>
      <c r="BB113" t="n">
        <v>27815</v>
      </c>
      <c r="BC113" t="n">
        <v>9.9880796670914</v>
      </c>
      <c r="BD113" t="n">
        <v>53.549484198577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97</v>
      </c>
      <c r="B114" t="s">
        <v>71</v>
      </c>
      <c r="C114" t="s">
        <v>98</v>
      </c>
      <c r="D114" t="n">
        <v>2</v>
      </c>
      <c r="E114" t="s">
        <v>180</v>
      </c>
      <c r="F114" t="n">
        <v>530532</v>
      </c>
      <c r="G114" t="s">
        <v>74</v>
      </c>
      <c r="H114" t="s">
        <v>75</v>
      </c>
      <c r="I114" t="s"/>
      <c r="J114" t="s">
        <v>74</v>
      </c>
      <c r="K114" t="n">
        <v>480</v>
      </c>
      <c r="L114" t="s">
        <v>76</v>
      </c>
      <c r="M114" t="s"/>
      <c r="N114" t="s">
        <v>234</v>
      </c>
      <c r="O114" t="s">
        <v>78</v>
      </c>
      <c r="P114" t="s">
        <v>180</v>
      </c>
      <c r="Q114" t="s"/>
      <c r="R114" t="s">
        <v>80</v>
      </c>
      <c r="S114" t="s">
        <v>244</v>
      </c>
      <c r="T114" t="s">
        <v>82</v>
      </c>
      <c r="U114" t="s"/>
      <c r="V114" t="s">
        <v>83</v>
      </c>
      <c r="W114" t="s">
        <v>84</v>
      </c>
      <c r="X114" t="s"/>
      <c r="Y114" t="s">
        <v>85</v>
      </c>
      <c r="Z114">
        <f>HYPERLINK("https://hotelmonitor-cachepage.eclerx.com/savepage/tk_15439015053735363_sr_2151.html","info")</f>
        <v/>
      </c>
      <c r="AA114" t="n">
        <v>99093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/>
      <c r="AP114" t="n">
        <v>28</v>
      </c>
      <c r="AQ114" t="s">
        <v>88</v>
      </c>
      <c r="AR114" t="s">
        <v>189</v>
      </c>
      <c r="AS114" t="s"/>
      <c r="AT114" t="s">
        <v>90</v>
      </c>
      <c r="AU114" t="s"/>
      <c r="AV114" t="s"/>
      <c r="AW114" t="s"/>
      <c r="AX114" t="s"/>
      <c r="AY114" t="n">
        <v>2311989</v>
      </c>
      <c r="AZ114" t="s">
        <v>183</v>
      </c>
      <c r="BA114" t="s"/>
      <c r="BB114" t="n">
        <v>27815</v>
      </c>
      <c r="BC114" t="n">
        <v>9.9880796670914</v>
      </c>
      <c r="BD114" t="n">
        <v>53.549484198577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97</v>
      </c>
      <c r="B115" t="s">
        <v>71</v>
      </c>
      <c r="C115" t="s">
        <v>98</v>
      </c>
      <c r="D115" t="n">
        <v>2</v>
      </c>
      <c r="E115" t="s">
        <v>180</v>
      </c>
      <c r="F115" t="n">
        <v>530532</v>
      </c>
      <c r="G115" t="s">
        <v>74</v>
      </c>
      <c r="H115" t="s">
        <v>75</v>
      </c>
      <c r="I115" t="s"/>
      <c r="J115" t="s">
        <v>74</v>
      </c>
      <c r="K115" t="n">
        <v>482</v>
      </c>
      <c r="L115" t="s">
        <v>76</v>
      </c>
      <c r="M115" t="s"/>
      <c r="N115" t="s">
        <v>234</v>
      </c>
      <c r="O115" t="s">
        <v>78</v>
      </c>
      <c r="P115" t="s">
        <v>180</v>
      </c>
      <c r="Q115" t="s"/>
      <c r="R115" t="s">
        <v>80</v>
      </c>
      <c r="S115" t="s">
        <v>245</v>
      </c>
      <c r="T115" t="s">
        <v>82</v>
      </c>
      <c r="U115" t="s"/>
      <c r="V115" t="s">
        <v>83</v>
      </c>
      <c r="W115" t="s">
        <v>84</v>
      </c>
      <c r="X115" t="s"/>
      <c r="Y115" t="s">
        <v>85</v>
      </c>
      <c r="Z115">
        <f>HYPERLINK("https://hotelmonitor-cachepage.eclerx.com/savepage/tk_15439015053735363_sr_2151.html","info")</f>
        <v/>
      </c>
      <c r="AA115" t="n">
        <v>99093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/>
      <c r="AP115" t="n">
        <v>28</v>
      </c>
      <c r="AQ115" t="s">
        <v>88</v>
      </c>
      <c r="AR115" t="s">
        <v>116</v>
      </c>
      <c r="AS115" t="s"/>
      <c r="AT115" t="s">
        <v>90</v>
      </c>
      <c r="AU115" t="s"/>
      <c r="AV115" t="s"/>
      <c r="AW115" t="s"/>
      <c r="AX115" t="s"/>
      <c r="AY115" t="n">
        <v>2311989</v>
      </c>
      <c r="AZ115" t="s">
        <v>183</v>
      </c>
      <c r="BA115" t="s"/>
      <c r="BB115" t="n">
        <v>27815</v>
      </c>
      <c r="BC115" t="n">
        <v>9.9880796670914</v>
      </c>
      <c r="BD115" t="n">
        <v>53.549484198577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97</v>
      </c>
      <c r="B116" t="s">
        <v>71</v>
      </c>
      <c r="C116" t="s">
        <v>98</v>
      </c>
      <c r="D116" t="n">
        <v>2</v>
      </c>
      <c r="E116" t="s">
        <v>180</v>
      </c>
      <c r="F116" t="n">
        <v>530532</v>
      </c>
      <c r="G116" t="s">
        <v>74</v>
      </c>
      <c r="H116" t="s">
        <v>75</v>
      </c>
      <c r="I116" t="s"/>
      <c r="J116" t="s">
        <v>74</v>
      </c>
      <c r="K116" t="n">
        <v>501</v>
      </c>
      <c r="L116" t="s">
        <v>76</v>
      </c>
      <c r="M116" t="s"/>
      <c r="N116" t="s">
        <v>236</v>
      </c>
      <c r="O116" t="s">
        <v>78</v>
      </c>
      <c r="P116" t="s">
        <v>180</v>
      </c>
      <c r="Q116" t="s"/>
      <c r="R116" t="s">
        <v>80</v>
      </c>
      <c r="S116" t="s">
        <v>246</v>
      </c>
      <c r="T116" t="s">
        <v>82</v>
      </c>
      <c r="U116" t="s"/>
      <c r="V116" t="s">
        <v>83</v>
      </c>
      <c r="W116" t="s">
        <v>84</v>
      </c>
      <c r="X116" t="s"/>
      <c r="Y116" t="s">
        <v>85</v>
      </c>
      <c r="Z116">
        <f>HYPERLINK("https://hotelmonitor-cachepage.eclerx.com/savepage/tk_15439015053735363_sr_2151.html","info")</f>
        <v/>
      </c>
      <c r="AA116" t="n">
        <v>99093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/>
      <c r="AP116" t="n">
        <v>28</v>
      </c>
      <c r="AQ116" t="s">
        <v>88</v>
      </c>
      <c r="AR116" t="s">
        <v>156</v>
      </c>
      <c r="AS116" t="s"/>
      <c r="AT116" t="s">
        <v>90</v>
      </c>
      <c r="AU116" t="s"/>
      <c r="AV116" t="s"/>
      <c r="AW116" t="s"/>
      <c r="AX116" t="s"/>
      <c r="AY116" t="n">
        <v>2311989</v>
      </c>
      <c r="AZ116" t="s">
        <v>183</v>
      </c>
      <c r="BA116" t="s"/>
      <c r="BB116" t="n">
        <v>27815</v>
      </c>
      <c r="BC116" t="n">
        <v>9.9880796670914</v>
      </c>
      <c r="BD116" t="n">
        <v>53.549484198577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97</v>
      </c>
      <c r="B117" t="s">
        <v>71</v>
      </c>
      <c r="C117" t="s">
        <v>98</v>
      </c>
      <c r="D117" t="n">
        <v>2</v>
      </c>
      <c r="E117" t="s">
        <v>180</v>
      </c>
      <c r="F117" t="n">
        <v>530532</v>
      </c>
      <c r="G117" t="s">
        <v>74</v>
      </c>
      <c r="H117" t="s">
        <v>75</v>
      </c>
      <c r="I117" t="s"/>
      <c r="J117" t="s">
        <v>74</v>
      </c>
      <c r="K117" t="n">
        <v>551</v>
      </c>
      <c r="L117" t="s">
        <v>76</v>
      </c>
      <c r="M117" t="s"/>
      <c r="N117" t="s">
        <v>242</v>
      </c>
      <c r="O117" t="s">
        <v>78</v>
      </c>
      <c r="P117" t="s">
        <v>180</v>
      </c>
      <c r="Q117" t="s"/>
      <c r="R117" t="s">
        <v>80</v>
      </c>
      <c r="S117" t="s">
        <v>247</v>
      </c>
      <c r="T117" t="s">
        <v>82</v>
      </c>
      <c r="U117" t="s"/>
      <c r="V117" t="s">
        <v>83</v>
      </c>
      <c r="W117" t="s">
        <v>84</v>
      </c>
      <c r="X117" t="s"/>
      <c r="Y117" t="s">
        <v>85</v>
      </c>
      <c r="Z117">
        <f>HYPERLINK("https://hotelmonitor-cachepage.eclerx.com/savepage/tk_15439015053735363_sr_2151.html","info")</f>
        <v/>
      </c>
      <c r="AA117" t="n">
        <v>99093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/>
      <c r="AP117" t="n">
        <v>28</v>
      </c>
      <c r="AQ117" t="s">
        <v>88</v>
      </c>
      <c r="AR117" t="s">
        <v>156</v>
      </c>
      <c r="AS117" t="s"/>
      <c r="AT117" t="s">
        <v>90</v>
      </c>
      <c r="AU117" t="s"/>
      <c r="AV117" t="s"/>
      <c r="AW117" t="s"/>
      <c r="AX117" t="s"/>
      <c r="AY117" t="n">
        <v>2311989</v>
      </c>
      <c r="AZ117" t="s">
        <v>183</v>
      </c>
      <c r="BA117" t="s"/>
      <c r="BB117" t="n">
        <v>27815</v>
      </c>
      <c r="BC117" t="n">
        <v>9.9880796670914</v>
      </c>
      <c r="BD117" t="n">
        <v>53.549484198577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97</v>
      </c>
      <c r="B118" t="s">
        <v>71</v>
      </c>
      <c r="C118" t="s">
        <v>98</v>
      </c>
      <c r="D118" t="n">
        <v>2</v>
      </c>
      <c r="E118" t="s">
        <v>180</v>
      </c>
      <c r="F118" t="n">
        <v>530532</v>
      </c>
      <c r="G118" t="s">
        <v>74</v>
      </c>
      <c r="H118" t="s">
        <v>75</v>
      </c>
      <c r="I118" t="s"/>
      <c r="J118" t="s">
        <v>74</v>
      </c>
      <c r="K118" t="n">
        <v>663</v>
      </c>
      <c r="L118" t="s">
        <v>76</v>
      </c>
      <c r="M118" t="s"/>
      <c r="N118" t="s">
        <v>248</v>
      </c>
      <c r="O118" t="s">
        <v>78</v>
      </c>
      <c r="P118" t="s">
        <v>180</v>
      </c>
      <c r="Q118" t="s"/>
      <c r="R118" t="s">
        <v>80</v>
      </c>
      <c r="S118" t="s">
        <v>249</v>
      </c>
      <c r="T118" t="s">
        <v>82</v>
      </c>
      <c r="U118" t="s"/>
      <c r="V118" t="s">
        <v>83</v>
      </c>
      <c r="W118" t="s">
        <v>94</v>
      </c>
      <c r="X118" t="s"/>
      <c r="Y118" t="s">
        <v>85</v>
      </c>
      <c r="Z118">
        <f>HYPERLINK("https://hotelmonitor-cachepage.eclerx.com/savepage/tk_15439015053735363_sr_2151.html","info")</f>
        <v/>
      </c>
      <c r="AA118" t="n">
        <v>99093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/>
      <c r="AP118" t="n">
        <v>28</v>
      </c>
      <c r="AQ118" t="s">
        <v>88</v>
      </c>
      <c r="AR118" t="s">
        <v>156</v>
      </c>
      <c r="AS118" t="s"/>
      <c r="AT118" t="s">
        <v>90</v>
      </c>
      <c r="AU118" t="s"/>
      <c r="AV118" t="s"/>
      <c r="AW118" t="s"/>
      <c r="AX118" t="s"/>
      <c r="AY118" t="n">
        <v>2311989</v>
      </c>
      <c r="AZ118" t="s">
        <v>183</v>
      </c>
      <c r="BA118" t="s"/>
      <c r="BB118" t="n">
        <v>27815</v>
      </c>
      <c r="BC118" t="n">
        <v>9.9880796670914</v>
      </c>
      <c r="BD118" t="n">
        <v>53.549484198577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97</v>
      </c>
      <c r="B119" t="s">
        <v>71</v>
      </c>
      <c r="C119" t="s">
        <v>98</v>
      </c>
      <c r="D119" t="n">
        <v>2</v>
      </c>
      <c r="E119" t="s">
        <v>180</v>
      </c>
      <c r="F119" t="n">
        <v>530532</v>
      </c>
      <c r="G119" t="s">
        <v>74</v>
      </c>
      <c r="H119" t="s">
        <v>75</v>
      </c>
      <c r="I119" t="s"/>
      <c r="J119" t="s">
        <v>74</v>
      </c>
      <c r="K119" t="n">
        <v>738</v>
      </c>
      <c r="L119" t="s">
        <v>76</v>
      </c>
      <c r="M119" t="s"/>
      <c r="N119" t="s">
        <v>248</v>
      </c>
      <c r="O119" t="s">
        <v>78</v>
      </c>
      <c r="P119" t="s">
        <v>180</v>
      </c>
      <c r="Q119" t="s"/>
      <c r="R119" t="s">
        <v>80</v>
      </c>
      <c r="S119" t="s">
        <v>250</v>
      </c>
      <c r="T119" t="s">
        <v>82</v>
      </c>
      <c r="U119" t="s"/>
      <c r="V119" t="s">
        <v>83</v>
      </c>
      <c r="W119" t="s">
        <v>84</v>
      </c>
      <c r="X119" t="s"/>
      <c r="Y119" t="s">
        <v>85</v>
      </c>
      <c r="Z119">
        <f>HYPERLINK("https://hotelmonitor-cachepage.eclerx.com/savepage/tk_15439015053735363_sr_2151.html","info")</f>
        <v/>
      </c>
      <c r="AA119" t="n">
        <v>99093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/>
      <c r="AP119" t="n">
        <v>28</v>
      </c>
      <c r="AQ119" t="s">
        <v>88</v>
      </c>
      <c r="AR119" t="s">
        <v>156</v>
      </c>
      <c r="AS119" t="s"/>
      <c r="AT119" t="s">
        <v>90</v>
      </c>
      <c r="AU119" t="s"/>
      <c r="AV119" t="s"/>
      <c r="AW119" t="s"/>
      <c r="AX119" t="s"/>
      <c r="AY119" t="n">
        <v>2311989</v>
      </c>
      <c r="AZ119" t="s">
        <v>183</v>
      </c>
      <c r="BA119" t="s"/>
      <c r="BB119" t="n">
        <v>27815</v>
      </c>
      <c r="BC119" t="n">
        <v>9.9880796670914</v>
      </c>
      <c r="BD119" t="n">
        <v>53.549484198577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97</v>
      </c>
      <c r="B120" t="s">
        <v>71</v>
      </c>
      <c r="C120" t="s">
        <v>98</v>
      </c>
      <c r="D120" t="n">
        <v>2</v>
      </c>
      <c r="E120" t="s">
        <v>180</v>
      </c>
      <c r="F120" t="n">
        <v>530532</v>
      </c>
      <c r="G120" t="s">
        <v>74</v>
      </c>
      <c r="H120" t="s">
        <v>75</v>
      </c>
      <c r="I120" t="s"/>
      <c r="J120" t="s">
        <v>74</v>
      </c>
      <c r="K120" t="n">
        <v>861</v>
      </c>
      <c r="L120" t="s">
        <v>76</v>
      </c>
      <c r="M120" t="s"/>
      <c r="N120" t="s">
        <v>251</v>
      </c>
      <c r="O120" t="s">
        <v>78</v>
      </c>
      <c r="P120" t="s">
        <v>180</v>
      </c>
      <c r="Q120" t="s"/>
      <c r="R120" t="s">
        <v>80</v>
      </c>
      <c r="S120" t="s">
        <v>252</v>
      </c>
      <c r="T120" t="s">
        <v>82</v>
      </c>
      <c r="U120" t="s"/>
      <c r="V120" t="s">
        <v>83</v>
      </c>
      <c r="W120" t="s">
        <v>94</v>
      </c>
      <c r="X120" t="s"/>
      <c r="Y120" t="s">
        <v>85</v>
      </c>
      <c r="Z120">
        <f>HYPERLINK("https://hotelmonitor-cachepage.eclerx.com/savepage/tk_15439015053735363_sr_2151.html","info")</f>
        <v/>
      </c>
      <c r="AA120" t="n">
        <v>99093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/>
      <c r="AP120" t="n">
        <v>28</v>
      </c>
      <c r="AQ120" t="s">
        <v>88</v>
      </c>
      <c r="AR120" t="s">
        <v>156</v>
      </c>
      <c r="AS120" t="s"/>
      <c r="AT120" t="s">
        <v>90</v>
      </c>
      <c r="AU120" t="s"/>
      <c r="AV120" t="s"/>
      <c r="AW120" t="s"/>
      <c r="AX120" t="s"/>
      <c r="AY120" t="n">
        <v>2311989</v>
      </c>
      <c r="AZ120" t="s">
        <v>183</v>
      </c>
      <c r="BA120" t="s"/>
      <c r="BB120" t="n">
        <v>27815</v>
      </c>
      <c r="BC120" t="n">
        <v>9.9880796670914</v>
      </c>
      <c r="BD120" t="n">
        <v>53.549484198577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97</v>
      </c>
      <c r="B121" t="s">
        <v>71</v>
      </c>
      <c r="C121" t="s">
        <v>98</v>
      </c>
      <c r="D121" t="n">
        <v>2</v>
      </c>
      <c r="E121" t="s">
        <v>180</v>
      </c>
      <c r="F121" t="n">
        <v>530532</v>
      </c>
      <c r="G121" t="s">
        <v>74</v>
      </c>
      <c r="H121" t="s">
        <v>75</v>
      </c>
      <c r="I121" t="s"/>
      <c r="J121" t="s">
        <v>74</v>
      </c>
      <c r="K121" t="n">
        <v>936</v>
      </c>
      <c r="L121" t="s">
        <v>76</v>
      </c>
      <c r="M121" t="s"/>
      <c r="N121" t="s">
        <v>251</v>
      </c>
      <c r="O121" t="s">
        <v>78</v>
      </c>
      <c r="P121" t="s">
        <v>180</v>
      </c>
      <c r="Q121" t="s"/>
      <c r="R121" t="s">
        <v>80</v>
      </c>
      <c r="S121" t="s">
        <v>253</v>
      </c>
      <c r="T121" t="s">
        <v>82</v>
      </c>
      <c r="U121" t="s"/>
      <c r="V121" t="s">
        <v>83</v>
      </c>
      <c r="W121" t="s">
        <v>84</v>
      </c>
      <c r="X121" t="s"/>
      <c r="Y121" t="s">
        <v>85</v>
      </c>
      <c r="Z121">
        <f>HYPERLINK("https://hotelmonitor-cachepage.eclerx.com/savepage/tk_15439015053735363_sr_2151.html","info")</f>
        <v/>
      </c>
      <c r="AA121" t="n">
        <v>99093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/>
      <c r="AP121" t="n">
        <v>28</v>
      </c>
      <c r="AQ121" t="s">
        <v>88</v>
      </c>
      <c r="AR121" t="s">
        <v>156</v>
      </c>
      <c r="AS121" t="s"/>
      <c r="AT121" t="s">
        <v>90</v>
      </c>
      <c r="AU121" t="s"/>
      <c r="AV121" t="s"/>
      <c r="AW121" t="s"/>
      <c r="AX121" t="s"/>
      <c r="AY121" t="n">
        <v>2311989</v>
      </c>
      <c r="AZ121" t="s">
        <v>183</v>
      </c>
      <c r="BA121" t="s"/>
      <c r="BB121" t="n">
        <v>27815</v>
      </c>
      <c r="BC121" t="n">
        <v>9.9880796670914</v>
      </c>
      <c r="BD121" t="n">
        <v>53.549484198577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97</v>
      </c>
      <c r="B122" t="s">
        <v>71</v>
      </c>
      <c r="C122" t="s">
        <v>98</v>
      </c>
      <c r="D122" t="n">
        <v>2</v>
      </c>
      <c r="E122" t="s">
        <v>180</v>
      </c>
      <c r="F122" t="n">
        <v>530532</v>
      </c>
      <c r="G122" t="s">
        <v>74</v>
      </c>
      <c r="H122" t="s">
        <v>75</v>
      </c>
      <c r="I122" t="s"/>
      <c r="J122" t="s">
        <v>74</v>
      </c>
      <c r="K122" t="n">
        <v>19785</v>
      </c>
      <c r="L122" t="s">
        <v>76</v>
      </c>
      <c r="M122" t="s"/>
      <c r="N122" t="s">
        <v>254</v>
      </c>
      <c r="O122" t="s">
        <v>78</v>
      </c>
      <c r="P122" t="s">
        <v>180</v>
      </c>
      <c r="Q122" t="s"/>
      <c r="R122" t="s">
        <v>80</v>
      </c>
      <c r="S122" t="s">
        <v>255</v>
      </c>
      <c r="T122" t="s">
        <v>82</v>
      </c>
      <c r="U122" t="s"/>
      <c r="V122" t="s">
        <v>83</v>
      </c>
      <c r="W122" t="s">
        <v>94</v>
      </c>
      <c r="X122" t="s"/>
      <c r="Y122" t="s">
        <v>85</v>
      </c>
      <c r="Z122">
        <f>HYPERLINK("https://hotelmonitor-cachepage.eclerx.com/savepage/tk_15439015053735363_sr_2151.html","info")</f>
        <v/>
      </c>
      <c r="AA122" t="n">
        <v>99093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/>
      <c r="AP122" t="n">
        <v>28</v>
      </c>
      <c r="AQ122" t="s">
        <v>88</v>
      </c>
      <c r="AR122" t="s">
        <v>156</v>
      </c>
      <c r="AS122" t="s"/>
      <c r="AT122" t="s">
        <v>90</v>
      </c>
      <c r="AU122" t="s"/>
      <c r="AV122" t="s"/>
      <c r="AW122" t="s"/>
      <c r="AX122" t="s"/>
      <c r="AY122" t="n">
        <v>2311989</v>
      </c>
      <c r="AZ122" t="s">
        <v>183</v>
      </c>
      <c r="BA122" t="s"/>
      <c r="BB122" t="n">
        <v>27815</v>
      </c>
      <c r="BC122" t="n">
        <v>9.9880796670914</v>
      </c>
      <c r="BD122" t="n">
        <v>53.549484198577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97</v>
      </c>
      <c r="B123" t="s">
        <v>71</v>
      </c>
      <c r="C123" t="s">
        <v>98</v>
      </c>
      <c r="D123" t="n">
        <v>2</v>
      </c>
      <c r="E123" t="s">
        <v>180</v>
      </c>
      <c r="F123" t="n">
        <v>530532</v>
      </c>
      <c r="G123" t="s">
        <v>74</v>
      </c>
      <c r="H123" t="s">
        <v>75</v>
      </c>
      <c r="I123" t="s"/>
      <c r="J123" t="s">
        <v>74</v>
      </c>
      <c r="K123" t="n">
        <v>19785</v>
      </c>
      <c r="L123" t="s">
        <v>76</v>
      </c>
      <c r="M123" t="s"/>
      <c r="N123" t="s">
        <v>254</v>
      </c>
      <c r="O123" t="s">
        <v>78</v>
      </c>
      <c r="P123" t="s">
        <v>180</v>
      </c>
      <c r="Q123" t="s"/>
      <c r="R123" t="s">
        <v>80</v>
      </c>
      <c r="S123" t="s">
        <v>255</v>
      </c>
      <c r="T123" t="s">
        <v>82</v>
      </c>
      <c r="U123" t="s"/>
      <c r="V123" t="s">
        <v>83</v>
      </c>
      <c r="W123" t="s">
        <v>84</v>
      </c>
      <c r="X123" t="s"/>
      <c r="Y123" t="s">
        <v>85</v>
      </c>
      <c r="Z123">
        <f>HYPERLINK("https://hotelmonitor-cachepage.eclerx.com/savepage/tk_15439015053735363_sr_2151.html","info")</f>
        <v/>
      </c>
      <c r="AA123" t="n">
        <v>99093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/>
      <c r="AP123" t="n">
        <v>28</v>
      </c>
      <c r="AQ123" t="s">
        <v>88</v>
      </c>
      <c r="AR123" t="s">
        <v>156</v>
      </c>
      <c r="AS123" t="s"/>
      <c r="AT123" t="s">
        <v>90</v>
      </c>
      <c r="AU123" t="s"/>
      <c r="AV123" t="s"/>
      <c r="AW123" t="s"/>
      <c r="AX123" t="s"/>
      <c r="AY123" t="n">
        <v>2311989</v>
      </c>
      <c r="AZ123" t="s">
        <v>183</v>
      </c>
      <c r="BA123" t="s"/>
      <c r="BB123" t="n">
        <v>27815</v>
      </c>
      <c r="BC123" t="n">
        <v>9.9880796670914</v>
      </c>
      <c r="BD123" t="n">
        <v>53.549484198577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256</v>
      </c>
      <c r="F124" t="n">
        <v>2028106</v>
      </c>
      <c r="G124" t="s">
        <v>74</v>
      </c>
      <c r="H124" t="s">
        <v>75</v>
      </c>
      <c r="I124" t="s"/>
      <c r="J124" t="s">
        <v>74</v>
      </c>
      <c r="K124" t="n">
        <v>210</v>
      </c>
      <c r="L124" t="s">
        <v>76</v>
      </c>
      <c r="M124" t="s"/>
      <c r="N124" t="s">
        <v>257</v>
      </c>
      <c r="O124" t="s">
        <v>78</v>
      </c>
      <c r="P124" t="s">
        <v>258</v>
      </c>
      <c r="Q124" t="s"/>
      <c r="R124" t="s">
        <v>80</v>
      </c>
      <c r="S124" t="s">
        <v>259</v>
      </c>
      <c r="T124" t="s">
        <v>82</v>
      </c>
      <c r="U124" t="s"/>
      <c r="V124" t="s">
        <v>83</v>
      </c>
      <c r="W124" t="s">
        <v>84</v>
      </c>
      <c r="X124" t="s"/>
      <c r="Y124" t="s">
        <v>85</v>
      </c>
      <c r="Z124">
        <f>HYPERLINK("https://hotelmonitor-cachepage.eclerx.com/savepage/tk_1543911500672335_sr_2152.html","info")</f>
        <v/>
      </c>
      <c r="AA124" t="n">
        <v>187706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/>
      <c r="AP124" t="n">
        <v>26</v>
      </c>
      <c r="AQ124" t="s">
        <v>88</v>
      </c>
      <c r="AR124" t="s">
        <v>116</v>
      </c>
      <c r="AS124" t="s"/>
      <c r="AT124" t="s">
        <v>90</v>
      </c>
      <c r="AU124" t="s"/>
      <c r="AV124" t="s"/>
      <c r="AW124" t="s"/>
      <c r="AX124" t="s"/>
      <c r="AY124" t="n">
        <v>2311975</v>
      </c>
      <c r="AZ124" t="s">
        <v>260</v>
      </c>
      <c r="BA124" t="s"/>
      <c r="BB124" t="n">
        <v>76096</v>
      </c>
      <c r="BC124" t="n">
        <v>10.007568597794</v>
      </c>
      <c r="BD124" t="n">
        <v>53.633716352415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256</v>
      </c>
      <c r="F125" t="n">
        <v>2028106</v>
      </c>
      <c r="G125" t="s">
        <v>74</v>
      </c>
      <c r="H125" t="s">
        <v>75</v>
      </c>
      <c r="I125" t="s"/>
      <c r="J125" t="s">
        <v>74</v>
      </c>
      <c r="K125" t="n">
        <v>214</v>
      </c>
      <c r="L125" t="s">
        <v>76</v>
      </c>
      <c r="M125" t="s"/>
      <c r="N125" t="s">
        <v>111</v>
      </c>
      <c r="O125" t="s">
        <v>78</v>
      </c>
      <c r="P125" t="s">
        <v>258</v>
      </c>
      <c r="Q125" t="s"/>
      <c r="R125" t="s">
        <v>80</v>
      </c>
      <c r="S125" t="s">
        <v>163</v>
      </c>
      <c r="T125" t="s">
        <v>82</v>
      </c>
      <c r="U125" t="s"/>
      <c r="V125" t="s">
        <v>83</v>
      </c>
      <c r="W125" t="s">
        <v>84</v>
      </c>
      <c r="X125" t="s"/>
      <c r="Y125" t="s">
        <v>85</v>
      </c>
      <c r="Z125">
        <f>HYPERLINK("https://hotelmonitor-cachepage.eclerx.com/savepage/tk_1543911500672335_sr_2152.html","info")</f>
        <v/>
      </c>
      <c r="AA125" t="n">
        <v>187706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/>
      <c r="AP125" t="n">
        <v>26</v>
      </c>
      <c r="AQ125" t="s">
        <v>88</v>
      </c>
      <c r="AR125" t="s">
        <v>103</v>
      </c>
      <c r="AS125" t="s"/>
      <c r="AT125" t="s">
        <v>90</v>
      </c>
      <c r="AU125" t="s"/>
      <c r="AV125" t="s"/>
      <c r="AW125" t="s"/>
      <c r="AX125" t="s"/>
      <c r="AY125" t="n">
        <v>2311975</v>
      </c>
      <c r="AZ125" t="s">
        <v>260</v>
      </c>
      <c r="BA125" t="s"/>
      <c r="BB125" t="n">
        <v>76096</v>
      </c>
      <c r="BC125" t="n">
        <v>10.007568597794</v>
      </c>
      <c r="BD125" t="n">
        <v>53.633716352415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261</v>
      </c>
      <c r="F126" t="n">
        <v>346202</v>
      </c>
      <c r="G126" t="s">
        <v>74</v>
      </c>
      <c r="H126" t="s">
        <v>75</v>
      </c>
      <c r="I126" t="s"/>
      <c r="J126" t="s">
        <v>74</v>
      </c>
      <c r="K126" t="n">
        <v>89</v>
      </c>
      <c r="L126" t="s">
        <v>76</v>
      </c>
      <c r="M126" t="s"/>
      <c r="N126" t="s">
        <v>262</v>
      </c>
      <c r="O126" t="s">
        <v>78</v>
      </c>
      <c r="P126" t="s">
        <v>263</v>
      </c>
      <c r="Q126" t="s"/>
      <c r="R126" t="s">
        <v>80</v>
      </c>
      <c r="S126" t="s">
        <v>264</v>
      </c>
      <c r="T126" t="s">
        <v>82</v>
      </c>
      <c r="U126" t="s"/>
      <c r="V126" t="s">
        <v>83</v>
      </c>
      <c r="W126" t="s">
        <v>94</v>
      </c>
      <c r="X126" t="s"/>
      <c r="Y126" t="s">
        <v>85</v>
      </c>
      <c r="Z126">
        <f>HYPERLINK("https://hotelmonitor-cachepage.eclerx.com/savepage/tk_15439117454916694_sr_2152.html","info")</f>
        <v/>
      </c>
      <c r="AA126" t="n">
        <v>82054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/>
      <c r="AP126" t="n">
        <v>116</v>
      </c>
      <c r="AQ126" t="s">
        <v>88</v>
      </c>
      <c r="AR126" t="s">
        <v>110</v>
      </c>
      <c r="AS126" t="s"/>
      <c r="AT126" t="s">
        <v>90</v>
      </c>
      <c r="AU126" t="s"/>
      <c r="AV126" t="s"/>
      <c r="AW126" t="s"/>
      <c r="AX126" t="s"/>
      <c r="AY126" t="n">
        <v>2311812</v>
      </c>
      <c r="AZ126" t="s">
        <v>265</v>
      </c>
      <c r="BA126" t="s"/>
      <c r="BB126" t="n">
        <v>61648</v>
      </c>
      <c r="BC126" t="n">
        <v>10.010402749668</v>
      </c>
      <c r="BD126" t="n">
        <v>53.547472622281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261</v>
      </c>
      <c r="F127" t="n">
        <v>346202</v>
      </c>
      <c r="G127" t="s">
        <v>74</v>
      </c>
      <c r="H127" t="s">
        <v>75</v>
      </c>
      <c r="I127" t="s"/>
      <c r="J127" t="s">
        <v>74</v>
      </c>
      <c r="K127" t="n">
        <v>89</v>
      </c>
      <c r="L127" t="s">
        <v>76</v>
      </c>
      <c r="M127" t="s"/>
      <c r="N127" t="s">
        <v>266</v>
      </c>
      <c r="O127" t="s">
        <v>78</v>
      </c>
      <c r="P127" t="s">
        <v>263</v>
      </c>
      <c r="Q127" t="s"/>
      <c r="R127" t="s">
        <v>80</v>
      </c>
      <c r="S127" t="s">
        <v>264</v>
      </c>
      <c r="T127" t="s">
        <v>82</v>
      </c>
      <c r="U127" t="s"/>
      <c r="V127" t="s">
        <v>83</v>
      </c>
      <c r="W127" t="s">
        <v>94</v>
      </c>
      <c r="X127" t="s"/>
      <c r="Y127" t="s">
        <v>85</v>
      </c>
      <c r="Z127">
        <f>HYPERLINK("https://hotelmonitor-cachepage.eclerx.com/savepage/tk_15439117454916694_sr_2152.html","info")</f>
        <v/>
      </c>
      <c r="AA127" t="n">
        <v>82054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/>
      <c r="AP127" t="n">
        <v>116</v>
      </c>
      <c r="AQ127" t="s">
        <v>88</v>
      </c>
      <c r="AR127" t="s">
        <v>110</v>
      </c>
      <c r="AS127" t="s"/>
      <c r="AT127" t="s">
        <v>90</v>
      </c>
      <c r="AU127" t="s"/>
      <c r="AV127" t="s"/>
      <c r="AW127" t="s"/>
      <c r="AX127" t="s"/>
      <c r="AY127" t="n">
        <v>2311812</v>
      </c>
      <c r="AZ127" t="s">
        <v>265</v>
      </c>
      <c r="BA127" t="s"/>
      <c r="BB127" t="n">
        <v>61648</v>
      </c>
      <c r="BC127" t="n">
        <v>10.010402749668</v>
      </c>
      <c r="BD127" t="n">
        <v>53.547472622281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261</v>
      </c>
      <c r="F128" t="n">
        <v>346202</v>
      </c>
      <c r="G128" t="s">
        <v>74</v>
      </c>
      <c r="H128" t="s">
        <v>75</v>
      </c>
      <c r="I128" t="s"/>
      <c r="J128" t="s">
        <v>74</v>
      </c>
      <c r="K128" t="n">
        <v>92</v>
      </c>
      <c r="L128" t="s">
        <v>76</v>
      </c>
      <c r="M128" t="s"/>
      <c r="N128" t="s">
        <v>266</v>
      </c>
      <c r="O128" t="s">
        <v>78</v>
      </c>
      <c r="P128" t="s">
        <v>263</v>
      </c>
      <c r="Q128" t="s"/>
      <c r="R128" t="s">
        <v>80</v>
      </c>
      <c r="S128" t="s">
        <v>129</v>
      </c>
      <c r="T128" t="s">
        <v>82</v>
      </c>
      <c r="U128" t="s"/>
      <c r="V128" t="s">
        <v>83</v>
      </c>
      <c r="W128" t="s">
        <v>94</v>
      </c>
      <c r="X128" t="s"/>
      <c r="Y128" t="s">
        <v>85</v>
      </c>
      <c r="Z128">
        <f>HYPERLINK("https://hotelmonitor-cachepage.eclerx.com/savepage/tk_15439117454916694_sr_2152.html","info")</f>
        <v/>
      </c>
      <c r="AA128" t="n">
        <v>82054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/>
      <c r="AP128" t="n">
        <v>116</v>
      </c>
      <c r="AQ128" t="s">
        <v>88</v>
      </c>
      <c r="AR128" t="s">
        <v>116</v>
      </c>
      <c r="AS128" t="s"/>
      <c r="AT128" t="s">
        <v>90</v>
      </c>
      <c r="AU128" t="s"/>
      <c r="AV128" t="s"/>
      <c r="AW128" t="s"/>
      <c r="AX128" t="s"/>
      <c r="AY128" t="n">
        <v>2311812</v>
      </c>
      <c r="AZ128" t="s">
        <v>265</v>
      </c>
      <c r="BA128" t="s"/>
      <c r="BB128" t="n">
        <v>61648</v>
      </c>
      <c r="BC128" t="n">
        <v>10.010402749668</v>
      </c>
      <c r="BD128" t="n">
        <v>53.547472622281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261</v>
      </c>
      <c r="F129" t="n">
        <v>346202</v>
      </c>
      <c r="G129" t="s">
        <v>74</v>
      </c>
      <c r="H129" t="s">
        <v>75</v>
      </c>
      <c r="I129" t="s"/>
      <c r="J129" t="s">
        <v>74</v>
      </c>
      <c r="K129" t="n">
        <v>92</v>
      </c>
      <c r="L129" t="s">
        <v>76</v>
      </c>
      <c r="M129" t="s"/>
      <c r="N129" t="s">
        <v>262</v>
      </c>
      <c r="O129" t="s">
        <v>78</v>
      </c>
      <c r="P129" t="s">
        <v>263</v>
      </c>
      <c r="Q129" t="s"/>
      <c r="R129" t="s">
        <v>80</v>
      </c>
      <c r="S129" t="s">
        <v>129</v>
      </c>
      <c r="T129" t="s">
        <v>82</v>
      </c>
      <c r="U129" t="s"/>
      <c r="V129" t="s">
        <v>83</v>
      </c>
      <c r="W129" t="s">
        <v>94</v>
      </c>
      <c r="X129" t="s"/>
      <c r="Y129" t="s">
        <v>85</v>
      </c>
      <c r="Z129">
        <f>HYPERLINK("https://hotelmonitor-cachepage.eclerx.com/savepage/tk_15439117454916694_sr_2152.html","info")</f>
        <v/>
      </c>
      <c r="AA129" t="n">
        <v>82054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/>
      <c r="AP129" t="n">
        <v>116</v>
      </c>
      <c r="AQ129" t="s">
        <v>88</v>
      </c>
      <c r="AR129" t="s">
        <v>116</v>
      </c>
      <c r="AS129" t="s"/>
      <c r="AT129" t="s">
        <v>90</v>
      </c>
      <c r="AU129" t="s"/>
      <c r="AV129" t="s"/>
      <c r="AW129" t="s"/>
      <c r="AX129" t="s"/>
      <c r="AY129" t="n">
        <v>2311812</v>
      </c>
      <c r="AZ129" t="s">
        <v>265</v>
      </c>
      <c r="BA129" t="s"/>
      <c r="BB129" t="n">
        <v>61648</v>
      </c>
      <c r="BC129" t="n">
        <v>10.010402749668</v>
      </c>
      <c r="BD129" t="n">
        <v>53.547472622281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261</v>
      </c>
      <c r="F130" t="n">
        <v>346202</v>
      </c>
      <c r="G130" t="s">
        <v>74</v>
      </c>
      <c r="H130" t="s">
        <v>75</v>
      </c>
      <c r="I130" t="s"/>
      <c r="J130" t="s">
        <v>74</v>
      </c>
      <c r="K130" t="n">
        <v>94</v>
      </c>
      <c r="L130" t="s">
        <v>76</v>
      </c>
      <c r="M130" t="s"/>
      <c r="N130" t="s">
        <v>77</v>
      </c>
      <c r="O130" t="s">
        <v>78</v>
      </c>
      <c r="P130" t="s">
        <v>263</v>
      </c>
      <c r="Q130" t="s"/>
      <c r="R130" t="s">
        <v>80</v>
      </c>
      <c r="S130" t="s">
        <v>267</v>
      </c>
      <c r="T130" t="s">
        <v>82</v>
      </c>
      <c r="U130" t="s"/>
      <c r="V130" t="s">
        <v>83</v>
      </c>
      <c r="W130" t="s">
        <v>84</v>
      </c>
      <c r="X130" t="s"/>
      <c r="Y130" t="s">
        <v>85</v>
      </c>
      <c r="Z130">
        <f>HYPERLINK("https://hotelmonitor-cachepage.eclerx.com/savepage/tk_15439117454916694_sr_2152.html","info")</f>
        <v/>
      </c>
      <c r="AA130" t="n">
        <v>82054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/>
      <c r="AP130" t="n">
        <v>116</v>
      </c>
      <c r="AQ130" t="s">
        <v>88</v>
      </c>
      <c r="AR130" t="s">
        <v>119</v>
      </c>
      <c r="AS130" t="s"/>
      <c r="AT130" t="s">
        <v>90</v>
      </c>
      <c r="AU130" t="s"/>
      <c r="AV130" t="s"/>
      <c r="AW130" t="s"/>
      <c r="AX130" t="s"/>
      <c r="AY130" t="n">
        <v>2311812</v>
      </c>
      <c r="AZ130" t="s">
        <v>265</v>
      </c>
      <c r="BA130" t="s"/>
      <c r="BB130" t="n">
        <v>61648</v>
      </c>
      <c r="BC130" t="n">
        <v>10.010402749668</v>
      </c>
      <c r="BD130" t="n">
        <v>53.547472622281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261</v>
      </c>
      <c r="F131" t="n">
        <v>346202</v>
      </c>
      <c r="G131" t="s">
        <v>74</v>
      </c>
      <c r="H131" t="s">
        <v>75</v>
      </c>
      <c r="I131" t="s"/>
      <c r="J131" t="s">
        <v>74</v>
      </c>
      <c r="K131" t="n">
        <v>94</v>
      </c>
      <c r="L131" t="s">
        <v>76</v>
      </c>
      <c r="M131" t="s"/>
      <c r="N131" t="s">
        <v>77</v>
      </c>
      <c r="O131" t="s">
        <v>78</v>
      </c>
      <c r="P131" t="s">
        <v>263</v>
      </c>
      <c r="Q131" t="s"/>
      <c r="R131" t="s">
        <v>80</v>
      </c>
      <c r="S131" t="s">
        <v>267</v>
      </c>
      <c r="T131" t="s">
        <v>82</v>
      </c>
      <c r="U131" t="s"/>
      <c r="V131" t="s">
        <v>83</v>
      </c>
      <c r="W131" t="s">
        <v>84</v>
      </c>
      <c r="X131" t="s"/>
      <c r="Y131" t="s">
        <v>85</v>
      </c>
      <c r="Z131">
        <f>HYPERLINK("https://hotelmonitor-cachepage.eclerx.com/savepage/tk_15439117454916694_sr_2152.html","info")</f>
        <v/>
      </c>
      <c r="AA131" t="n">
        <v>82054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/>
      <c r="AP131" t="n">
        <v>116</v>
      </c>
      <c r="AQ131" t="s">
        <v>88</v>
      </c>
      <c r="AR131" t="s">
        <v>140</v>
      </c>
      <c r="AS131" t="s"/>
      <c r="AT131" t="s">
        <v>90</v>
      </c>
      <c r="AU131" t="s"/>
      <c r="AV131" t="s"/>
      <c r="AW131" t="s"/>
      <c r="AX131" t="s"/>
      <c r="AY131" t="n">
        <v>2311812</v>
      </c>
      <c r="AZ131" t="s">
        <v>265</v>
      </c>
      <c r="BA131" t="s"/>
      <c r="BB131" t="n">
        <v>61648</v>
      </c>
      <c r="BC131" t="n">
        <v>10.010402749668</v>
      </c>
      <c r="BD131" t="n">
        <v>53.547472622281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261</v>
      </c>
      <c r="F132" t="n">
        <v>346202</v>
      </c>
      <c r="G132" t="s">
        <v>74</v>
      </c>
      <c r="H132" t="s">
        <v>75</v>
      </c>
      <c r="I132" t="s"/>
      <c r="J132" t="s">
        <v>74</v>
      </c>
      <c r="K132" t="n">
        <v>94</v>
      </c>
      <c r="L132" t="s">
        <v>76</v>
      </c>
      <c r="M132" t="s"/>
      <c r="N132" t="s">
        <v>141</v>
      </c>
      <c r="O132" t="s">
        <v>78</v>
      </c>
      <c r="P132" t="s">
        <v>263</v>
      </c>
      <c r="Q132" t="s"/>
      <c r="R132" t="s">
        <v>80</v>
      </c>
      <c r="S132" t="s">
        <v>267</v>
      </c>
      <c r="T132" t="s">
        <v>82</v>
      </c>
      <c r="U132" t="s"/>
      <c r="V132" t="s">
        <v>83</v>
      </c>
      <c r="W132" t="s">
        <v>84</v>
      </c>
      <c r="X132" t="s"/>
      <c r="Y132" t="s">
        <v>85</v>
      </c>
      <c r="Z132">
        <f>HYPERLINK("https://hotelmonitor-cachepage.eclerx.com/savepage/tk_15439117454916694_sr_2152.html","info")</f>
        <v/>
      </c>
      <c r="AA132" t="n">
        <v>82054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/>
      <c r="AP132" t="n">
        <v>116</v>
      </c>
      <c r="AQ132" t="s">
        <v>88</v>
      </c>
      <c r="AR132" t="s">
        <v>89</v>
      </c>
      <c r="AS132" t="s"/>
      <c r="AT132" t="s">
        <v>90</v>
      </c>
      <c r="AU132" t="s"/>
      <c r="AV132" t="s"/>
      <c r="AW132" t="s"/>
      <c r="AX132" t="s"/>
      <c r="AY132" t="n">
        <v>2311812</v>
      </c>
      <c r="AZ132" t="s">
        <v>265</v>
      </c>
      <c r="BA132" t="s"/>
      <c r="BB132" t="n">
        <v>61648</v>
      </c>
      <c r="BC132" t="n">
        <v>10.010402749668</v>
      </c>
      <c r="BD132" t="n">
        <v>53.547472622281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261</v>
      </c>
      <c r="F133" t="n">
        <v>346202</v>
      </c>
      <c r="G133" t="s">
        <v>74</v>
      </c>
      <c r="H133" t="s">
        <v>75</v>
      </c>
      <c r="I133" t="s"/>
      <c r="J133" t="s">
        <v>74</v>
      </c>
      <c r="K133" t="n">
        <v>104</v>
      </c>
      <c r="L133" t="s">
        <v>76</v>
      </c>
      <c r="M133" t="s"/>
      <c r="N133" t="s">
        <v>262</v>
      </c>
      <c r="O133" t="s">
        <v>78</v>
      </c>
      <c r="P133" t="s">
        <v>263</v>
      </c>
      <c r="Q133" t="s"/>
      <c r="R133" t="s">
        <v>80</v>
      </c>
      <c r="S133" t="s">
        <v>177</v>
      </c>
      <c r="T133" t="s">
        <v>82</v>
      </c>
      <c r="U133" t="s"/>
      <c r="V133" t="s">
        <v>83</v>
      </c>
      <c r="W133" t="s">
        <v>84</v>
      </c>
      <c r="X133" t="s"/>
      <c r="Y133" t="s">
        <v>85</v>
      </c>
      <c r="Z133">
        <f>HYPERLINK("https://hotelmonitor-cachepage.eclerx.com/savepage/tk_15439117454916694_sr_2152.html","info")</f>
        <v/>
      </c>
      <c r="AA133" t="n">
        <v>82054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/>
      <c r="AP133" t="n">
        <v>116</v>
      </c>
      <c r="AQ133" t="s">
        <v>88</v>
      </c>
      <c r="AR133" t="s">
        <v>110</v>
      </c>
      <c r="AS133" t="s"/>
      <c r="AT133" t="s">
        <v>90</v>
      </c>
      <c r="AU133" t="s"/>
      <c r="AV133" t="s"/>
      <c r="AW133" t="s"/>
      <c r="AX133" t="s"/>
      <c r="AY133" t="n">
        <v>2311812</v>
      </c>
      <c r="AZ133" t="s">
        <v>265</v>
      </c>
      <c r="BA133" t="s"/>
      <c r="BB133" t="n">
        <v>61648</v>
      </c>
      <c r="BC133" t="n">
        <v>10.010402749668</v>
      </c>
      <c r="BD133" t="n">
        <v>53.547472622281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261</v>
      </c>
      <c r="F134" t="n">
        <v>346202</v>
      </c>
      <c r="G134" t="s">
        <v>74</v>
      </c>
      <c r="H134" t="s">
        <v>75</v>
      </c>
      <c r="I134" t="s"/>
      <c r="J134" t="s">
        <v>74</v>
      </c>
      <c r="K134" t="n">
        <v>104</v>
      </c>
      <c r="L134" t="s">
        <v>76</v>
      </c>
      <c r="M134" t="s"/>
      <c r="N134" t="s">
        <v>111</v>
      </c>
      <c r="O134" t="s">
        <v>78</v>
      </c>
      <c r="P134" t="s">
        <v>263</v>
      </c>
      <c r="Q134" t="s"/>
      <c r="R134" t="s">
        <v>80</v>
      </c>
      <c r="S134" t="s">
        <v>177</v>
      </c>
      <c r="T134" t="s">
        <v>82</v>
      </c>
      <c r="U134" t="s"/>
      <c r="V134" t="s">
        <v>83</v>
      </c>
      <c r="W134" t="s">
        <v>94</v>
      </c>
      <c r="X134" t="s"/>
      <c r="Y134" t="s">
        <v>85</v>
      </c>
      <c r="Z134">
        <f>HYPERLINK("https://hotelmonitor-cachepage.eclerx.com/savepage/tk_15439117454916694_sr_2152.html","info")</f>
        <v/>
      </c>
      <c r="AA134" t="n">
        <v>82054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/>
      <c r="AP134" t="n">
        <v>116</v>
      </c>
      <c r="AQ134" t="s">
        <v>88</v>
      </c>
      <c r="AR134" t="s">
        <v>113</v>
      </c>
      <c r="AS134" t="s"/>
      <c r="AT134" t="s">
        <v>90</v>
      </c>
      <c r="AU134" t="s"/>
      <c r="AV134" t="s"/>
      <c r="AW134" t="s"/>
      <c r="AX134" t="s"/>
      <c r="AY134" t="n">
        <v>2311812</v>
      </c>
      <c r="AZ134" t="s">
        <v>265</v>
      </c>
      <c r="BA134" t="s"/>
      <c r="BB134" t="n">
        <v>61648</v>
      </c>
      <c r="BC134" t="n">
        <v>10.010402749668</v>
      </c>
      <c r="BD134" t="n">
        <v>53.547472622281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261</v>
      </c>
      <c r="F135" t="n">
        <v>346202</v>
      </c>
      <c r="G135" t="s">
        <v>74</v>
      </c>
      <c r="H135" t="s">
        <v>75</v>
      </c>
      <c r="I135" t="s"/>
      <c r="J135" t="s">
        <v>74</v>
      </c>
      <c r="K135" t="n">
        <v>105</v>
      </c>
      <c r="L135" t="s">
        <v>76</v>
      </c>
      <c r="M135" t="s"/>
      <c r="N135" t="s">
        <v>144</v>
      </c>
      <c r="O135" t="s">
        <v>78</v>
      </c>
      <c r="P135" t="s">
        <v>263</v>
      </c>
      <c r="Q135" t="s"/>
      <c r="R135" t="s">
        <v>80</v>
      </c>
      <c r="S135" t="s">
        <v>149</v>
      </c>
      <c r="T135" t="s">
        <v>82</v>
      </c>
      <c r="U135" t="s"/>
      <c r="V135" t="s">
        <v>83</v>
      </c>
      <c r="W135" t="s">
        <v>94</v>
      </c>
      <c r="X135" t="s"/>
      <c r="Y135" t="s">
        <v>85</v>
      </c>
      <c r="Z135">
        <f>HYPERLINK("https://hotelmonitor-cachepage.eclerx.com/savepage/tk_15439117454916694_sr_2152.html","info")</f>
        <v/>
      </c>
      <c r="AA135" t="n">
        <v>82054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/>
      <c r="AP135" t="n">
        <v>116</v>
      </c>
      <c r="AQ135" t="s">
        <v>88</v>
      </c>
      <c r="AR135" t="s">
        <v>103</v>
      </c>
      <c r="AS135" t="s"/>
      <c r="AT135" t="s">
        <v>90</v>
      </c>
      <c r="AU135" t="s"/>
      <c r="AV135" t="s"/>
      <c r="AW135" t="s"/>
      <c r="AX135" t="s"/>
      <c r="AY135" t="n">
        <v>2311812</v>
      </c>
      <c r="AZ135" t="s">
        <v>265</v>
      </c>
      <c r="BA135" t="s"/>
      <c r="BB135" t="n">
        <v>61648</v>
      </c>
      <c r="BC135" t="n">
        <v>10.010402749668</v>
      </c>
      <c r="BD135" t="n">
        <v>53.547472622281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261</v>
      </c>
      <c r="F136" t="n">
        <v>346202</v>
      </c>
      <c r="G136" t="s">
        <v>74</v>
      </c>
      <c r="H136" t="s">
        <v>75</v>
      </c>
      <c r="I136" t="s"/>
      <c r="J136" t="s">
        <v>74</v>
      </c>
      <c r="K136" t="n">
        <v>106</v>
      </c>
      <c r="L136" t="s">
        <v>76</v>
      </c>
      <c r="M136" t="s"/>
      <c r="N136" t="s">
        <v>77</v>
      </c>
      <c r="O136" t="s">
        <v>78</v>
      </c>
      <c r="P136" t="s">
        <v>263</v>
      </c>
      <c r="Q136" t="s"/>
      <c r="R136" t="s">
        <v>80</v>
      </c>
      <c r="S136" t="s">
        <v>178</v>
      </c>
      <c r="T136" t="s">
        <v>82</v>
      </c>
      <c r="U136" t="s"/>
      <c r="V136" t="s">
        <v>83</v>
      </c>
      <c r="W136" t="s">
        <v>94</v>
      </c>
      <c r="X136" t="s"/>
      <c r="Y136" t="s">
        <v>85</v>
      </c>
      <c r="Z136">
        <f>HYPERLINK("https://hotelmonitor-cachepage.eclerx.com/savepage/tk_15439117454916694_sr_2152.html","info")</f>
        <v/>
      </c>
      <c r="AA136" t="n">
        <v>82054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/>
      <c r="AP136" t="n">
        <v>116</v>
      </c>
      <c r="AQ136" t="s">
        <v>88</v>
      </c>
      <c r="AR136" t="s">
        <v>119</v>
      </c>
      <c r="AS136" t="s"/>
      <c r="AT136" t="s">
        <v>90</v>
      </c>
      <c r="AU136" t="s"/>
      <c r="AV136" t="s"/>
      <c r="AW136" t="s"/>
      <c r="AX136" t="s"/>
      <c r="AY136" t="n">
        <v>2311812</v>
      </c>
      <c r="AZ136" t="s">
        <v>265</v>
      </c>
      <c r="BA136" t="s"/>
      <c r="BB136" t="n">
        <v>61648</v>
      </c>
      <c r="BC136" t="n">
        <v>10.010402749668</v>
      </c>
      <c r="BD136" t="n">
        <v>53.547472622281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261</v>
      </c>
      <c r="F137" t="n">
        <v>346202</v>
      </c>
      <c r="G137" t="s">
        <v>74</v>
      </c>
      <c r="H137" t="s">
        <v>75</v>
      </c>
      <c r="I137" t="s"/>
      <c r="J137" t="s">
        <v>74</v>
      </c>
      <c r="K137" t="n">
        <v>107</v>
      </c>
      <c r="L137" t="s">
        <v>76</v>
      </c>
      <c r="M137" t="s"/>
      <c r="N137" t="s">
        <v>145</v>
      </c>
      <c r="O137" t="s">
        <v>78</v>
      </c>
      <c r="P137" t="s">
        <v>263</v>
      </c>
      <c r="Q137" t="s"/>
      <c r="R137" t="s">
        <v>80</v>
      </c>
      <c r="S137" t="s">
        <v>268</v>
      </c>
      <c r="T137" t="s">
        <v>82</v>
      </c>
      <c r="U137" t="s"/>
      <c r="V137" t="s">
        <v>83</v>
      </c>
      <c r="W137" t="s">
        <v>94</v>
      </c>
      <c r="X137" t="s"/>
      <c r="Y137" t="s">
        <v>85</v>
      </c>
      <c r="Z137">
        <f>HYPERLINK("https://hotelmonitor-cachepage.eclerx.com/savepage/tk_15439117454916694_sr_2152.html","info")</f>
        <v/>
      </c>
      <c r="AA137" t="n">
        <v>82054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/>
      <c r="AP137" t="n">
        <v>116</v>
      </c>
      <c r="AQ137" t="s">
        <v>88</v>
      </c>
      <c r="AR137" t="s">
        <v>121</v>
      </c>
      <c r="AS137" t="s"/>
      <c r="AT137" t="s">
        <v>90</v>
      </c>
      <c r="AU137" t="s"/>
      <c r="AV137" t="s"/>
      <c r="AW137" t="s"/>
      <c r="AX137" t="s"/>
      <c r="AY137" t="n">
        <v>2311812</v>
      </c>
      <c r="AZ137" t="s">
        <v>265</v>
      </c>
      <c r="BA137" t="s"/>
      <c r="BB137" t="n">
        <v>61648</v>
      </c>
      <c r="BC137" t="n">
        <v>10.010402749668</v>
      </c>
      <c r="BD137" t="n">
        <v>53.547472622281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261</v>
      </c>
      <c r="F138" t="n">
        <v>346202</v>
      </c>
      <c r="G138" t="s">
        <v>74</v>
      </c>
      <c r="H138" t="s">
        <v>75</v>
      </c>
      <c r="I138" t="s"/>
      <c r="J138" t="s">
        <v>74</v>
      </c>
      <c r="K138" t="n">
        <v>107</v>
      </c>
      <c r="L138" t="s">
        <v>76</v>
      </c>
      <c r="M138" t="s"/>
      <c r="N138" t="s">
        <v>142</v>
      </c>
      <c r="O138" t="s">
        <v>78</v>
      </c>
      <c r="P138" t="s">
        <v>263</v>
      </c>
      <c r="Q138" t="s"/>
      <c r="R138" t="s">
        <v>80</v>
      </c>
      <c r="S138" t="s">
        <v>268</v>
      </c>
      <c r="T138" t="s">
        <v>82</v>
      </c>
      <c r="U138" t="s"/>
      <c r="V138" t="s">
        <v>83</v>
      </c>
      <c r="W138" t="s">
        <v>94</v>
      </c>
      <c r="X138" t="s"/>
      <c r="Y138" t="s">
        <v>85</v>
      </c>
      <c r="Z138">
        <f>HYPERLINK("https://hotelmonitor-cachepage.eclerx.com/savepage/tk_15439117454916694_sr_2152.html","info")</f>
        <v/>
      </c>
      <c r="AA138" t="n">
        <v>82054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/>
      <c r="AP138" t="n">
        <v>116</v>
      </c>
      <c r="AQ138" t="s">
        <v>88</v>
      </c>
      <c r="AR138" t="s">
        <v>110</v>
      </c>
      <c r="AS138" t="s"/>
      <c r="AT138" t="s">
        <v>90</v>
      </c>
      <c r="AU138" t="s"/>
      <c r="AV138" t="s"/>
      <c r="AW138" t="s"/>
      <c r="AX138" t="s"/>
      <c r="AY138" t="n">
        <v>2311812</v>
      </c>
      <c r="AZ138" t="s">
        <v>265</v>
      </c>
      <c r="BA138" t="s"/>
      <c r="BB138" t="n">
        <v>61648</v>
      </c>
      <c r="BC138" t="n">
        <v>10.010402749668</v>
      </c>
      <c r="BD138" t="n">
        <v>53.547472622281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261</v>
      </c>
      <c r="F139" t="n">
        <v>346202</v>
      </c>
      <c r="G139" t="s">
        <v>74</v>
      </c>
      <c r="H139" t="s">
        <v>75</v>
      </c>
      <c r="I139" t="s"/>
      <c r="J139" t="s">
        <v>74</v>
      </c>
      <c r="K139" t="n">
        <v>108</v>
      </c>
      <c r="L139" t="s">
        <v>76</v>
      </c>
      <c r="M139" t="s"/>
      <c r="N139" t="s">
        <v>77</v>
      </c>
      <c r="O139" t="s">
        <v>78</v>
      </c>
      <c r="P139" t="s">
        <v>263</v>
      </c>
      <c r="Q139" t="s"/>
      <c r="R139" t="s">
        <v>80</v>
      </c>
      <c r="S139" t="s">
        <v>269</v>
      </c>
      <c r="T139" t="s">
        <v>82</v>
      </c>
      <c r="U139" t="s"/>
      <c r="V139" t="s">
        <v>83</v>
      </c>
      <c r="W139" t="s">
        <v>94</v>
      </c>
      <c r="X139" t="s"/>
      <c r="Y139" t="s">
        <v>85</v>
      </c>
      <c r="Z139">
        <f>HYPERLINK("https://hotelmonitor-cachepage.eclerx.com/savepage/tk_15439117454916694_sr_2152.html","info")</f>
        <v/>
      </c>
      <c r="AA139" t="n">
        <v>82054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/>
      <c r="AP139" t="n">
        <v>116</v>
      </c>
      <c r="AQ139" t="s">
        <v>88</v>
      </c>
      <c r="AR139" t="s">
        <v>124</v>
      </c>
      <c r="AS139" t="s"/>
      <c r="AT139" t="s">
        <v>90</v>
      </c>
      <c r="AU139" t="s"/>
      <c r="AV139" t="s"/>
      <c r="AW139" t="s"/>
      <c r="AX139" t="s"/>
      <c r="AY139" t="n">
        <v>2311812</v>
      </c>
      <c r="AZ139" t="s">
        <v>265</v>
      </c>
      <c r="BA139" t="s"/>
      <c r="BB139" t="n">
        <v>61648</v>
      </c>
      <c r="BC139" t="n">
        <v>10.010402749668</v>
      </c>
      <c r="BD139" t="n">
        <v>53.547472622281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261</v>
      </c>
      <c r="F140" t="n">
        <v>346202</v>
      </c>
      <c r="G140" t="s">
        <v>74</v>
      </c>
      <c r="H140" t="s">
        <v>75</v>
      </c>
      <c r="I140" t="s"/>
      <c r="J140" t="s">
        <v>74</v>
      </c>
      <c r="K140" t="n">
        <v>108</v>
      </c>
      <c r="L140" t="s">
        <v>76</v>
      </c>
      <c r="M140" t="s"/>
      <c r="N140" t="s">
        <v>262</v>
      </c>
      <c r="O140" t="s">
        <v>78</v>
      </c>
      <c r="P140" t="s">
        <v>263</v>
      </c>
      <c r="Q140" t="s"/>
      <c r="R140" t="s">
        <v>80</v>
      </c>
      <c r="S140" t="s">
        <v>269</v>
      </c>
      <c r="T140" t="s">
        <v>82</v>
      </c>
      <c r="U140" t="s"/>
      <c r="V140" t="s">
        <v>83</v>
      </c>
      <c r="W140" t="s">
        <v>84</v>
      </c>
      <c r="X140" t="s"/>
      <c r="Y140" t="s">
        <v>85</v>
      </c>
      <c r="Z140">
        <f>HYPERLINK("https://hotelmonitor-cachepage.eclerx.com/savepage/tk_15439117454916694_sr_2152.html","info")</f>
        <v/>
      </c>
      <c r="AA140" t="n">
        <v>82054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/>
      <c r="AP140" t="n">
        <v>116</v>
      </c>
      <c r="AQ140" t="s">
        <v>88</v>
      </c>
      <c r="AR140" t="s">
        <v>116</v>
      </c>
      <c r="AS140" t="s"/>
      <c r="AT140" t="s">
        <v>90</v>
      </c>
      <c r="AU140" t="s"/>
      <c r="AV140" t="s"/>
      <c r="AW140" t="s"/>
      <c r="AX140" t="s"/>
      <c r="AY140" t="n">
        <v>2311812</v>
      </c>
      <c r="AZ140" t="s">
        <v>265</v>
      </c>
      <c r="BA140" t="s"/>
      <c r="BB140" t="n">
        <v>61648</v>
      </c>
      <c r="BC140" t="n">
        <v>10.010402749668</v>
      </c>
      <c r="BD140" t="n">
        <v>53.547472622281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261</v>
      </c>
      <c r="F141" t="n">
        <v>346202</v>
      </c>
      <c r="G141" t="s">
        <v>74</v>
      </c>
      <c r="H141" t="s">
        <v>75</v>
      </c>
      <c r="I141" t="s"/>
      <c r="J141" t="s">
        <v>74</v>
      </c>
      <c r="K141" t="n">
        <v>111</v>
      </c>
      <c r="L141" t="s">
        <v>76</v>
      </c>
      <c r="M141" t="s"/>
      <c r="N141" t="s">
        <v>93</v>
      </c>
      <c r="O141" t="s">
        <v>78</v>
      </c>
      <c r="P141" t="s">
        <v>263</v>
      </c>
      <c r="Q141" t="s"/>
      <c r="R141" t="s">
        <v>80</v>
      </c>
      <c r="S141" t="s">
        <v>179</v>
      </c>
      <c r="T141" t="s">
        <v>82</v>
      </c>
      <c r="U141" t="s"/>
      <c r="V141" t="s">
        <v>83</v>
      </c>
      <c r="W141" t="s">
        <v>94</v>
      </c>
      <c r="X141" t="s"/>
      <c r="Y141" t="s">
        <v>85</v>
      </c>
      <c r="Z141">
        <f>HYPERLINK("https://hotelmonitor-cachepage.eclerx.com/savepage/tk_15439117454916694_sr_2152.html","info")</f>
        <v/>
      </c>
      <c r="AA141" t="n">
        <v>82054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/>
      <c r="AP141" t="n">
        <v>116</v>
      </c>
      <c r="AQ141" t="s">
        <v>88</v>
      </c>
      <c r="AR141" t="s">
        <v>89</v>
      </c>
      <c r="AS141" t="s"/>
      <c r="AT141" t="s">
        <v>90</v>
      </c>
      <c r="AU141" t="s"/>
      <c r="AV141" t="s"/>
      <c r="AW141" t="s"/>
      <c r="AX141" t="s"/>
      <c r="AY141" t="n">
        <v>2311812</v>
      </c>
      <c r="AZ141" t="s">
        <v>265</v>
      </c>
      <c r="BA141" t="s"/>
      <c r="BB141" t="n">
        <v>61648</v>
      </c>
      <c r="BC141" t="n">
        <v>10.010402749668</v>
      </c>
      <c r="BD141" t="n">
        <v>53.547472622281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261</v>
      </c>
      <c r="F142" t="n">
        <v>346202</v>
      </c>
      <c r="G142" t="s">
        <v>74</v>
      </c>
      <c r="H142" t="s">
        <v>75</v>
      </c>
      <c r="I142" t="s"/>
      <c r="J142" t="s">
        <v>74</v>
      </c>
      <c r="K142" t="n">
        <v>111</v>
      </c>
      <c r="L142" t="s">
        <v>76</v>
      </c>
      <c r="M142" t="s"/>
      <c r="N142" t="s">
        <v>142</v>
      </c>
      <c r="O142" t="s">
        <v>78</v>
      </c>
      <c r="P142" t="s">
        <v>263</v>
      </c>
      <c r="Q142" t="s"/>
      <c r="R142" t="s">
        <v>80</v>
      </c>
      <c r="S142" t="s">
        <v>179</v>
      </c>
      <c r="T142" t="s">
        <v>82</v>
      </c>
      <c r="U142" t="s"/>
      <c r="V142" t="s">
        <v>83</v>
      </c>
      <c r="W142" t="s">
        <v>94</v>
      </c>
      <c r="X142" t="s"/>
      <c r="Y142" t="s">
        <v>85</v>
      </c>
      <c r="Z142">
        <f>HYPERLINK("https://hotelmonitor-cachepage.eclerx.com/savepage/tk_15439117454916694_sr_2152.html","info")</f>
        <v/>
      </c>
      <c r="AA142" t="n">
        <v>82054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/>
      <c r="AP142" t="n">
        <v>116</v>
      </c>
      <c r="AQ142" t="s">
        <v>88</v>
      </c>
      <c r="AR142" t="s">
        <v>116</v>
      </c>
      <c r="AS142" t="s"/>
      <c r="AT142" t="s">
        <v>90</v>
      </c>
      <c r="AU142" t="s"/>
      <c r="AV142" t="s"/>
      <c r="AW142" t="s"/>
      <c r="AX142" t="s"/>
      <c r="AY142" t="n">
        <v>2311812</v>
      </c>
      <c r="AZ142" t="s">
        <v>265</v>
      </c>
      <c r="BA142" t="s"/>
      <c r="BB142" t="n">
        <v>61648</v>
      </c>
      <c r="BC142" t="n">
        <v>10.010402749668</v>
      </c>
      <c r="BD142" t="n">
        <v>53.547472622281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261</v>
      </c>
      <c r="F143" t="n">
        <v>346202</v>
      </c>
      <c r="G143" t="s">
        <v>74</v>
      </c>
      <c r="H143" t="s">
        <v>75</v>
      </c>
      <c r="I143" t="s"/>
      <c r="J143" t="s">
        <v>74</v>
      </c>
      <c r="K143" t="n">
        <v>116</v>
      </c>
      <c r="L143" t="s">
        <v>76</v>
      </c>
      <c r="M143" t="s"/>
      <c r="N143" t="s">
        <v>77</v>
      </c>
      <c r="O143" t="s">
        <v>78</v>
      </c>
      <c r="P143" t="s">
        <v>263</v>
      </c>
      <c r="Q143" t="s"/>
      <c r="R143" t="s">
        <v>80</v>
      </c>
      <c r="S143" t="s">
        <v>132</v>
      </c>
      <c r="T143" t="s">
        <v>82</v>
      </c>
      <c r="U143" t="s"/>
      <c r="V143" t="s">
        <v>83</v>
      </c>
      <c r="W143" t="s">
        <v>94</v>
      </c>
      <c r="X143" t="s"/>
      <c r="Y143" t="s">
        <v>85</v>
      </c>
      <c r="Z143">
        <f>HYPERLINK("https://hotelmonitor-cachepage.eclerx.com/savepage/tk_15439117454916694_sr_2152.html","info")</f>
        <v/>
      </c>
      <c r="AA143" t="n">
        <v>82054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/>
      <c r="AP143" t="n">
        <v>116</v>
      </c>
      <c r="AQ143" t="s">
        <v>88</v>
      </c>
      <c r="AR143" t="s">
        <v>126</v>
      </c>
      <c r="AS143" t="s"/>
      <c r="AT143" t="s">
        <v>90</v>
      </c>
      <c r="AU143" t="s"/>
      <c r="AV143" t="s"/>
      <c r="AW143" t="s"/>
      <c r="AX143" t="s"/>
      <c r="AY143" t="n">
        <v>2311812</v>
      </c>
      <c r="AZ143" t="s">
        <v>265</v>
      </c>
      <c r="BA143" t="s"/>
      <c r="BB143" t="n">
        <v>61648</v>
      </c>
      <c r="BC143" t="n">
        <v>10.010402749668</v>
      </c>
      <c r="BD143" t="n">
        <v>53.547472622281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261</v>
      </c>
      <c r="F144" t="n">
        <v>346202</v>
      </c>
      <c r="G144" t="s">
        <v>74</v>
      </c>
      <c r="H144" t="s">
        <v>75</v>
      </c>
      <c r="I144" t="s"/>
      <c r="J144" t="s">
        <v>74</v>
      </c>
      <c r="K144" t="n">
        <v>123</v>
      </c>
      <c r="L144" t="s">
        <v>76</v>
      </c>
      <c r="M144" t="s"/>
      <c r="N144" t="s">
        <v>77</v>
      </c>
      <c r="O144" t="s">
        <v>78</v>
      </c>
      <c r="P144" t="s">
        <v>263</v>
      </c>
      <c r="Q144" t="s"/>
      <c r="R144" t="s">
        <v>80</v>
      </c>
      <c r="S144" t="s">
        <v>270</v>
      </c>
      <c r="T144" t="s">
        <v>82</v>
      </c>
      <c r="U144" t="s"/>
      <c r="V144" t="s">
        <v>83</v>
      </c>
      <c r="W144" t="s">
        <v>84</v>
      </c>
      <c r="X144" t="s"/>
      <c r="Y144" t="s">
        <v>85</v>
      </c>
      <c r="Z144">
        <f>HYPERLINK("https://hotelmonitor-cachepage.eclerx.com/savepage/tk_15439117454916694_sr_2152.html","info")</f>
        <v/>
      </c>
      <c r="AA144" t="n">
        <v>82054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/>
      <c r="AP144" t="n">
        <v>116</v>
      </c>
      <c r="AQ144" t="s">
        <v>88</v>
      </c>
      <c r="AR144" t="s">
        <v>126</v>
      </c>
      <c r="AS144" t="s"/>
      <c r="AT144" t="s">
        <v>90</v>
      </c>
      <c r="AU144" t="s"/>
      <c r="AV144" t="s"/>
      <c r="AW144" t="s"/>
      <c r="AX144" t="s"/>
      <c r="AY144" t="n">
        <v>2311812</v>
      </c>
      <c r="AZ144" t="s">
        <v>265</v>
      </c>
      <c r="BA144" t="s"/>
      <c r="BB144" t="n">
        <v>61648</v>
      </c>
      <c r="BC144" t="n">
        <v>10.010402749668</v>
      </c>
      <c r="BD144" t="n">
        <v>53.547472622281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261</v>
      </c>
      <c r="F145" t="n">
        <v>346202</v>
      </c>
      <c r="G145" t="s">
        <v>74</v>
      </c>
      <c r="H145" t="s">
        <v>75</v>
      </c>
      <c r="I145" t="s"/>
      <c r="J145" t="s">
        <v>74</v>
      </c>
      <c r="K145" t="n">
        <v>125</v>
      </c>
      <c r="L145" t="s">
        <v>76</v>
      </c>
      <c r="M145" t="s"/>
      <c r="N145" t="s">
        <v>144</v>
      </c>
      <c r="O145" t="s">
        <v>78</v>
      </c>
      <c r="P145" t="s">
        <v>263</v>
      </c>
      <c r="Q145" t="s"/>
      <c r="R145" t="s">
        <v>80</v>
      </c>
      <c r="S145" t="s">
        <v>271</v>
      </c>
      <c r="T145" t="s">
        <v>82</v>
      </c>
      <c r="U145" t="s"/>
      <c r="V145" t="s">
        <v>83</v>
      </c>
      <c r="W145" t="s">
        <v>94</v>
      </c>
      <c r="X145" t="s"/>
      <c r="Y145" t="s">
        <v>85</v>
      </c>
      <c r="Z145">
        <f>HYPERLINK("https://hotelmonitor-cachepage.eclerx.com/savepage/tk_15439117454916694_sr_2152.html","info")</f>
        <v/>
      </c>
      <c r="AA145" t="n">
        <v>82054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/>
      <c r="AP145" t="n">
        <v>116</v>
      </c>
      <c r="AQ145" t="s">
        <v>88</v>
      </c>
      <c r="AR145" t="s">
        <v>103</v>
      </c>
      <c r="AS145" t="s"/>
      <c r="AT145" t="s">
        <v>90</v>
      </c>
      <c r="AU145" t="s"/>
      <c r="AV145" t="s"/>
      <c r="AW145" t="s"/>
      <c r="AX145" t="s"/>
      <c r="AY145" t="n">
        <v>2311812</v>
      </c>
      <c r="AZ145" t="s">
        <v>265</v>
      </c>
      <c r="BA145" t="s"/>
      <c r="BB145" t="n">
        <v>61648</v>
      </c>
      <c r="BC145" t="n">
        <v>10.010402749668</v>
      </c>
      <c r="BD145" t="n">
        <v>53.547472622281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261</v>
      </c>
      <c r="F146" t="n">
        <v>346202</v>
      </c>
      <c r="G146" t="s">
        <v>74</v>
      </c>
      <c r="H146" t="s">
        <v>75</v>
      </c>
      <c r="I146" t="s"/>
      <c r="J146" t="s">
        <v>74</v>
      </c>
      <c r="K146" t="n">
        <v>133</v>
      </c>
      <c r="L146" t="s">
        <v>76</v>
      </c>
      <c r="M146" t="s"/>
      <c r="N146" t="s">
        <v>272</v>
      </c>
      <c r="O146" t="s">
        <v>78</v>
      </c>
      <c r="P146" t="s">
        <v>263</v>
      </c>
      <c r="Q146" t="s"/>
      <c r="R146" t="s">
        <v>80</v>
      </c>
      <c r="S146" t="s">
        <v>273</v>
      </c>
      <c r="T146" t="s">
        <v>82</v>
      </c>
      <c r="U146" t="s"/>
      <c r="V146" t="s">
        <v>83</v>
      </c>
      <c r="W146" t="s">
        <v>94</v>
      </c>
      <c r="X146" t="s"/>
      <c r="Y146" t="s">
        <v>85</v>
      </c>
      <c r="Z146">
        <f>HYPERLINK("https://hotelmonitor-cachepage.eclerx.com/savepage/tk_15439117454916694_sr_2152.html","info")</f>
        <v/>
      </c>
      <c r="AA146" t="n">
        <v>82054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/>
      <c r="AP146" t="n">
        <v>116</v>
      </c>
      <c r="AQ146" t="s">
        <v>88</v>
      </c>
      <c r="AR146" t="s">
        <v>110</v>
      </c>
      <c r="AS146" t="s"/>
      <c r="AT146" t="s">
        <v>90</v>
      </c>
      <c r="AU146" t="s"/>
      <c r="AV146" t="s"/>
      <c r="AW146" t="s"/>
      <c r="AX146" t="s"/>
      <c r="AY146" t="n">
        <v>2311812</v>
      </c>
      <c r="AZ146" t="s">
        <v>265</v>
      </c>
      <c r="BA146" t="s"/>
      <c r="BB146" t="n">
        <v>61648</v>
      </c>
      <c r="BC146" t="n">
        <v>10.010402749668</v>
      </c>
      <c r="BD146" t="n">
        <v>53.547472622281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261</v>
      </c>
      <c r="F147" t="n">
        <v>346202</v>
      </c>
      <c r="G147" t="s">
        <v>74</v>
      </c>
      <c r="H147" t="s">
        <v>75</v>
      </c>
      <c r="I147" t="s"/>
      <c r="J147" t="s">
        <v>74</v>
      </c>
      <c r="K147" t="n">
        <v>138</v>
      </c>
      <c r="L147" t="s">
        <v>76</v>
      </c>
      <c r="M147" t="s"/>
      <c r="N147" t="s">
        <v>272</v>
      </c>
      <c r="O147" t="s">
        <v>78</v>
      </c>
      <c r="P147" t="s">
        <v>263</v>
      </c>
      <c r="Q147" t="s"/>
      <c r="R147" t="s">
        <v>80</v>
      </c>
      <c r="S147" t="s">
        <v>274</v>
      </c>
      <c r="T147" t="s">
        <v>82</v>
      </c>
      <c r="U147" t="s"/>
      <c r="V147" t="s">
        <v>83</v>
      </c>
      <c r="W147" t="s">
        <v>94</v>
      </c>
      <c r="X147" t="s"/>
      <c r="Y147" t="s">
        <v>85</v>
      </c>
      <c r="Z147">
        <f>HYPERLINK("https://hotelmonitor-cachepage.eclerx.com/savepage/tk_15439117454916694_sr_2152.html","info")</f>
        <v/>
      </c>
      <c r="AA147" t="n">
        <v>82054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/>
      <c r="AP147" t="n">
        <v>116</v>
      </c>
      <c r="AQ147" t="s">
        <v>88</v>
      </c>
      <c r="AR147" t="s">
        <v>116</v>
      </c>
      <c r="AS147" t="s"/>
      <c r="AT147" t="s">
        <v>90</v>
      </c>
      <c r="AU147" t="s"/>
      <c r="AV147" t="s"/>
      <c r="AW147" t="s"/>
      <c r="AX147" t="s"/>
      <c r="AY147" t="n">
        <v>2311812</v>
      </c>
      <c r="AZ147" t="s">
        <v>265</v>
      </c>
      <c r="BA147" t="s"/>
      <c r="BB147" t="n">
        <v>61648</v>
      </c>
      <c r="BC147" t="n">
        <v>10.010402749668</v>
      </c>
      <c r="BD147" t="n">
        <v>53.547472622281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261</v>
      </c>
      <c r="F148" t="n">
        <v>346202</v>
      </c>
      <c r="G148" t="s">
        <v>74</v>
      </c>
      <c r="H148" t="s">
        <v>75</v>
      </c>
      <c r="I148" t="s"/>
      <c r="J148" t="s">
        <v>74</v>
      </c>
      <c r="K148" t="n">
        <v>139</v>
      </c>
      <c r="L148" t="s">
        <v>76</v>
      </c>
      <c r="M148" t="s"/>
      <c r="N148" t="s">
        <v>275</v>
      </c>
      <c r="O148" t="s">
        <v>78</v>
      </c>
      <c r="P148" t="s">
        <v>263</v>
      </c>
      <c r="Q148" t="s"/>
      <c r="R148" t="s">
        <v>80</v>
      </c>
      <c r="S148" t="s">
        <v>276</v>
      </c>
      <c r="T148" t="s">
        <v>82</v>
      </c>
      <c r="U148" t="s"/>
      <c r="V148" t="s">
        <v>83</v>
      </c>
      <c r="W148" t="s">
        <v>94</v>
      </c>
      <c r="X148" t="s"/>
      <c r="Y148" t="s">
        <v>85</v>
      </c>
      <c r="Z148">
        <f>HYPERLINK("https://hotelmonitor-cachepage.eclerx.com/savepage/tk_15439117454916694_sr_2152.html","info")</f>
        <v/>
      </c>
      <c r="AA148" t="n">
        <v>82054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/>
      <c r="AP148" t="n">
        <v>116</v>
      </c>
      <c r="AQ148" t="s">
        <v>88</v>
      </c>
      <c r="AR148" t="s">
        <v>110</v>
      </c>
      <c r="AS148" t="s"/>
      <c r="AT148" t="s">
        <v>90</v>
      </c>
      <c r="AU148" t="s"/>
      <c r="AV148" t="s"/>
      <c r="AW148" t="s"/>
      <c r="AX148" t="s"/>
      <c r="AY148" t="n">
        <v>2311812</v>
      </c>
      <c r="AZ148" t="s">
        <v>265</v>
      </c>
      <c r="BA148" t="s"/>
      <c r="BB148" t="n">
        <v>61648</v>
      </c>
      <c r="BC148" t="n">
        <v>10.010402749668</v>
      </c>
      <c r="BD148" t="n">
        <v>53.547472622281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261</v>
      </c>
      <c r="F149" t="n">
        <v>346202</v>
      </c>
      <c r="G149" t="s">
        <v>74</v>
      </c>
      <c r="H149" t="s">
        <v>75</v>
      </c>
      <c r="I149" t="s"/>
      <c r="J149" t="s">
        <v>74</v>
      </c>
      <c r="K149" t="n">
        <v>143</v>
      </c>
      <c r="L149" t="s">
        <v>76</v>
      </c>
      <c r="M149" t="s"/>
      <c r="N149" t="s">
        <v>275</v>
      </c>
      <c r="O149" t="s">
        <v>78</v>
      </c>
      <c r="P149" t="s">
        <v>263</v>
      </c>
      <c r="Q149" t="s"/>
      <c r="R149" t="s">
        <v>80</v>
      </c>
      <c r="S149" t="s">
        <v>155</v>
      </c>
      <c r="T149" t="s">
        <v>82</v>
      </c>
      <c r="U149" t="s"/>
      <c r="V149" t="s">
        <v>83</v>
      </c>
      <c r="W149" t="s">
        <v>94</v>
      </c>
      <c r="X149" t="s"/>
      <c r="Y149" t="s">
        <v>85</v>
      </c>
      <c r="Z149">
        <f>HYPERLINK("https://hotelmonitor-cachepage.eclerx.com/savepage/tk_15439117454916694_sr_2152.html","info")</f>
        <v/>
      </c>
      <c r="AA149" t="n">
        <v>82054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/>
      <c r="AP149" t="n">
        <v>116</v>
      </c>
      <c r="AQ149" t="s">
        <v>88</v>
      </c>
      <c r="AR149" t="s">
        <v>116</v>
      </c>
      <c r="AS149" t="s"/>
      <c r="AT149" t="s">
        <v>90</v>
      </c>
      <c r="AU149" t="s"/>
      <c r="AV149" t="s"/>
      <c r="AW149" t="s"/>
      <c r="AX149" t="s"/>
      <c r="AY149" t="n">
        <v>2311812</v>
      </c>
      <c r="AZ149" t="s">
        <v>265</v>
      </c>
      <c r="BA149" t="s"/>
      <c r="BB149" t="n">
        <v>61648</v>
      </c>
      <c r="BC149" t="n">
        <v>10.010402749668</v>
      </c>
      <c r="BD149" t="n">
        <v>53.547472622281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261</v>
      </c>
      <c r="F150" t="n">
        <v>346202</v>
      </c>
      <c r="G150" t="s">
        <v>74</v>
      </c>
      <c r="H150" t="s">
        <v>75</v>
      </c>
      <c r="I150" t="s"/>
      <c r="J150" t="s">
        <v>74</v>
      </c>
      <c r="K150" t="n">
        <v>172</v>
      </c>
      <c r="L150" t="s">
        <v>76</v>
      </c>
      <c r="M150" t="s"/>
      <c r="N150" t="s">
        <v>77</v>
      </c>
      <c r="O150" t="s">
        <v>78</v>
      </c>
      <c r="P150" t="s">
        <v>263</v>
      </c>
      <c r="Q150" t="s"/>
      <c r="R150" t="s">
        <v>80</v>
      </c>
      <c r="S150" t="s">
        <v>161</v>
      </c>
      <c r="T150" t="s">
        <v>82</v>
      </c>
      <c r="U150" t="s"/>
      <c r="V150" t="s">
        <v>83</v>
      </c>
      <c r="W150" t="s">
        <v>94</v>
      </c>
      <c r="X150" t="s"/>
      <c r="Y150" t="s">
        <v>85</v>
      </c>
      <c r="Z150">
        <f>HYPERLINK("https://hotelmonitor-cachepage.eclerx.com/savepage/tk_15439117454916694_sr_2152.html","info")</f>
        <v/>
      </c>
      <c r="AA150" t="n">
        <v>82054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/>
      <c r="AP150" t="n">
        <v>116</v>
      </c>
      <c r="AQ150" t="s">
        <v>88</v>
      </c>
      <c r="AR150" t="s">
        <v>156</v>
      </c>
      <c r="AS150" t="s"/>
      <c r="AT150" t="s">
        <v>90</v>
      </c>
      <c r="AU150" t="s"/>
      <c r="AV150" t="s"/>
      <c r="AW150" t="s"/>
      <c r="AX150" t="s"/>
      <c r="AY150" t="n">
        <v>2311812</v>
      </c>
      <c r="AZ150" t="s">
        <v>265</v>
      </c>
      <c r="BA150" t="s"/>
      <c r="BB150" t="n">
        <v>61648</v>
      </c>
      <c r="BC150" t="n">
        <v>10.010402749668</v>
      </c>
      <c r="BD150" t="n">
        <v>53.547472622281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261</v>
      </c>
      <c r="F151" t="n">
        <v>346202</v>
      </c>
      <c r="G151" t="s">
        <v>74</v>
      </c>
      <c r="H151" t="s">
        <v>75</v>
      </c>
      <c r="I151" t="s"/>
      <c r="J151" t="s">
        <v>74</v>
      </c>
      <c r="K151" t="n">
        <v>172</v>
      </c>
      <c r="L151" t="s">
        <v>76</v>
      </c>
      <c r="M151" t="s"/>
      <c r="N151" t="s">
        <v>157</v>
      </c>
      <c r="O151" t="s">
        <v>78</v>
      </c>
      <c r="P151" t="s">
        <v>263</v>
      </c>
      <c r="Q151" t="s"/>
      <c r="R151" t="s">
        <v>80</v>
      </c>
      <c r="S151" t="s">
        <v>161</v>
      </c>
      <c r="T151" t="s">
        <v>82</v>
      </c>
      <c r="U151" t="s"/>
      <c r="V151" t="s">
        <v>83</v>
      </c>
      <c r="W151" t="s">
        <v>94</v>
      </c>
      <c r="X151" t="s"/>
      <c r="Y151" t="s">
        <v>85</v>
      </c>
      <c r="Z151">
        <f>HYPERLINK("https://hotelmonitor-cachepage.eclerx.com/savepage/tk_15439117454916694_sr_2152.html","info")</f>
        <v/>
      </c>
      <c r="AA151" t="n">
        <v>82054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/>
      <c r="AP151" t="n">
        <v>116</v>
      </c>
      <c r="AQ151" t="s">
        <v>88</v>
      </c>
      <c r="AR151" t="s">
        <v>156</v>
      </c>
      <c r="AS151" t="s"/>
      <c r="AT151" t="s">
        <v>90</v>
      </c>
      <c r="AU151" t="s"/>
      <c r="AV151" t="s"/>
      <c r="AW151" t="s"/>
      <c r="AX151" t="s"/>
      <c r="AY151" t="n">
        <v>2311812</v>
      </c>
      <c r="AZ151" t="s">
        <v>265</v>
      </c>
      <c r="BA151" t="s"/>
      <c r="BB151" t="n">
        <v>61648</v>
      </c>
      <c r="BC151" t="n">
        <v>10.010402749668</v>
      </c>
      <c r="BD151" t="n">
        <v>53.547472622281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261</v>
      </c>
      <c r="F152" t="n">
        <v>346202</v>
      </c>
      <c r="G152" t="s">
        <v>74</v>
      </c>
      <c r="H152" t="s">
        <v>75</v>
      </c>
      <c r="I152" t="s"/>
      <c r="J152" t="s">
        <v>74</v>
      </c>
      <c r="K152" t="n">
        <v>202</v>
      </c>
      <c r="L152" t="s">
        <v>76</v>
      </c>
      <c r="M152" t="s"/>
      <c r="N152" t="s">
        <v>77</v>
      </c>
      <c r="O152" t="s">
        <v>78</v>
      </c>
      <c r="P152" t="s">
        <v>263</v>
      </c>
      <c r="Q152" t="s"/>
      <c r="R152" t="s">
        <v>80</v>
      </c>
      <c r="S152" t="s">
        <v>277</v>
      </c>
      <c r="T152" t="s">
        <v>82</v>
      </c>
      <c r="U152" t="s"/>
      <c r="V152" t="s">
        <v>83</v>
      </c>
      <c r="W152" t="s">
        <v>84</v>
      </c>
      <c r="X152" t="s"/>
      <c r="Y152" t="s">
        <v>85</v>
      </c>
      <c r="Z152">
        <f>HYPERLINK("https://hotelmonitor-cachepage.eclerx.com/savepage/tk_15439117454916694_sr_2152.html","info")</f>
        <v/>
      </c>
      <c r="AA152" t="n">
        <v>82054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/>
      <c r="AP152" t="n">
        <v>116</v>
      </c>
      <c r="AQ152" t="s">
        <v>88</v>
      </c>
      <c r="AR152" t="s">
        <v>156</v>
      </c>
      <c r="AS152" t="s"/>
      <c r="AT152" t="s">
        <v>90</v>
      </c>
      <c r="AU152" t="s"/>
      <c r="AV152" t="s"/>
      <c r="AW152" t="s"/>
      <c r="AX152" t="s"/>
      <c r="AY152" t="n">
        <v>2311812</v>
      </c>
      <c r="AZ152" t="s">
        <v>265</v>
      </c>
      <c r="BA152" t="s"/>
      <c r="BB152" t="n">
        <v>61648</v>
      </c>
      <c r="BC152" t="n">
        <v>10.010402749668</v>
      </c>
      <c r="BD152" t="n">
        <v>53.547472622281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261</v>
      </c>
      <c r="F153" t="n">
        <v>346202</v>
      </c>
      <c r="G153" t="s">
        <v>74</v>
      </c>
      <c r="H153" t="s">
        <v>75</v>
      </c>
      <c r="I153" t="s"/>
      <c r="J153" t="s">
        <v>74</v>
      </c>
      <c r="K153" t="n">
        <v>207</v>
      </c>
      <c r="L153" t="s">
        <v>76</v>
      </c>
      <c r="M153" t="s"/>
      <c r="N153" t="s">
        <v>159</v>
      </c>
      <c r="O153" t="s">
        <v>78</v>
      </c>
      <c r="P153" t="s">
        <v>263</v>
      </c>
      <c r="Q153" t="s"/>
      <c r="R153" t="s">
        <v>80</v>
      </c>
      <c r="S153" t="s">
        <v>278</v>
      </c>
      <c r="T153" t="s">
        <v>82</v>
      </c>
      <c r="U153" t="s"/>
      <c r="V153" t="s">
        <v>83</v>
      </c>
      <c r="W153" t="s">
        <v>94</v>
      </c>
      <c r="X153" t="s"/>
      <c r="Y153" t="s">
        <v>85</v>
      </c>
      <c r="Z153">
        <f>HYPERLINK("https://hotelmonitor-cachepage.eclerx.com/savepage/tk_15439117454916694_sr_2152.html","info")</f>
        <v/>
      </c>
      <c r="AA153" t="n">
        <v>82054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/>
      <c r="AP153" t="n">
        <v>116</v>
      </c>
      <c r="AQ153" t="s">
        <v>88</v>
      </c>
      <c r="AR153" t="s">
        <v>156</v>
      </c>
      <c r="AS153" t="s"/>
      <c r="AT153" t="s">
        <v>90</v>
      </c>
      <c r="AU153" t="s"/>
      <c r="AV153" t="s"/>
      <c r="AW153" t="s"/>
      <c r="AX153" t="s"/>
      <c r="AY153" t="n">
        <v>2311812</v>
      </c>
      <c r="AZ153" t="s">
        <v>265</v>
      </c>
      <c r="BA153" t="s"/>
      <c r="BB153" t="n">
        <v>61648</v>
      </c>
      <c r="BC153" t="n">
        <v>10.010402749668</v>
      </c>
      <c r="BD153" t="n">
        <v>53.547472622281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261</v>
      </c>
      <c r="F154" t="n">
        <v>346202</v>
      </c>
      <c r="G154" t="s">
        <v>74</v>
      </c>
      <c r="H154" t="s">
        <v>75</v>
      </c>
      <c r="I154" t="s"/>
      <c r="J154" t="s">
        <v>74</v>
      </c>
      <c r="K154" t="n">
        <v>258</v>
      </c>
      <c r="L154" t="s">
        <v>76</v>
      </c>
      <c r="M154" t="s"/>
      <c r="N154" t="s">
        <v>162</v>
      </c>
      <c r="O154" t="s">
        <v>78</v>
      </c>
      <c r="P154" t="s">
        <v>263</v>
      </c>
      <c r="Q154" t="s"/>
      <c r="R154" t="s">
        <v>80</v>
      </c>
      <c r="S154" t="s">
        <v>221</v>
      </c>
      <c r="T154" t="s">
        <v>82</v>
      </c>
      <c r="U154" t="s"/>
      <c r="V154" t="s">
        <v>83</v>
      </c>
      <c r="W154" t="s">
        <v>94</v>
      </c>
      <c r="X154" t="s"/>
      <c r="Y154" t="s">
        <v>85</v>
      </c>
      <c r="Z154">
        <f>HYPERLINK("https://hotelmonitor-cachepage.eclerx.com/savepage/tk_15439117454916694_sr_2152.html","info")</f>
        <v/>
      </c>
      <c r="AA154" t="n">
        <v>82054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/>
      <c r="AP154" t="n">
        <v>116</v>
      </c>
      <c r="AQ154" t="s">
        <v>88</v>
      </c>
      <c r="AR154" t="s">
        <v>156</v>
      </c>
      <c r="AS154" t="s"/>
      <c r="AT154" t="s">
        <v>90</v>
      </c>
      <c r="AU154" t="s"/>
      <c r="AV154" t="s"/>
      <c r="AW154" t="s"/>
      <c r="AX154" t="s"/>
      <c r="AY154" t="n">
        <v>2311812</v>
      </c>
      <c r="AZ154" t="s">
        <v>265</v>
      </c>
      <c r="BA154" t="s"/>
      <c r="BB154" t="n">
        <v>61648</v>
      </c>
      <c r="BC154" t="n">
        <v>10.010402749668</v>
      </c>
      <c r="BD154" t="n">
        <v>53.547472622281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261</v>
      </c>
      <c r="F155" t="n">
        <v>346202</v>
      </c>
      <c r="G155" t="s">
        <v>74</v>
      </c>
      <c r="H155" t="s">
        <v>75</v>
      </c>
      <c r="I155" t="s"/>
      <c r="J155" t="s">
        <v>74</v>
      </c>
      <c r="K155" t="n">
        <v>269</v>
      </c>
      <c r="L155" t="s">
        <v>76</v>
      </c>
      <c r="M155" t="s"/>
      <c r="N155" t="s">
        <v>164</v>
      </c>
      <c r="O155" t="s">
        <v>78</v>
      </c>
      <c r="P155" t="s">
        <v>263</v>
      </c>
      <c r="Q155" t="s"/>
      <c r="R155" t="s">
        <v>80</v>
      </c>
      <c r="S155" t="s">
        <v>222</v>
      </c>
      <c r="T155" t="s">
        <v>82</v>
      </c>
      <c r="U155" t="s"/>
      <c r="V155" t="s">
        <v>83</v>
      </c>
      <c r="W155" t="s">
        <v>94</v>
      </c>
      <c r="X155" t="s"/>
      <c r="Y155" t="s">
        <v>85</v>
      </c>
      <c r="Z155">
        <f>HYPERLINK("https://hotelmonitor-cachepage.eclerx.com/savepage/tk_15439117454916694_sr_2152.html","info")</f>
        <v/>
      </c>
      <c r="AA155" t="n">
        <v>82054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/>
      <c r="AP155" t="n">
        <v>116</v>
      </c>
      <c r="AQ155" t="s">
        <v>88</v>
      </c>
      <c r="AR155" t="s">
        <v>156</v>
      </c>
      <c r="AS155" t="s"/>
      <c r="AT155" t="s">
        <v>90</v>
      </c>
      <c r="AU155" t="s"/>
      <c r="AV155" t="s"/>
      <c r="AW155" t="s"/>
      <c r="AX155" t="s"/>
      <c r="AY155" t="n">
        <v>2311812</v>
      </c>
      <c r="AZ155" t="s">
        <v>265</v>
      </c>
      <c r="BA155" t="s"/>
      <c r="BB155" t="n">
        <v>61648</v>
      </c>
      <c r="BC155" t="n">
        <v>10.010402749668</v>
      </c>
      <c r="BD155" t="n">
        <v>53.547472622281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97</v>
      </c>
      <c r="B156" t="s">
        <v>71</v>
      </c>
      <c r="C156" t="s">
        <v>98</v>
      </c>
      <c r="D156" t="n">
        <v>2</v>
      </c>
      <c r="E156" t="s">
        <v>256</v>
      </c>
      <c r="F156" t="n">
        <v>2028106</v>
      </c>
      <c r="G156" t="s">
        <v>74</v>
      </c>
      <c r="H156" t="s">
        <v>75</v>
      </c>
      <c r="I156" t="s"/>
      <c r="J156" t="s">
        <v>74</v>
      </c>
      <c r="K156" t="n">
        <v>210</v>
      </c>
      <c r="L156" t="s">
        <v>76</v>
      </c>
      <c r="M156" t="s"/>
      <c r="N156" t="s">
        <v>257</v>
      </c>
      <c r="O156" t="s">
        <v>78</v>
      </c>
      <c r="P156" t="s">
        <v>258</v>
      </c>
      <c r="Q156" t="s"/>
      <c r="R156" t="s">
        <v>80</v>
      </c>
      <c r="S156" t="s">
        <v>259</v>
      </c>
      <c r="T156" t="s">
        <v>82</v>
      </c>
      <c r="U156" t="s"/>
      <c r="V156" t="s">
        <v>83</v>
      </c>
      <c r="W156" t="s">
        <v>84</v>
      </c>
      <c r="X156" t="s"/>
      <c r="Y156" t="s">
        <v>85</v>
      </c>
      <c r="Z156">
        <f>HYPERLINK("https://hotelmonitor-cachepage.eclerx.com/savepage/tk_15439014984175982_sr_2151.html","info")</f>
        <v/>
      </c>
      <c r="AA156" t="n">
        <v>187706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/>
      <c r="AP156" t="n">
        <v>26</v>
      </c>
      <c r="AQ156" t="s">
        <v>88</v>
      </c>
      <c r="AR156" t="s">
        <v>116</v>
      </c>
      <c r="AS156" t="s"/>
      <c r="AT156" t="s">
        <v>90</v>
      </c>
      <c r="AU156" t="s"/>
      <c r="AV156" t="s"/>
      <c r="AW156" t="s"/>
      <c r="AX156" t="s"/>
      <c r="AY156" t="n">
        <v>2311975</v>
      </c>
      <c r="AZ156" t="s">
        <v>260</v>
      </c>
      <c r="BA156" t="s"/>
      <c r="BB156" t="n">
        <v>76096</v>
      </c>
      <c r="BC156" t="n">
        <v>10.007568597794</v>
      </c>
      <c r="BD156" t="n">
        <v>53.633716352415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97</v>
      </c>
      <c r="B157" t="s">
        <v>71</v>
      </c>
      <c r="C157" t="s">
        <v>98</v>
      </c>
      <c r="D157" t="n">
        <v>2</v>
      </c>
      <c r="E157" t="s">
        <v>256</v>
      </c>
      <c r="F157" t="n">
        <v>2028106</v>
      </c>
      <c r="G157" t="s">
        <v>74</v>
      </c>
      <c r="H157" t="s">
        <v>75</v>
      </c>
      <c r="I157" t="s"/>
      <c r="J157" t="s">
        <v>74</v>
      </c>
      <c r="K157" t="n">
        <v>217</v>
      </c>
      <c r="L157" t="s">
        <v>76</v>
      </c>
      <c r="M157" t="s"/>
      <c r="N157" t="s">
        <v>111</v>
      </c>
      <c r="O157" t="s">
        <v>78</v>
      </c>
      <c r="P157" t="s">
        <v>258</v>
      </c>
      <c r="Q157" t="s"/>
      <c r="R157" t="s">
        <v>80</v>
      </c>
      <c r="S157" t="s">
        <v>200</v>
      </c>
      <c r="T157" t="s">
        <v>82</v>
      </c>
      <c r="U157" t="s"/>
      <c r="V157" t="s">
        <v>83</v>
      </c>
      <c r="W157" t="s">
        <v>84</v>
      </c>
      <c r="X157" t="s"/>
      <c r="Y157" t="s">
        <v>85</v>
      </c>
      <c r="Z157">
        <f>HYPERLINK("https://hotelmonitor-cachepage.eclerx.com/savepage/tk_15439014984175982_sr_2151.html","info")</f>
        <v/>
      </c>
      <c r="AA157" t="n">
        <v>187706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/>
      <c r="AP157" t="n">
        <v>26</v>
      </c>
      <c r="AQ157" t="s">
        <v>88</v>
      </c>
      <c r="AR157" t="s">
        <v>103</v>
      </c>
      <c r="AS157" t="s"/>
      <c r="AT157" t="s">
        <v>90</v>
      </c>
      <c r="AU157" t="s"/>
      <c r="AV157" t="s"/>
      <c r="AW157" t="s"/>
      <c r="AX157" t="s"/>
      <c r="AY157" t="n">
        <v>2311975</v>
      </c>
      <c r="AZ157" t="s">
        <v>260</v>
      </c>
      <c r="BA157" t="s"/>
      <c r="BB157" t="n">
        <v>76096</v>
      </c>
      <c r="BC157" t="n">
        <v>10.007568597794</v>
      </c>
      <c r="BD157" t="n">
        <v>53.633716352415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97</v>
      </c>
      <c r="B158" t="s">
        <v>71</v>
      </c>
      <c r="C158" t="s">
        <v>98</v>
      </c>
      <c r="D158" t="n">
        <v>2</v>
      </c>
      <c r="E158" t="s">
        <v>256</v>
      </c>
      <c r="F158" t="n">
        <v>2028106</v>
      </c>
      <c r="G158" t="s">
        <v>74</v>
      </c>
      <c r="H158" t="s">
        <v>75</v>
      </c>
      <c r="I158" t="s"/>
      <c r="J158" t="s">
        <v>74</v>
      </c>
      <c r="K158" t="n">
        <v>230</v>
      </c>
      <c r="L158" t="s">
        <v>76</v>
      </c>
      <c r="M158" t="s"/>
      <c r="N158" t="s">
        <v>111</v>
      </c>
      <c r="O158" t="s">
        <v>78</v>
      </c>
      <c r="P158" t="s">
        <v>258</v>
      </c>
      <c r="Q158" t="s"/>
      <c r="R158" t="s">
        <v>80</v>
      </c>
      <c r="S158" t="s">
        <v>279</v>
      </c>
      <c r="T158" t="s">
        <v>82</v>
      </c>
      <c r="U158" t="s"/>
      <c r="V158" t="s">
        <v>83</v>
      </c>
      <c r="W158" t="s">
        <v>84</v>
      </c>
      <c r="X158" t="s"/>
      <c r="Y158" t="s">
        <v>85</v>
      </c>
      <c r="Z158">
        <f>HYPERLINK("https://hotelmonitor-cachepage.eclerx.com/savepage/tk_15439014984175982_sr_2151.html","info")</f>
        <v/>
      </c>
      <c r="AA158" t="n">
        <v>187706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/>
      <c r="AP158" t="n">
        <v>26</v>
      </c>
      <c r="AQ158" t="s">
        <v>88</v>
      </c>
      <c r="AR158" t="s">
        <v>113</v>
      </c>
      <c r="AS158" t="s"/>
      <c r="AT158" t="s">
        <v>90</v>
      </c>
      <c r="AU158" t="s"/>
      <c r="AV158" t="s"/>
      <c r="AW158" t="s"/>
      <c r="AX158" t="s"/>
      <c r="AY158" t="n">
        <v>2311975</v>
      </c>
      <c r="AZ158" t="s">
        <v>260</v>
      </c>
      <c r="BA158" t="s"/>
      <c r="BB158" t="n">
        <v>76096</v>
      </c>
      <c r="BC158" t="n">
        <v>10.007568597794</v>
      </c>
      <c r="BD158" t="n">
        <v>53.633716352415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97</v>
      </c>
      <c r="B159" t="s">
        <v>71</v>
      </c>
      <c r="C159" t="s">
        <v>98</v>
      </c>
      <c r="D159" t="n">
        <v>2</v>
      </c>
      <c r="E159" t="s">
        <v>280</v>
      </c>
      <c r="F159" t="n">
        <v>2028120</v>
      </c>
      <c r="G159" t="s">
        <v>74</v>
      </c>
      <c r="H159" t="s">
        <v>75</v>
      </c>
      <c r="I159" t="s"/>
      <c r="J159" t="s">
        <v>74</v>
      </c>
      <c r="K159" t="n">
        <v>108</v>
      </c>
      <c r="L159" t="s">
        <v>76</v>
      </c>
      <c r="M159" t="s"/>
      <c r="N159" t="s">
        <v>111</v>
      </c>
      <c r="O159" t="s">
        <v>78</v>
      </c>
      <c r="P159" t="s">
        <v>280</v>
      </c>
      <c r="Q159" t="s"/>
      <c r="R159" t="s">
        <v>80</v>
      </c>
      <c r="S159" t="s">
        <v>269</v>
      </c>
      <c r="T159" t="s">
        <v>82</v>
      </c>
      <c r="U159" t="s"/>
      <c r="V159" t="s">
        <v>83</v>
      </c>
      <c r="W159" t="s">
        <v>94</v>
      </c>
      <c r="X159" t="s"/>
      <c r="Y159" t="s">
        <v>85</v>
      </c>
      <c r="Z159">
        <f>HYPERLINK("https://hotelmonitor-cachepage.eclerx.com/savepage/tk_1543901508512005_sr_2151.html","info")</f>
        <v/>
      </c>
      <c r="AA159" t="n">
        <v>302548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/>
      <c r="AP159" t="n">
        <v>29</v>
      </c>
      <c r="AQ159" t="s">
        <v>88</v>
      </c>
      <c r="AR159" t="s">
        <v>113</v>
      </c>
      <c r="AS159" t="s"/>
      <c r="AT159" t="s">
        <v>90</v>
      </c>
      <c r="AU159" t="s"/>
      <c r="AV159" t="s"/>
      <c r="AW159" t="s"/>
      <c r="AX159" t="s"/>
      <c r="AY159" t="n">
        <v>2312001</v>
      </c>
      <c r="AZ159" t="s">
        <v>281</v>
      </c>
      <c r="BA159" t="s"/>
      <c r="BB159" t="n">
        <v>28232</v>
      </c>
      <c r="BC159" t="n">
        <v>10.068564</v>
      </c>
      <c r="BD159" t="n">
        <v>53.572765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97</v>
      </c>
      <c r="B160" t="s">
        <v>71</v>
      </c>
      <c r="C160" t="s">
        <v>98</v>
      </c>
      <c r="D160" t="n">
        <v>2</v>
      </c>
      <c r="E160" t="s">
        <v>280</v>
      </c>
      <c r="F160" t="n">
        <v>2028120</v>
      </c>
      <c r="G160" t="s">
        <v>74</v>
      </c>
      <c r="H160" t="s">
        <v>75</v>
      </c>
      <c r="I160" t="s"/>
      <c r="J160" t="s">
        <v>74</v>
      </c>
      <c r="K160" t="n">
        <v>109</v>
      </c>
      <c r="L160" t="s">
        <v>76</v>
      </c>
      <c r="M160" t="s"/>
      <c r="N160" t="s">
        <v>117</v>
      </c>
      <c r="O160" t="s">
        <v>78</v>
      </c>
      <c r="P160" t="s">
        <v>280</v>
      </c>
      <c r="Q160" t="s"/>
      <c r="R160" t="s">
        <v>80</v>
      </c>
      <c r="S160" t="s">
        <v>282</v>
      </c>
      <c r="T160" t="s">
        <v>82</v>
      </c>
      <c r="U160" t="s"/>
      <c r="V160" t="s">
        <v>83</v>
      </c>
      <c r="W160" t="s">
        <v>94</v>
      </c>
      <c r="X160" t="s"/>
      <c r="Y160" t="s">
        <v>85</v>
      </c>
      <c r="Z160">
        <f>HYPERLINK("https://hotelmonitor-cachepage.eclerx.com/savepage/tk_1543901508512005_sr_2151.html","info")</f>
        <v/>
      </c>
      <c r="AA160" t="n">
        <v>302548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/>
      <c r="AP160" t="n">
        <v>29</v>
      </c>
      <c r="AQ160" t="s">
        <v>88</v>
      </c>
      <c r="AR160" t="s">
        <v>103</v>
      </c>
      <c r="AS160" t="s"/>
      <c r="AT160" t="s">
        <v>90</v>
      </c>
      <c r="AU160" t="s"/>
      <c r="AV160" t="s"/>
      <c r="AW160" t="s"/>
      <c r="AX160" t="s"/>
      <c r="AY160" t="n">
        <v>2312001</v>
      </c>
      <c r="AZ160" t="s">
        <v>281</v>
      </c>
      <c r="BA160" t="s"/>
      <c r="BB160" t="n">
        <v>28232</v>
      </c>
      <c r="BC160" t="n">
        <v>10.068564</v>
      </c>
      <c r="BD160" t="n">
        <v>53.572765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97</v>
      </c>
      <c r="B161" t="s">
        <v>71</v>
      </c>
      <c r="C161" t="s">
        <v>98</v>
      </c>
      <c r="D161" t="n">
        <v>2</v>
      </c>
      <c r="E161" t="s">
        <v>280</v>
      </c>
      <c r="F161" t="n">
        <v>2028120</v>
      </c>
      <c r="G161" t="s">
        <v>74</v>
      </c>
      <c r="H161" t="s">
        <v>75</v>
      </c>
      <c r="I161" t="s"/>
      <c r="J161" t="s">
        <v>74</v>
      </c>
      <c r="K161" t="n">
        <v>109</v>
      </c>
      <c r="L161" t="s">
        <v>76</v>
      </c>
      <c r="M161" t="s"/>
      <c r="N161" t="s">
        <v>77</v>
      </c>
      <c r="O161" t="s">
        <v>78</v>
      </c>
      <c r="P161" t="s">
        <v>280</v>
      </c>
      <c r="Q161" t="s"/>
      <c r="R161" t="s">
        <v>80</v>
      </c>
      <c r="S161" t="s">
        <v>282</v>
      </c>
      <c r="T161" t="s">
        <v>82</v>
      </c>
      <c r="U161" t="s"/>
      <c r="V161" t="s">
        <v>83</v>
      </c>
      <c r="W161" t="s">
        <v>94</v>
      </c>
      <c r="X161" t="s"/>
      <c r="Y161" t="s">
        <v>85</v>
      </c>
      <c r="Z161">
        <f>HYPERLINK("https://hotelmonitor-cachepage.eclerx.com/savepage/tk_1543901508512005_sr_2151.html","info")</f>
        <v/>
      </c>
      <c r="AA161" t="n">
        <v>302548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/>
      <c r="AP161" t="n">
        <v>29</v>
      </c>
      <c r="AQ161" t="s">
        <v>88</v>
      </c>
      <c r="AR161" t="s">
        <v>119</v>
      </c>
      <c r="AS161" t="s"/>
      <c r="AT161" t="s">
        <v>90</v>
      </c>
      <c r="AU161" t="s"/>
      <c r="AV161" t="s"/>
      <c r="AW161" t="s"/>
      <c r="AX161" t="s"/>
      <c r="AY161" t="n">
        <v>2312001</v>
      </c>
      <c r="AZ161" t="s">
        <v>281</v>
      </c>
      <c r="BA161" t="s"/>
      <c r="BB161" t="n">
        <v>28232</v>
      </c>
      <c r="BC161" t="n">
        <v>10.068564</v>
      </c>
      <c r="BD161" t="n">
        <v>53.572765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97</v>
      </c>
      <c r="B162" t="s">
        <v>71</v>
      </c>
      <c r="C162" t="s">
        <v>98</v>
      </c>
      <c r="D162" t="n">
        <v>2</v>
      </c>
      <c r="E162" t="s">
        <v>280</v>
      </c>
      <c r="F162" t="n">
        <v>2028120</v>
      </c>
      <c r="G162" t="s">
        <v>74</v>
      </c>
      <c r="H162" t="s">
        <v>75</v>
      </c>
      <c r="I162" t="s"/>
      <c r="J162" t="s">
        <v>74</v>
      </c>
      <c r="K162" t="n">
        <v>110</v>
      </c>
      <c r="L162" t="s">
        <v>76</v>
      </c>
      <c r="M162" t="s"/>
      <c r="N162" t="s">
        <v>77</v>
      </c>
      <c r="O162" t="s">
        <v>78</v>
      </c>
      <c r="P162" t="s">
        <v>280</v>
      </c>
      <c r="Q162" t="s"/>
      <c r="R162" t="s">
        <v>80</v>
      </c>
      <c r="S162" t="s">
        <v>151</v>
      </c>
      <c r="T162" t="s">
        <v>82</v>
      </c>
      <c r="U162" t="s"/>
      <c r="V162" t="s">
        <v>83</v>
      </c>
      <c r="W162" t="s">
        <v>94</v>
      </c>
      <c r="X162" t="s"/>
      <c r="Y162" t="s">
        <v>85</v>
      </c>
      <c r="Z162">
        <f>HYPERLINK("https://hotelmonitor-cachepage.eclerx.com/savepage/tk_1543901508512005_sr_2151.html","info")</f>
        <v/>
      </c>
      <c r="AA162" t="n">
        <v>302548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/>
      <c r="AP162" t="n">
        <v>29</v>
      </c>
      <c r="AQ162" t="s">
        <v>88</v>
      </c>
      <c r="AR162" t="s">
        <v>121</v>
      </c>
      <c r="AS162" t="s"/>
      <c r="AT162" t="s">
        <v>90</v>
      </c>
      <c r="AU162" t="s"/>
      <c r="AV162" t="s"/>
      <c r="AW162" t="s"/>
      <c r="AX162" t="s"/>
      <c r="AY162" t="n">
        <v>2312001</v>
      </c>
      <c r="AZ162" t="s">
        <v>281</v>
      </c>
      <c r="BA162" t="s"/>
      <c r="BB162" t="n">
        <v>28232</v>
      </c>
      <c r="BC162" t="n">
        <v>10.068564</v>
      </c>
      <c r="BD162" t="n">
        <v>53.572765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97</v>
      </c>
      <c r="B163" t="s">
        <v>71</v>
      </c>
      <c r="C163" t="s">
        <v>98</v>
      </c>
      <c r="D163" t="n">
        <v>2</v>
      </c>
      <c r="E163" t="s">
        <v>280</v>
      </c>
      <c r="F163" t="n">
        <v>2028120</v>
      </c>
      <c r="G163" t="s">
        <v>74</v>
      </c>
      <c r="H163" t="s">
        <v>75</v>
      </c>
      <c r="I163" t="s"/>
      <c r="J163" t="s">
        <v>74</v>
      </c>
      <c r="K163" t="n">
        <v>111</v>
      </c>
      <c r="L163" t="s">
        <v>76</v>
      </c>
      <c r="M163" t="s"/>
      <c r="N163" t="s">
        <v>77</v>
      </c>
      <c r="O163" t="s">
        <v>78</v>
      </c>
      <c r="P163" t="s">
        <v>280</v>
      </c>
      <c r="Q163" t="s"/>
      <c r="R163" t="s">
        <v>80</v>
      </c>
      <c r="S163" t="s">
        <v>179</v>
      </c>
      <c r="T163" t="s">
        <v>82</v>
      </c>
      <c r="U163" t="s"/>
      <c r="V163" t="s">
        <v>83</v>
      </c>
      <c r="W163" t="s">
        <v>94</v>
      </c>
      <c r="X163" t="s"/>
      <c r="Y163" t="s">
        <v>85</v>
      </c>
      <c r="Z163">
        <f>HYPERLINK("https://hotelmonitor-cachepage.eclerx.com/savepage/tk_1543901508512005_sr_2151.html","info")</f>
        <v/>
      </c>
      <c r="AA163" t="n">
        <v>302548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/>
      <c r="AP163" t="n">
        <v>29</v>
      </c>
      <c r="AQ163" t="s">
        <v>88</v>
      </c>
      <c r="AR163" t="s">
        <v>124</v>
      </c>
      <c r="AS163" t="s"/>
      <c r="AT163" t="s">
        <v>90</v>
      </c>
      <c r="AU163" t="s"/>
      <c r="AV163" t="s"/>
      <c r="AW163" t="s"/>
      <c r="AX163" t="s"/>
      <c r="AY163" t="n">
        <v>2312001</v>
      </c>
      <c r="AZ163" t="s">
        <v>281</v>
      </c>
      <c r="BA163" t="s"/>
      <c r="BB163" t="n">
        <v>28232</v>
      </c>
      <c r="BC163" t="n">
        <v>10.068564</v>
      </c>
      <c r="BD163" t="n">
        <v>53.572765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97</v>
      </c>
      <c r="B164" t="s">
        <v>71</v>
      </c>
      <c r="C164" t="s">
        <v>98</v>
      </c>
      <c r="D164" t="n">
        <v>2</v>
      </c>
      <c r="E164" t="s">
        <v>280</v>
      </c>
      <c r="F164" t="n">
        <v>2028120</v>
      </c>
      <c r="G164" t="s">
        <v>74</v>
      </c>
      <c r="H164" t="s">
        <v>75</v>
      </c>
      <c r="I164" t="s"/>
      <c r="J164" t="s">
        <v>74</v>
      </c>
      <c r="K164" t="n">
        <v>114</v>
      </c>
      <c r="L164" t="s">
        <v>76</v>
      </c>
      <c r="M164" t="s"/>
      <c r="N164" t="s">
        <v>283</v>
      </c>
      <c r="O164" t="s">
        <v>78</v>
      </c>
      <c r="P164" t="s">
        <v>280</v>
      </c>
      <c r="Q164" t="s"/>
      <c r="R164" t="s">
        <v>80</v>
      </c>
      <c r="S164" t="s">
        <v>284</v>
      </c>
      <c r="T164" t="s">
        <v>82</v>
      </c>
      <c r="U164" t="s"/>
      <c r="V164" t="s">
        <v>83</v>
      </c>
      <c r="W164" t="s">
        <v>84</v>
      </c>
      <c r="X164" t="s"/>
      <c r="Y164" t="s">
        <v>85</v>
      </c>
      <c r="Z164">
        <f>HYPERLINK("https://hotelmonitor-cachepage.eclerx.com/savepage/tk_1543901508512005_sr_2151.html","info")</f>
        <v/>
      </c>
      <c r="AA164" t="n">
        <v>302548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/>
      <c r="AP164" t="n">
        <v>29</v>
      </c>
      <c r="AQ164" t="s">
        <v>88</v>
      </c>
      <c r="AR164" t="s">
        <v>103</v>
      </c>
      <c r="AS164" t="s"/>
      <c r="AT164" t="s">
        <v>90</v>
      </c>
      <c r="AU164" t="s"/>
      <c r="AV164" t="s"/>
      <c r="AW164" t="s"/>
      <c r="AX164" t="s"/>
      <c r="AY164" t="n">
        <v>2312001</v>
      </c>
      <c r="AZ164" t="s">
        <v>281</v>
      </c>
      <c r="BA164" t="s"/>
      <c r="BB164" t="n">
        <v>28232</v>
      </c>
      <c r="BC164" t="n">
        <v>10.068564</v>
      </c>
      <c r="BD164" t="n">
        <v>53.572765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97</v>
      </c>
      <c r="B165" t="s">
        <v>71</v>
      </c>
      <c r="C165" t="s">
        <v>98</v>
      </c>
      <c r="D165" t="n">
        <v>2</v>
      </c>
      <c r="E165" t="s">
        <v>280</v>
      </c>
      <c r="F165" t="n">
        <v>2028120</v>
      </c>
      <c r="G165" t="s">
        <v>74</v>
      </c>
      <c r="H165" t="s">
        <v>75</v>
      </c>
      <c r="I165" t="s"/>
      <c r="J165" t="s">
        <v>74</v>
      </c>
      <c r="K165" t="n">
        <v>115</v>
      </c>
      <c r="L165" t="s">
        <v>76</v>
      </c>
      <c r="M165" t="s"/>
      <c r="N165" t="s">
        <v>77</v>
      </c>
      <c r="O165" t="s">
        <v>78</v>
      </c>
      <c r="P165" t="s">
        <v>280</v>
      </c>
      <c r="Q165" t="s"/>
      <c r="R165" t="s">
        <v>80</v>
      </c>
      <c r="S165" t="s">
        <v>285</v>
      </c>
      <c r="T165" t="s">
        <v>82</v>
      </c>
      <c r="U165" t="s"/>
      <c r="V165" t="s">
        <v>83</v>
      </c>
      <c r="W165" t="s">
        <v>94</v>
      </c>
      <c r="X165" t="s"/>
      <c r="Y165" t="s">
        <v>85</v>
      </c>
      <c r="Z165">
        <f>HYPERLINK("https://hotelmonitor-cachepage.eclerx.com/savepage/tk_1543901508512005_sr_2151.html","info")</f>
        <v/>
      </c>
      <c r="AA165" t="n">
        <v>302548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/>
      <c r="AP165" t="n">
        <v>29</v>
      </c>
      <c r="AQ165" t="s">
        <v>88</v>
      </c>
      <c r="AR165" t="s">
        <v>89</v>
      </c>
      <c r="AS165" t="s"/>
      <c r="AT165" t="s">
        <v>90</v>
      </c>
      <c r="AU165" t="s"/>
      <c r="AV165" t="s"/>
      <c r="AW165" t="s"/>
      <c r="AX165" t="s"/>
      <c r="AY165" t="n">
        <v>2312001</v>
      </c>
      <c r="AZ165" t="s">
        <v>281</v>
      </c>
      <c r="BA165" t="s"/>
      <c r="BB165" t="n">
        <v>28232</v>
      </c>
      <c r="BC165" t="n">
        <v>10.068564</v>
      </c>
      <c r="BD165" t="n">
        <v>53.572765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97</v>
      </c>
      <c r="B166" t="s">
        <v>71</v>
      </c>
      <c r="C166" t="s">
        <v>98</v>
      </c>
      <c r="D166" t="n">
        <v>2</v>
      </c>
      <c r="E166" t="s">
        <v>280</v>
      </c>
      <c r="F166" t="n">
        <v>2028120</v>
      </c>
      <c r="G166" t="s">
        <v>74</v>
      </c>
      <c r="H166" t="s">
        <v>75</v>
      </c>
      <c r="I166" t="s"/>
      <c r="J166" t="s">
        <v>74</v>
      </c>
      <c r="K166" t="n">
        <v>120</v>
      </c>
      <c r="L166" t="s">
        <v>76</v>
      </c>
      <c r="M166" t="s"/>
      <c r="N166" t="s">
        <v>193</v>
      </c>
      <c r="O166" t="s">
        <v>78</v>
      </c>
      <c r="P166" t="s">
        <v>280</v>
      </c>
      <c r="Q166" t="s"/>
      <c r="R166" t="s">
        <v>80</v>
      </c>
      <c r="S166" t="s">
        <v>286</v>
      </c>
      <c r="T166" t="s">
        <v>82</v>
      </c>
      <c r="U166" t="s"/>
      <c r="V166" t="s">
        <v>83</v>
      </c>
      <c r="W166" t="s">
        <v>84</v>
      </c>
      <c r="X166" t="s"/>
      <c r="Y166" t="s">
        <v>85</v>
      </c>
      <c r="Z166">
        <f>HYPERLINK("https://hotelmonitor-cachepage.eclerx.com/savepage/tk_1543901508512005_sr_2151.html","info")</f>
        <v/>
      </c>
      <c r="AA166" t="n">
        <v>302548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87</v>
      </c>
      <c r="AO166" t="s"/>
      <c r="AP166" t="n">
        <v>29</v>
      </c>
      <c r="AQ166" t="s">
        <v>88</v>
      </c>
      <c r="AR166" t="s">
        <v>89</v>
      </c>
      <c r="AS166" t="s"/>
      <c r="AT166" t="s">
        <v>90</v>
      </c>
      <c r="AU166" t="s"/>
      <c r="AV166" t="s"/>
      <c r="AW166" t="s"/>
      <c r="AX166" t="s"/>
      <c r="AY166" t="n">
        <v>2312001</v>
      </c>
      <c r="AZ166" t="s">
        <v>281</v>
      </c>
      <c r="BA166" t="s"/>
      <c r="BB166" t="n">
        <v>28232</v>
      </c>
      <c r="BC166" t="n">
        <v>10.068564</v>
      </c>
      <c r="BD166" t="n">
        <v>53.572765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97</v>
      </c>
      <c r="B167" t="s">
        <v>71</v>
      </c>
      <c r="C167" t="s">
        <v>98</v>
      </c>
      <c r="D167" t="n">
        <v>2</v>
      </c>
      <c r="E167" t="s">
        <v>280</v>
      </c>
      <c r="F167" t="n">
        <v>2028120</v>
      </c>
      <c r="G167" t="s">
        <v>74</v>
      </c>
      <c r="H167" t="s">
        <v>75</v>
      </c>
      <c r="I167" t="s"/>
      <c r="J167" t="s">
        <v>74</v>
      </c>
      <c r="K167" t="n">
        <v>122</v>
      </c>
      <c r="L167" t="s">
        <v>76</v>
      </c>
      <c r="M167" t="s"/>
      <c r="N167" t="s">
        <v>287</v>
      </c>
      <c r="O167" t="s">
        <v>78</v>
      </c>
      <c r="P167" t="s">
        <v>280</v>
      </c>
      <c r="Q167" t="s"/>
      <c r="R167" t="s">
        <v>80</v>
      </c>
      <c r="S167" t="s">
        <v>288</v>
      </c>
      <c r="T167" t="s">
        <v>82</v>
      </c>
      <c r="U167" t="s"/>
      <c r="V167" t="s">
        <v>83</v>
      </c>
      <c r="W167" t="s">
        <v>84</v>
      </c>
      <c r="X167" t="s"/>
      <c r="Y167" t="s">
        <v>85</v>
      </c>
      <c r="Z167">
        <f>HYPERLINK("https://hotelmonitor-cachepage.eclerx.com/savepage/tk_1543901508512005_sr_2151.html","info")</f>
        <v/>
      </c>
      <c r="AA167" t="n">
        <v>302548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/>
      <c r="AP167" t="n">
        <v>29</v>
      </c>
      <c r="AQ167" t="s">
        <v>88</v>
      </c>
      <c r="AR167" t="s">
        <v>107</v>
      </c>
      <c r="AS167" t="s"/>
      <c r="AT167" t="s">
        <v>90</v>
      </c>
      <c r="AU167" t="s"/>
      <c r="AV167" t="s"/>
      <c r="AW167" t="s"/>
      <c r="AX167" t="s"/>
      <c r="AY167" t="n">
        <v>2312001</v>
      </c>
      <c r="AZ167" t="s">
        <v>281</v>
      </c>
      <c r="BA167" t="s"/>
      <c r="BB167" t="n">
        <v>28232</v>
      </c>
      <c r="BC167" t="n">
        <v>10.068564</v>
      </c>
      <c r="BD167" t="n">
        <v>53.572765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97</v>
      </c>
      <c r="B168" t="s">
        <v>71</v>
      </c>
      <c r="C168" t="s">
        <v>98</v>
      </c>
      <c r="D168" t="n">
        <v>2</v>
      </c>
      <c r="E168" t="s">
        <v>280</v>
      </c>
      <c r="F168" t="n">
        <v>2028120</v>
      </c>
      <c r="G168" t="s">
        <v>74</v>
      </c>
      <c r="H168" t="s">
        <v>75</v>
      </c>
      <c r="I168" t="s"/>
      <c r="J168" t="s">
        <v>74</v>
      </c>
      <c r="K168" t="n">
        <v>125</v>
      </c>
      <c r="L168" t="s">
        <v>76</v>
      </c>
      <c r="M168" t="s"/>
      <c r="N168" t="s">
        <v>111</v>
      </c>
      <c r="O168" t="s">
        <v>78</v>
      </c>
      <c r="P168" t="s">
        <v>280</v>
      </c>
      <c r="Q168" t="s"/>
      <c r="R168" t="s">
        <v>80</v>
      </c>
      <c r="S168" t="s">
        <v>271</v>
      </c>
      <c r="T168" t="s">
        <v>82</v>
      </c>
      <c r="U168" t="s"/>
      <c r="V168" t="s">
        <v>83</v>
      </c>
      <c r="W168" t="s">
        <v>84</v>
      </c>
      <c r="X168" t="s"/>
      <c r="Y168" t="s">
        <v>85</v>
      </c>
      <c r="Z168">
        <f>HYPERLINK("https://hotelmonitor-cachepage.eclerx.com/savepage/tk_1543901508512005_sr_2151.html","info")</f>
        <v/>
      </c>
      <c r="AA168" t="n">
        <v>302548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87</v>
      </c>
      <c r="AO168" t="s"/>
      <c r="AP168" t="n">
        <v>29</v>
      </c>
      <c r="AQ168" t="s">
        <v>88</v>
      </c>
      <c r="AR168" t="s">
        <v>113</v>
      </c>
      <c r="AS168" t="s"/>
      <c r="AT168" t="s">
        <v>90</v>
      </c>
      <c r="AU168" t="s"/>
      <c r="AV168" t="s"/>
      <c r="AW168" t="s"/>
      <c r="AX168" t="s"/>
      <c r="AY168" t="n">
        <v>2312001</v>
      </c>
      <c r="AZ168" t="s">
        <v>281</v>
      </c>
      <c r="BA168" t="s"/>
      <c r="BB168" t="n">
        <v>28232</v>
      </c>
      <c r="BC168" t="n">
        <v>10.068564</v>
      </c>
      <c r="BD168" t="n">
        <v>53.572765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97</v>
      </c>
      <c r="B169" t="s">
        <v>71</v>
      </c>
      <c r="C169" t="s">
        <v>98</v>
      </c>
      <c r="D169" t="n">
        <v>2</v>
      </c>
      <c r="E169" t="s">
        <v>280</v>
      </c>
      <c r="F169" t="n">
        <v>2028120</v>
      </c>
      <c r="G169" t="s">
        <v>74</v>
      </c>
      <c r="H169" t="s">
        <v>75</v>
      </c>
      <c r="I169" t="s"/>
      <c r="J169" t="s">
        <v>74</v>
      </c>
      <c r="K169" t="n">
        <v>125</v>
      </c>
      <c r="L169" t="s">
        <v>76</v>
      </c>
      <c r="M169" t="s"/>
      <c r="N169" t="s">
        <v>117</v>
      </c>
      <c r="O169" t="s">
        <v>78</v>
      </c>
      <c r="P169" t="s">
        <v>280</v>
      </c>
      <c r="Q169" t="s"/>
      <c r="R169" t="s">
        <v>80</v>
      </c>
      <c r="S169" t="s">
        <v>271</v>
      </c>
      <c r="T169" t="s">
        <v>82</v>
      </c>
      <c r="U169" t="s"/>
      <c r="V169" t="s">
        <v>83</v>
      </c>
      <c r="W169" t="s">
        <v>84</v>
      </c>
      <c r="X169" t="s"/>
      <c r="Y169" t="s">
        <v>85</v>
      </c>
      <c r="Z169">
        <f>HYPERLINK("https://hotelmonitor-cachepage.eclerx.com/savepage/tk_1543901508512005_sr_2151.html","info")</f>
        <v/>
      </c>
      <c r="AA169" t="n">
        <v>302548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/>
      <c r="AP169" t="n">
        <v>29</v>
      </c>
      <c r="AQ169" t="s">
        <v>88</v>
      </c>
      <c r="AR169" t="s">
        <v>103</v>
      </c>
      <c r="AS169" t="s"/>
      <c r="AT169" t="s">
        <v>90</v>
      </c>
      <c r="AU169" t="s"/>
      <c r="AV169" t="s"/>
      <c r="AW169" t="s"/>
      <c r="AX169" t="s"/>
      <c r="AY169" t="n">
        <v>2312001</v>
      </c>
      <c r="AZ169" t="s">
        <v>281</v>
      </c>
      <c r="BA169" t="s"/>
      <c r="BB169" t="n">
        <v>28232</v>
      </c>
      <c r="BC169" t="n">
        <v>10.068564</v>
      </c>
      <c r="BD169" t="n">
        <v>53.572765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97</v>
      </c>
      <c r="B170" t="s">
        <v>71</v>
      </c>
      <c r="C170" t="s">
        <v>98</v>
      </c>
      <c r="D170" t="n">
        <v>2</v>
      </c>
      <c r="E170" t="s">
        <v>280</v>
      </c>
      <c r="F170" t="n">
        <v>2028120</v>
      </c>
      <c r="G170" t="s">
        <v>74</v>
      </c>
      <c r="H170" t="s">
        <v>75</v>
      </c>
      <c r="I170" t="s"/>
      <c r="J170" t="s">
        <v>74</v>
      </c>
      <c r="K170" t="n">
        <v>125</v>
      </c>
      <c r="L170" t="s">
        <v>76</v>
      </c>
      <c r="M170" t="s"/>
      <c r="N170" t="s">
        <v>77</v>
      </c>
      <c r="O170" t="s">
        <v>78</v>
      </c>
      <c r="P170" t="s">
        <v>280</v>
      </c>
      <c r="Q170" t="s"/>
      <c r="R170" t="s">
        <v>80</v>
      </c>
      <c r="S170" t="s">
        <v>271</v>
      </c>
      <c r="T170" t="s">
        <v>82</v>
      </c>
      <c r="U170" t="s"/>
      <c r="V170" t="s">
        <v>83</v>
      </c>
      <c r="W170" t="s">
        <v>84</v>
      </c>
      <c r="X170" t="s"/>
      <c r="Y170" t="s">
        <v>85</v>
      </c>
      <c r="Z170">
        <f>HYPERLINK("https://hotelmonitor-cachepage.eclerx.com/savepage/tk_1543901508512005_sr_2151.html","info")</f>
        <v/>
      </c>
      <c r="AA170" t="n">
        <v>302548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/>
      <c r="AP170" t="n">
        <v>29</v>
      </c>
      <c r="AQ170" t="s">
        <v>88</v>
      </c>
      <c r="AR170" t="s">
        <v>119</v>
      </c>
      <c r="AS170" t="s"/>
      <c r="AT170" t="s">
        <v>90</v>
      </c>
      <c r="AU170" t="s"/>
      <c r="AV170" t="s"/>
      <c r="AW170" t="s"/>
      <c r="AX170" t="s"/>
      <c r="AY170" t="n">
        <v>2312001</v>
      </c>
      <c r="AZ170" t="s">
        <v>281</v>
      </c>
      <c r="BA170" t="s"/>
      <c r="BB170" t="n">
        <v>28232</v>
      </c>
      <c r="BC170" t="n">
        <v>10.068564</v>
      </c>
      <c r="BD170" t="n">
        <v>53.572765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97</v>
      </c>
      <c r="B171" t="s">
        <v>71</v>
      </c>
      <c r="C171" t="s">
        <v>98</v>
      </c>
      <c r="D171" t="n">
        <v>2</v>
      </c>
      <c r="E171" t="s">
        <v>280</v>
      </c>
      <c r="F171" t="n">
        <v>2028120</v>
      </c>
      <c r="G171" t="s">
        <v>74</v>
      </c>
      <c r="H171" t="s">
        <v>75</v>
      </c>
      <c r="I171" t="s"/>
      <c r="J171" t="s">
        <v>74</v>
      </c>
      <c r="K171" t="n">
        <v>126</v>
      </c>
      <c r="L171" t="s">
        <v>76</v>
      </c>
      <c r="M171" t="s"/>
      <c r="N171" t="s">
        <v>77</v>
      </c>
      <c r="O171" t="s">
        <v>78</v>
      </c>
      <c r="P171" t="s">
        <v>280</v>
      </c>
      <c r="Q171" t="s"/>
      <c r="R171" t="s">
        <v>80</v>
      </c>
      <c r="S171" t="s">
        <v>289</v>
      </c>
      <c r="T171" t="s">
        <v>82</v>
      </c>
      <c r="U171" t="s"/>
      <c r="V171" t="s">
        <v>83</v>
      </c>
      <c r="W171" t="s">
        <v>84</v>
      </c>
      <c r="X171" t="s"/>
      <c r="Y171" t="s">
        <v>85</v>
      </c>
      <c r="Z171">
        <f>HYPERLINK("https://hotelmonitor-cachepage.eclerx.com/savepage/tk_1543901508512005_sr_2151.html","info")</f>
        <v/>
      </c>
      <c r="AA171" t="n">
        <v>302548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/>
      <c r="AP171" t="n">
        <v>29</v>
      </c>
      <c r="AQ171" t="s">
        <v>88</v>
      </c>
      <c r="AR171" t="s">
        <v>121</v>
      </c>
      <c r="AS171" t="s"/>
      <c r="AT171" t="s">
        <v>90</v>
      </c>
      <c r="AU171" t="s"/>
      <c r="AV171" t="s"/>
      <c r="AW171" t="s"/>
      <c r="AX171" t="s"/>
      <c r="AY171" t="n">
        <v>2312001</v>
      </c>
      <c r="AZ171" t="s">
        <v>281</v>
      </c>
      <c r="BA171" t="s"/>
      <c r="BB171" t="n">
        <v>28232</v>
      </c>
      <c r="BC171" t="n">
        <v>10.068564</v>
      </c>
      <c r="BD171" t="n">
        <v>53.572765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97</v>
      </c>
      <c r="B172" t="s">
        <v>71</v>
      </c>
      <c r="C172" t="s">
        <v>98</v>
      </c>
      <c r="D172" t="n">
        <v>2</v>
      </c>
      <c r="E172" t="s">
        <v>280</v>
      </c>
      <c r="F172" t="n">
        <v>2028120</v>
      </c>
      <c r="G172" t="s">
        <v>74</v>
      </c>
      <c r="H172" t="s">
        <v>75</v>
      </c>
      <c r="I172" t="s"/>
      <c r="J172" t="s">
        <v>74</v>
      </c>
      <c r="K172" t="n">
        <v>126</v>
      </c>
      <c r="L172" t="s">
        <v>76</v>
      </c>
      <c r="M172" t="s"/>
      <c r="N172" t="s">
        <v>290</v>
      </c>
      <c r="O172" t="s">
        <v>78</v>
      </c>
      <c r="P172" t="s">
        <v>280</v>
      </c>
      <c r="Q172" t="s"/>
      <c r="R172" t="s">
        <v>80</v>
      </c>
      <c r="S172" t="s">
        <v>289</v>
      </c>
      <c r="T172" t="s">
        <v>82</v>
      </c>
      <c r="U172" t="s"/>
      <c r="V172" t="s">
        <v>83</v>
      </c>
      <c r="W172" t="s">
        <v>94</v>
      </c>
      <c r="X172" t="s"/>
      <c r="Y172" t="s">
        <v>85</v>
      </c>
      <c r="Z172">
        <f>HYPERLINK("https://hotelmonitor-cachepage.eclerx.com/savepage/tk_1543901508512005_sr_2151.html","info")</f>
        <v/>
      </c>
      <c r="AA172" t="n">
        <v>302548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/>
      <c r="AP172" t="n">
        <v>29</v>
      </c>
      <c r="AQ172" t="s">
        <v>88</v>
      </c>
      <c r="AR172" t="s">
        <v>121</v>
      </c>
      <c r="AS172" t="s"/>
      <c r="AT172" t="s">
        <v>90</v>
      </c>
      <c r="AU172" t="s"/>
      <c r="AV172" t="s"/>
      <c r="AW172" t="s"/>
      <c r="AX172" t="s"/>
      <c r="AY172" t="n">
        <v>2312001</v>
      </c>
      <c r="AZ172" t="s">
        <v>281</v>
      </c>
      <c r="BA172" t="s"/>
      <c r="BB172" t="n">
        <v>28232</v>
      </c>
      <c r="BC172" t="n">
        <v>10.068564</v>
      </c>
      <c r="BD172" t="n">
        <v>53.572765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97</v>
      </c>
      <c r="B173" t="s">
        <v>71</v>
      </c>
      <c r="C173" t="s">
        <v>98</v>
      </c>
      <c r="D173" t="n">
        <v>2</v>
      </c>
      <c r="E173" t="s">
        <v>280</v>
      </c>
      <c r="F173" t="n">
        <v>2028120</v>
      </c>
      <c r="G173" t="s">
        <v>74</v>
      </c>
      <c r="H173" t="s">
        <v>75</v>
      </c>
      <c r="I173" t="s"/>
      <c r="J173" t="s">
        <v>74</v>
      </c>
      <c r="K173" t="n">
        <v>127</v>
      </c>
      <c r="L173" t="s">
        <v>76</v>
      </c>
      <c r="M173" t="s"/>
      <c r="N173" t="s">
        <v>77</v>
      </c>
      <c r="O173" t="s">
        <v>78</v>
      </c>
      <c r="P173" t="s">
        <v>280</v>
      </c>
      <c r="Q173" t="s"/>
      <c r="R173" t="s">
        <v>80</v>
      </c>
      <c r="S173" t="s">
        <v>291</v>
      </c>
      <c r="T173" t="s">
        <v>82</v>
      </c>
      <c r="U173" t="s"/>
      <c r="V173" t="s">
        <v>83</v>
      </c>
      <c r="W173" t="s">
        <v>84</v>
      </c>
      <c r="X173" t="s"/>
      <c r="Y173" t="s">
        <v>85</v>
      </c>
      <c r="Z173">
        <f>HYPERLINK("https://hotelmonitor-cachepage.eclerx.com/savepage/tk_1543901508512005_sr_2151.html","info")</f>
        <v/>
      </c>
      <c r="AA173" t="n">
        <v>302548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/>
      <c r="AP173" t="n">
        <v>29</v>
      </c>
      <c r="AQ173" t="s">
        <v>88</v>
      </c>
      <c r="AR173" t="s">
        <v>124</v>
      </c>
      <c r="AS173" t="s"/>
      <c r="AT173" t="s">
        <v>90</v>
      </c>
      <c r="AU173" t="s"/>
      <c r="AV173" t="s"/>
      <c r="AW173" t="s"/>
      <c r="AX173" t="s"/>
      <c r="AY173" t="n">
        <v>2312001</v>
      </c>
      <c r="AZ173" t="s">
        <v>281</v>
      </c>
      <c r="BA173" t="s"/>
      <c r="BB173" t="n">
        <v>28232</v>
      </c>
      <c r="BC173" t="n">
        <v>10.068564</v>
      </c>
      <c r="BD173" t="n">
        <v>53.572765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97</v>
      </c>
      <c r="B174" t="s">
        <v>71</v>
      </c>
      <c r="C174" t="s">
        <v>98</v>
      </c>
      <c r="D174" t="n">
        <v>2</v>
      </c>
      <c r="E174" t="s">
        <v>280</v>
      </c>
      <c r="F174" t="n">
        <v>2028120</v>
      </c>
      <c r="G174" t="s">
        <v>74</v>
      </c>
      <c r="H174" t="s">
        <v>75</v>
      </c>
      <c r="I174" t="s"/>
      <c r="J174" t="s">
        <v>74</v>
      </c>
      <c r="K174" t="n">
        <v>130</v>
      </c>
      <c r="L174" t="s">
        <v>76</v>
      </c>
      <c r="M174" t="s"/>
      <c r="N174" t="s">
        <v>77</v>
      </c>
      <c r="O174" t="s">
        <v>78</v>
      </c>
      <c r="P174" t="s">
        <v>280</v>
      </c>
      <c r="Q174" t="s"/>
      <c r="R174" t="s">
        <v>80</v>
      </c>
      <c r="S174" t="s">
        <v>292</v>
      </c>
      <c r="T174" t="s">
        <v>82</v>
      </c>
      <c r="U174" t="s"/>
      <c r="V174" t="s">
        <v>83</v>
      </c>
      <c r="W174" t="s">
        <v>84</v>
      </c>
      <c r="X174" t="s"/>
      <c r="Y174" t="s">
        <v>85</v>
      </c>
      <c r="Z174">
        <f>HYPERLINK("https://hotelmonitor-cachepage.eclerx.com/savepage/tk_1543901508512005_sr_2151.html","info")</f>
        <v/>
      </c>
      <c r="AA174" t="n">
        <v>302548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/>
      <c r="AP174" t="n">
        <v>29</v>
      </c>
      <c r="AQ174" t="s">
        <v>88</v>
      </c>
      <c r="AR174" t="s">
        <v>89</v>
      </c>
      <c r="AS174" t="s"/>
      <c r="AT174" t="s">
        <v>90</v>
      </c>
      <c r="AU174" t="s"/>
      <c r="AV174" t="s"/>
      <c r="AW174" t="s"/>
      <c r="AX174" t="s"/>
      <c r="AY174" t="n">
        <v>2312001</v>
      </c>
      <c r="AZ174" t="s">
        <v>281</v>
      </c>
      <c r="BA174" t="s"/>
      <c r="BB174" t="n">
        <v>28232</v>
      </c>
      <c r="BC174" t="n">
        <v>10.068564</v>
      </c>
      <c r="BD174" t="n">
        <v>53.572765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97</v>
      </c>
      <c r="B175" t="s">
        <v>71</v>
      </c>
      <c r="C175" t="s">
        <v>98</v>
      </c>
      <c r="D175" t="n">
        <v>2</v>
      </c>
      <c r="E175" t="s">
        <v>280</v>
      </c>
      <c r="F175" t="n">
        <v>2028120</v>
      </c>
      <c r="G175" t="s">
        <v>74</v>
      </c>
      <c r="H175" t="s">
        <v>75</v>
      </c>
      <c r="I175" t="s"/>
      <c r="J175" t="s">
        <v>74</v>
      </c>
      <c r="K175" t="n">
        <v>136</v>
      </c>
      <c r="L175" t="s">
        <v>76</v>
      </c>
      <c r="M175" t="s"/>
      <c r="N175" t="s">
        <v>293</v>
      </c>
      <c r="O175" t="s">
        <v>78</v>
      </c>
      <c r="P175" t="s">
        <v>280</v>
      </c>
      <c r="Q175" t="s"/>
      <c r="R175" t="s">
        <v>80</v>
      </c>
      <c r="S175" t="s">
        <v>294</v>
      </c>
      <c r="T175" t="s">
        <v>82</v>
      </c>
      <c r="U175" t="s"/>
      <c r="V175" t="s">
        <v>83</v>
      </c>
      <c r="W175" t="s">
        <v>94</v>
      </c>
      <c r="X175" t="s"/>
      <c r="Y175" t="s">
        <v>85</v>
      </c>
      <c r="Z175">
        <f>HYPERLINK("https://hotelmonitor-cachepage.eclerx.com/savepage/tk_1543901508512005_sr_2151.html","info")</f>
        <v/>
      </c>
      <c r="AA175" t="n">
        <v>302548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/>
      <c r="AP175" t="n">
        <v>29</v>
      </c>
      <c r="AQ175" t="s">
        <v>88</v>
      </c>
      <c r="AR175" t="s">
        <v>89</v>
      </c>
      <c r="AS175" t="s"/>
      <c r="AT175" t="s">
        <v>90</v>
      </c>
      <c r="AU175" t="s"/>
      <c r="AV175" t="s"/>
      <c r="AW175" t="s"/>
      <c r="AX175" t="s"/>
      <c r="AY175" t="n">
        <v>2312001</v>
      </c>
      <c r="AZ175" t="s">
        <v>281</v>
      </c>
      <c r="BA175" t="s"/>
      <c r="BB175" t="n">
        <v>28232</v>
      </c>
      <c r="BC175" t="n">
        <v>10.068564</v>
      </c>
      <c r="BD175" t="n">
        <v>53.572765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97</v>
      </c>
      <c r="B176" t="s">
        <v>71</v>
      </c>
      <c r="C176" t="s">
        <v>98</v>
      </c>
      <c r="D176" t="n">
        <v>2</v>
      </c>
      <c r="E176" t="s">
        <v>280</v>
      </c>
      <c r="F176" t="n">
        <v>2028120</v>
      </c>
      <c r="G176" t="s">
        <v>74</v>
      </c>
      <c r="H176" t="s">
        <v>75</v>
      </c>
      <c r="I176" t="s"/>
      <c r="J176" t="s">
        <v>74</v>
      </c>
      <c r="K176" t="n">
        <v>145</v>
      </c>
      <c r="L176" t="s">
        <v>76</v>
      </c>
      <c r="M176" t="s"/>
      <c r="N176" t="s">
        <v>290</v>
      </c>
      <c r="O176" t="s">
        <v>78</v>
      </c>
      <c r="P176" t="s">
        <v>280</v>
      </c>
      <c r="Q176" t="s"/>
      <c r="R176" t="s">
        <v>80</v>
      </c>
      <c r="S176" t="s">
        <v>295</v>
      </c>
      <c r="T176" t="s">
        <v>82</v>
      </c>
      <c r="U176" t="s"/>
      <c r="V176" t="s">
        <v>83</v>
      </c>
      <c r="W176" t="s">
        <v>84</v>
      </c>
      <c r="X176" t="s"/>
      <c r="Y176" t="s">
        <v>85</v>
      </c>
      <c r="Z176">
        <f>HYPERLINK("https://hotelmonitor-cachepage.eclerx.com/savepage/tk_1543901508512005_sr_2151.html","info")</f>
        <v/>
      </c>
      <c r="AA176" t="n">
        <v>302548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/>
      <c r="AP176" t="n">
        <v>29</v>
      </c>
      <c r="AQ176" t="s">
        <v>88</v>
      </c>
      <c r="AR176" t="s">
        <v>121</v>
      </c>
      <c r="AS176" t="s"/>
      <c r="AT176" t="s">
        <v>90</v>
      </c>
      <c r="AU176" t="s"/>
      <c r="AV176" t="s"/>
      <c r="AW176" t="s"/>
      <c r="AX176" t="s"/>
      <c r="AY176" t="n">
        <v>2312001</v>
      </c>
      <c r="AZ176" t="s">
        <v>281</v>
      </c>
      <c r="BA176" t="s"/>
      <c r="BB176" t="n">
        <v>28232</v>
      </c>
      <c r="BC176" t="n">
        <v>10.068564</v>
      </c>
      <c r="BD176" t="n">
        <v>53.572765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97</v>
      </c>
      <c r="B177" t="s">
        <v>71</v>
      </c>
      <c r="C177" t="s">
        <v>98</v>
      </c>
      <c r="D177" t="n">
        <v>2</v>
      </c>
      <c r="E177" t="s">
        <v>280</v>
      </c>
      <c r="F177" t="n">
        <v>2028120</v>
      </c>
      <c r="G177" t="s">
        <v>74</v>
      </c>
      <c r="H177" t="s">
        <v>75</v>
      </c>
      <c r="I177" t="s"/>
      <c r="J177" t="s">
        <v>74</v>
      </c>
      <c r="K177" t="n">
        <v>151</v>
      </c>
      <c r="L177" t="s">
        <v>76</v>
      </c>
      <c r="M177" t="s"/>
      <c r="N177" t="s">
        <v>293</v>
      </c>
      <c r="O177" t="s">
        <v>78</v>
      </c>
      <c r="P177" t="s">
        <v>280</v>
      </c>
      <c r="Q177" t="s"/>
      <c r="R177" t="s">
        <v>80</v>
      </c>
      <c r="S177" t="s">
        <v>296</v>
      </c>
      <c r="T177" t="s">
        <v>82</v>
      </c>
      <c r="U177" t="s"/>
      <c r="V177" t="s">
        <v>83</v>
      </c>
      <c r="W177" t="s">
        <v>84</v>
      </c>
      <c r="X177" t="s"/>
      <c r="Y177" t="s">
        <v>85</v>
      </c>
      <c r="Z177">
        <f>HYPERLINK("https://hotelmonitor-cachepage.eclerx.com/savepage/tk_1543901508512005_sr_2151.html","info")</f>
        <v/>
      </c>
      <c r="AA177" t="n">
        <v>302548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/>
      <c r="AP177" t="n">
        <v>29</v>
      </c>
      <c r="AQ177" t="s">
        <v>88</v>
      </c>
      <c r="AR177" t="s">
        <v>89</v>
      </c>
      <c r="AS177" t="s"/>
      <c r="AT177" t="s">
        <v>90</v>
      </c>
      <c r="AU177" t="s"/>
      <c r="AV177" t="s"/>
      <c r="AW177" t="s"/>
      <c r="AX177" t="s"/>
      <c r="AY177" t="n">
        <v>2312001</v>
      </c>
      <c r="AZ177" t="s">
        <v>281</v>
      </c>
      <c r="BA177" t="s"/>
      <c r="BB177" t="n">
        <v>28232</v>
      </c>
      <c r="BC177" t="n">
        <v>10.068564</v>
      </c>
      <c r="BD177" t="n">
        <v>53.572765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97</v>
      </c>
      <c r="B178" t="s">
        <v>71</v>
      </c>
      <c r="C178" t="s">
        <v>98</v>
      </c>
      <c r="D178" t="n">
        <v>2</v>
      </c>
      <c r="E178" t="s">
        <v>297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83</v>
      </c>
      <c r="L178" t="s">
        <v>76</v>
      </c>
      <c r="M178" t="s"/>
      <c r="N178" t="s">
        <v>111</v>
      </c>
      <c r="O178" t="s">
        <v>78</v>
      </c>
      <c r="P178" t="s">
        <v>297</v>
      </c>
      <c r="Q178" t="s"/>
      <c r="R178" t="s">
        <v>80</v>
      </c>
      <c r="S178" t="s">
        <v>120</v>
      </c>
      <c r="T178" t="s">
        <v>82</v>
      </c>
      <c r="U178" t="s"/>
      <c r="V178" t="s">
        <v>83</v>
      </c>
      <c r="W178" t="s">
        <v>94</v>
      </c>
      <c r="X178" t="s"/>
      <c r="Y178" t="s">
        <v>85</v>
      </c>
      <c r="Z178">
        <f>HYPERLINK("https://hotelmonitor-cachepage.eclerx.com/savepage/tk_1543901757627063_sr_2151.html","info")</f>
        <v/>
      </c>
      <c r="AA178" t="n">
        <v>-6796287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/>
      <c r="AP178" t="n">
        <v>110</v>
      </c>
      <c r="AQ178" t="s">
        <v>88</v>
      </c>
      <c r="AR178" t="s">
        <v>113</v>
      </c>
      <c r="AS178" t="s"/>
      <c r="AT178" t="s">
        <v>90</v>
      </c>
      <c r="AU178" t="s"/>
      <c r="AV178" t="s"/>
      <c r="AW178" t="s"/>
      <c r="AX178" t="s"/>
      <c r="AY178" t="n">
        <v>6796287</v>
      </c>
      <c r="AZ178" t="s">
        <v>298</v>
      </c>
      <c r="BA178" t="s"/>
      <c r="BB178" t="n">
        <v>199245</v>
      </c>
      <c r="BC178" t="n">
        <v>0</v>
      </c>
      <c r="BD178" t="n">
        <v>0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97</v>
      </c>
      <c r="B179" t="s">
        <v>71</v>
      </c>
      <c r="C179" t="s">
        <v>98</v>
      </c>
      <c r="D179" t="n">
        <v>2</v>
      </c>
      <c r="E179" t="s">
        <v>297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84</v>
      </c>
      <c r="L179" t="s">
        <v>76</v>
      </c>
      <c r="M179" t="s"/>
      <c r="N179" t="s">
        <v>117</v>
      </c>
      <c r="O179" t="s">
        <v>78</v>
      </c>
      <c r="P179" t="s">
        <v>297</v>
      </c>
      <c r="Q179" t="s"/>
      <c r="R179" t="s">
        <v>80</v>
      </c>
      <c r="S179" t="s">
        <v>123</v>
      </c>
      <c r="T179" t="s">
        <v>82</v>
      </c>
      <c r="U179" t="s"/>
      <c r="V179" t="s">
        <v>83</v>
      </c>
      <c r="W179" t="s">
        <v>94</v>
      </c>
      <c r="X179" t="s"/>
      <c r="Y179" t="s">
        <v>85</v>
      </c>
      <c r="Z179">
        <f>HYPERLINK("https://hotelmonitor-cachepage.eclerx.com/savepage/tk_1543901757627063_sr_2151.html","info")</f>
        <v/>
      </c>
      <c r="AA179" t="n">
        <v>-6796287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/>
      <c r="AP179" t="n">
        <v>110</v>
      </c>
      <c r="AQ179" t="s">
        <v>88</v>
      </c>
      <c r="AR179" t="s">
        <v>103</v>
      </c>
      <c r="AS179" t="s"/>
      <c r="AT179" t="s">
        <v>90</v>
      </c>
      <c r="AU179" t="s"/>
      <c r="AV179" t="s"/>
      <c r="AW179" t="s"/>
      <c r="AX179" t="s"/>
      <c r="AY179" t="n">
        <v>6796287</v>
      </c>
      <c r="AZ179" t="s">
        <v>298</v>
      </c>
      <c r="BA179" t="s"/>
      <c r="BB179" t="n">
        <v>199245</v>
      </c>
      <c r="BC179" t="n">
        <v>0</v>
      </c>
      <c r="BD179" t="n">
        <v>0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97</v>
      </c>
      <c r="B180" t="s">
        <v>71</v>
      </c>
      <c r="C180" t="s">
        <v>98</v>
      </c>
      <c r="D180" t="n">
        <v>2</v>
      </c>
      <c r="E180" t="s">
        <v>299</v>
      </c>
      <c r="F180" t="n">
        <v>530513</v>
      </c>
      <c r="G180" t="s">
        <v>74</v>
      </c>
      <c r="H180" t="s">
        <v>75</v>
      </c>
      <c r="I180" t="s"/>
      <c r="J180" t="s">
        <v>74</v>
      </c>
      <c r="K180" t="n">
        <v>206</v>
      </c>
      <c r="L180" t="s">
        <v>76</v>
      </c>
      <c r="M180" t="s"/>
      <c r="N180" t="s">
        <v>300</v>
      </c>
      <c r="O180" t="s">
        <v>78</v>
      </c>
      <c r="P180" t="s">
        <v>301</v>
      </c>
      <c r="Q180" t="s"/>
      <c r="R180" t="s">
        <v>80</v>
      </c>
      <c r="S180" t="s">
        <v>194</v>
      </c>
      <c r="T180" t="s">
        <v>82</v>
      </c>
      <c r="U180" t="s"/>
      <c r="V180" t="s">
        <v>83</v>
      </c>
      <c r="W180" t="s">
        <v>84</v>
      </c>
      <c r="X180" t="s"/>
      <c r="Y180" t="s">
        <v>85</v>
      </c>
      <c r="Z180">
        <f>HYPERLINK("https://hotelmonitor-cachepage.eclerx.com/savepage/tk_15439015454622793_sr_2151.html","info")</f>
        <v/>
      </c>
      <c r="AA180" t="n">
        <v>6005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/>
      <c r="AP180" t="n">
        <v>40</v>
      </c>
      <c r="AQ180" t="s">
        <v>88</v>
      </c>
      <c r="AR180" t="s">
        <v>110</v>
      </c>
      <c r="AS180" t="s"/>
      <c r="AT180" t="s">
        <v>90</v>
      </c>
      <c r="AU180" t="s"/>
      <c r="AV180" t="s"/>
      <c r="AW180" t="s"/>
      <c r="AX180" t="s"/>
      <c r="AY180" t="n">
        <v>2311976</v>
      </c>
      <c r="AZ180" t="s">
        <v>302</v>
      </c>
      <c r="BA180" t="s"/>
      <c r="BB180" t="n">
        <v>27825</v>
      </c>
      <c r="BC180" t="n">
        <v>9.987423</v>
      </c>
      <c r="BD180" t="n">
        <v>53.561129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97</v>
      </c>
      <c r="B181" t="s">
        <v>71</v>
      </c>
      <c r="C181" t="s">
        <v>98</v>
      </c>
      <c r="D181" t="n">
        <v>2</v>
      </c>
      <c r="E181" t="s">
        <v>299</v>
      </c>
      <c r="F181" t="n">
        <v>530513</v>
      </c>
      <c r="G181" t="s">
        <v>74</v>
      </c>
      <c r="H181" t="s">
        <v>75</v>
      </c>
      <c r="I181" t="s"/>
      <c r="J181" t="s">
        <v>74</v>
      </c>
      <c r="K181" t="n">
        <v>210</v>
      </c>
      <c r="L181" t="s">
        <v>76</v>
      </c>
      <c r="M181" t="s"/>
      <c r="N181" t="s">
        <v>77</v>
      </c>
      <c r="O181" t="s">
        <v>78</v>
      </c>
      <c r="P181" t="s">
        <v>301</v>
      </c>
      <c r="Q181" t="s"/>
      <c r="R181" t="s">
        <v>80</v>
      </c>
      <c r="S181" t="s">
        <v>259</v>
      </c>
      <c r="T181" t="s">
        <v>82</v>
      </c>
      <c r="U181" t="s"/>
      <c r="V181" t="s">
        <v>83</v>
      </c>
      <c r="W181" t="s">
        <v>84</v>
      </c>
      <c r="X181" t="s"/>
      <c r="Y181" t="s">
        <v>85</v>
      </c>
      <c r="Z181">
        <f>HYPERLINK("https://hotelmonitor-cachepage.eclerx.com/savepage/tk_15439015454622793_sr_2151.html","info")</f>
        <v/>
      </c>
      <c r="AA181" t="n">
        <v>6005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/>
      <c r="AP181" t="n">
        <v>40</v>
      </c>
      <c r="AQ181" t="s">
        <v>88</v>
      </c>
      <c r="AR181" t="s">
        <v>121</v>
      </c>
      <c r="AS181" t="s"/>
      <c r="AT181" t="s">
        <v>90</v>
      </c>
      <c r="AU181" t="s"/>
      <c r="AV181" t="s"/>
      <c r="AW181" t="s"/>
      <c r="AX181" t="s"/>
      <c r="AY181" t="n">
        <v>2311976</v>
      </c>
      <c r="AZ181" t="s">
        <v>302</v>
      </c>
      <c r="BA181" t="s"/>
      <c r="BB181" t="n">
        <v>27825</v>
      </c>
      <c r="BC181" t="n">
        <v>9.987423</v>
      </c>
      <c r="BD181" t="n">
        <v>53.561129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97</v>
      </c>
      <c r="B182" t="s">
        <v>71</v>
      </c>
      <c r="C182" t="s">
        <v>98</v>
      </c>
      <c r="D182" t="n">
        <v>2</v>
      </c>
      <c r="E182" t="s">
        <v>299</v>
      </c>
      <c r="F182" t="n">
        <v>530513</v>
      </c>
      <c r="G182" t="s">
        <v>74</v>
      </c>
      <c r="H182" t="s">
        <v>75</v>
      </c>
      <c r="I182" t="s"/>
      <c r="J182" t="s">
        <v>74</v>
      </c>
      <c r="K182" t="n">
        <v>210</v>
      </c>
      <c r="L182" t="s">
        <v>76</v>
      </c>
      <c r="M182" t="s"/>
      <c r="N182" t="s">
        <v>77</v>
      </c>
      <c r="O182" t="s">
        <v>78</v>
      </c>
      <c r="P182" t="s">
        <v>301</v>
      </c>
      <c r="Q182" t="s"/>
      <c r="R182" t="s">
        <v>80</v>
      </c>
      <c r="S182" t="s">
        <v>259</v>
      </c>
      <c r="T182" t="s">
        <v>82</v>
      </c>
      <c r="U182" t="s"/>
      <c r="V182" t="s">
        <v>83</v>
      </c>
      <c r="W182" t="s">
        <v>84</v>
      </c>
      <c r="X182" t="s"/>
      <c r="Y182" t="s">
        <v>85</v>
      </c>
      <c r="Z182">
        <f>HYPERLINK("https://hotelmonitor-cachepage.eclerx.com/savepage/tk_15439015454622793_sr_2151.html","info")</f>
        <v/>
      </c>
      <c r="AA182" t="n">
        <v>6005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/>
      <c r="AP182" t="n">
        <v>40</v>
      </c>
      <c r="AQ182" t="s">
        <v>88</v>
      </c>
      <c r="AR182" t="s">
        <v>140</v>
      </c>
      <c r="AS182" t="s"/>
      <c r="AT182" t="s">
        <v>90</v>
      </c>
      <c r="AU182" t="s"/>
      <c r="AV182" t="s"/>
      <c r="AW182" t="s"/>
      <c r="AX182" t="s"/>
      <c r="AY182" t="n">
        <v>2311976</v>
      </c>
      <c r="AZ182" t="s">
        <v>302</v>
      </c>
      <c r="BA182" t="s"/>
      <c r="BB182" t="n">
        <v>27825</v>
      </c>
      <c r="BC182" t="n">
        <v>9.987423</v>
      </c>
      <c r="BD182" t="n">
        <v>53.561129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97</v>
      </c>
      <c r="B183" t="s">
        <v>71</v>
      </c>
      <c r="C183" t="s">
        <v>98</v>
      </c>
      <c r="D183" t="n">
        <v>2</v>
      </c>
      <c r="E183" t="s">
        <v>299</v>
      </c>
      <c r="F183" t="n">
        <v>530513</v>
      </c>
      <c r="G183" t="s">
        <v>74</v>
      </c>
      <c r="H183" t="s">
        <v>75</v>
      </c>
      <c r="I183" t="s"/>
      <c r="J183" t="s">
        <v>74</v>
      </c>
      <c r="K183" t="n">
        <v>210</v>
      </c>
      <c r="L183" t="s">
        <v>76</v>
      </c>
      <c r="M183" t="s"/>
      <c r="N183" t="s">
        <v>77</v>
      </c>
      <c r="O183" t="s">
        <v>78</v>
      </c>
      <c r="P183" t="s">
        <v>301</v>
      </c>
      <c r="Q183" t="s"/>
      <c r="R183" t="s">
        <v>80</v>
      </c>
      <c r="S183" t="s">
        <v>259</v>
      </c>
      <c r="T183" t="s">
        <v>82</v>
      </c>
      <c r="U183" t="s"/>
      <c r="V183" t="s">
        <v>83</v>
      </c>
      <c r="W183" t="s">
        <v>84</v>
      </c>
      <c r="X183" t="s"/>
      <c r="Y183" t="s">
        <v>85</v>
      </c>
      <c r="Z183">
        <f>HYPERLINK("https://hotelmonitor-cachepage.eclerx.com/savepage/tk_15439015454622793_sr_2151.html","info")</f>
        <v/>
      </c>
      <c r="AA183" t="n">
        <v>6005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/>
      <c r="AP183" t="n">
        <v>40</v>
      </c>
      <c r="AQ183" t="s">
        <v>88</v>
      </c>
      <c r="AR183" t="s">
        <v>186</v>
      </c>
      <c r="AS183" t="s"/>
      <c r="AT183" t="s">
        <v>90</v>
      </c>
      <c r="AU183" t="s"/>
      <c r="AV183" t="s"/>
      <c r="AW183" t="s"/>
      <c r="AX183" t="s"/>
      <c r="AY183" t="n">
        <v>2311976</v>
      </c>
      <c r="AZ183" t="s">
        <v>302</v>
      </c>
      <c r="BA183" t="s"/>
      <c r="BB183" t="n">
        <v>27825</v>
      </c>
      <c r="BC183" t="n">
        <v>9.987423</v>
      </c>
      <c r="BD183" t="n">
        <v>53.561129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97</v>
      </c>
      <c r="B184" t="s">
        <v>71</v>
      </c>
      <c r="C184" t="s">
        <v>98</v>
      </c>
      <c r="D184" t="n">
        <v>2</v>
      </c>
      <c r="E184" t="s">
        <v>299</v>
      </c>
      <c r="F184" t="n">
        <v>530513</v>
      </c>
      <c r="G184" t="s">
        <v>74</v>
      </c>
      <c r="H184" t="s">
        <v>75</v>
      </c>
      <c r="I184" t="s"/>
      <c r="J184" t="s">
        <v>74</v>
      </c>
      <c r="K184" t="n">
        <v>212</v>
      </c>
      <c r="L184" t="s">
        <v>76</v>
      </c>
      <c r="M184" t="s"/>
      <c r="N184" t="s">
        <v>77</v>
      </c>
      <c r="O184" t="s">
        <v>78</v>
      </c>
      <c r="P184" t="s">
        <v>301</v>
      </c>
      <c r="Q184" t="s"/>
      <c r="R184" t="s">
        <v>80</v>
      </c>
      <c r="S184" t="s">
        <v>303</v>
      </c>
      <c r="T184" t="s">
        <v>82</v>
      </c>
      <c r="U184" t="s"/>
      <c r="V184" t="s">
        <v>83</v>
      </c>
      <c r="W184" t="s">
        <v>84</v>
      </c>
      <c r="X184" t="s"/>
      <c r="Y184" t="s">
        <v>85</v>
      </c>
      <c r="Z184">
        <f>HYPERLINK("https://hotelmonitor-cachepage.eclerx.com/savepage/tk_15439015454622793_sr_2151.html","info")</f>
        <v/>
      </c>
      <c r="AA184" t="n">
        <v>6005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/>
      <c r="AP184" t="n">
        <v>40</v>
      </c>
      <c r="AQ184" t="s">
        <v>88</v>
      </c>
      <c r="AR184" t="s">
        <v>124</v>
      </c>
      <c r="AS184" t="s"/>
      <c r="AT184" t="s">
        <v>90</v>
      </c>
      <c r="AU184" t="s"/>
      <c r="AV184" t="s"/>
      <c r="AW184" t="s"/>
      <c r="AX184" t="s"/>
      <c r="AY184" t="n">
        <v>2311976</v>
      </c>
      <c r="AZ184" t="s">
        <v>302</v>
      </c>
      <c r="BA184" t="s"/>
      <c r="BB184" t="n">
        <v>27825</v>
      </c>
      <c r="BC184" t="n">
        <v>9.987423</v>
      </c>
      <c r="BD184" t="n">
        <v>53.561129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97</v>
      </c>
      <c r="B185" t="s">
        <v>71</v>
      </c>
      <c r="C185" t="s">
        <v>98</v>
      </c>
      <c r="D185" t="n">
        <v>2</v>
      </c>
      <c r="E185" t="s">
        <v>299</v>
      </c>
      <c r="F185" t="n">
        <v>530513</v>
      </c>
      <c r="G185" t="s">
        <v>74</v>
      </c>
      <c r="H185" t="s">
        <v>75</v>
      </c>
      <c r="I185" t="s"/>
      <c r="J185" t="s">
        <v>74</v>
      </c>
      <c r="K185" t="n">
        <v>213</v>
      </c>
      <c r="L185" t="s">
        <v>76</v>
      </c>
      <c r="M185" t="s"/>
      <c r="N185" t="s">
        <v>111</v>
      </c>
      <c r="O185" t="s">
        <v>78</v>
      </c>
      <c r="P185" t="s">
        <v>301</v>
      </c>
      <c r="Q185" t="s"/>
      <c r="R185" t="s">
        <v>80</v>
      </c>
      <c r="S185" t="s">
        <v>199</v>
      </c>
      <c r="T185" t="s">
        <v>82</v>
      </c>
      <c r="U185" t="s"/>
      <c r="V185" t="s">
        <v>83</v>
      </c>
      <c r="W185" t="s">
        <v>84</v>
      </c>
      <c r="X185" t="s"/>
      <c r="Y185" t="s">
        <v>85</v>
      </c>
      <c r="Z185">
        <f>HYPERLINK("https://hotelmonitor-cachepage.eclerx.com/savepage/tk_15439015454622793_sr_2151.html","info")</f>
        <v/>
      </c>
      <c r="AA185" t="n">
        <v>6005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/>
      <c r="AP185" t="n">
        <v>40</v>
      </c>
      <c r="AQ185" t="s">
        <v>88</v>
      </c>
      <c r="AR185" t="s">
        <v>113</v>
      </c>
      <c r="AS185" t="s"/>
      <c r="AT185" t="s">
        <v>90</v>
      </c>
      <c r="AU185" t="s"/>
      <c r="AV185" t="s"/>
      <c r="AW185" t="s"/>
      <c r="AX185" t="s"/>
      <c r="AY185" t="n">
        <v>2311976</v>
      </c>
      <c r="AZ185" t="s">
        <v>302</v>
      </c>
      <c r="BA185" t="s"/>
      <c r="BB185" t="n">
        <v>27825</v>
      </c>
      <c r="BC185" t="n">
        <v>9.987423</v>
      </c>
      <c r="BD185" t="n">
        <v>53.561129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97</v>
      </c>
      <c r="B186" t="s">
        <v>71</v>
      </c>
      <c r="C186" t="s">
        <v>98</v>
      </c>
      <c r="D186" t="n">
        <v>2</v>
      </c>
      <c r="E186" t="s">
        <v>299</v>
      </c>
      <c r="F186" t="n">
        <v>530513</v>
      </c>
      <c r="G186" t="s">
        <v>74</v>
      </c>
      <c r="H186" t="s">
        <v>75</v>
      </c>
      <c r="I186" t="s"/>
      <c r="J186" t="s">
        <v>74</v>
      </c>
      <c r="K186" t="n">
        <v>217</v>
      </c>
      <c r="L186" t="s">
        <v>76</v>
      </c>
      <c r="M186" t="s"/>
      <c r="N186" t="s">
        <v>77</v>
      </c>
      <c r="O186" t="s">
        <v>78</v>
      </c>
      <c r="P186" t="s">
        <v>301</v>
      </c>
      <c r="Q186" t="s"/>
      <c r="R186" t="s">
        <v>80</v>
      </c>
      <c r="S186" t="s">
        <v>200</v>
      </c>
      <c r="T186" t="s">
        <v>82</v>
      </c>
      <c r="U186" t="s"/>
      <c r="V186" t="s">
        <v>83</v>
      </c>
      <c r="W186" t="s">
        <v>84</v>
      </c>
      <c r="X186" t="s"/>
      <c r="Y186" t="s">
        <v>85</v>
      </c>
      <c r="Z186">
        <f>HYPERLINK("https://hotelmonitor-cachepage.eclerx.com/savepage/tk_15439015454622793_sr_2151.html","info")</f>
        <v/>
      </c>
      <c r="AA186" t="n">
        <v>6005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/>
      <c r="AP186" t="n">
        <v>40</v>
      </c>
      <c r="AQ186" t="s">
        <v>88</v>
      </c>
      <c r="AR186" t="s">
        <v>89</v>
      </c>
      <c r="AS186" t="s"/>
      <c r="AT186" t="s">
        <v>90</v>
      </c>
      <c r="AU186" t="s"/>
      <c r="AV186" t="s"/>
      <c r="AW186" t="s"/>
      <c r="AX186" t="s"/>
      <c r="AY186" t="n">
        <v>2311976</v>
      </c>
      <c r="AZ186" t="s">
        <v>302</v>
      </c>
      <c r="BA186" t="s"/>
      <c r="BB186" t="n">
        <v>27825</v>
      </c>
      <c r="BC186" t="n">
        <v>9.987423</v>
      </c>
      <c r="BD186" t="n">
        <v>53.561129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97</v>
      </c>
      <c r="B187" t="s">
        <v>71</v>
      </c>
      <c r="C187" t="s">
        <v>98</v>
      </c>
      <c r="D187" t="n">
        <v>2</v>
      </c>
      <c r="E187" t="s">
        <v>299</v>
      </c>
      <c r="F187" t="n">
        <v>530513</v>
      </c>
      <c r="G187" t="s">
        <v>74</v>
      </c>
      <c r="H187" t="s">
        <v>75</v>
      </c>
      <c r="I187" t="s"/>
      <c r="J187" t="s">
        <v>74</v>
      </c>
      <c r="K187" t="n">
        <v>230</v>
      </c>
      <c r="L187" t="s">
        <v>76</v>
      </c>
      <c r="M187" t="s"/>
      <c r="N187" t="s">
        <v>77</v>
      </c>
      <c r="O187" t="s">
        <v>78</v>
      </c>
      <c r="P187" t="s">
        <v>301</v>
      </c>
      <c r="Q187" t="s"/>
      <c r="R187" t="s">
        <v>80</v>
      </c>
      <c r="S187" t="s">
        <v>279</v>
      </c>
      <c r="T187" t="s">
        <v>82</v>
      </c>
      <c r="U187" t="s"/>
      <c r="V187" t="s">
        <v>83</v>
      </c>
      <c r="W187" t="s">
        <v>84</v>
      </c>
      <c r="X187" t="s"/>
      <c r="Y187" t="s">
        <v>85</v>
      </c>
      <c r="Z187">
        <f>HYPERLINK("https://hotelmonitor-cachepage.eclerx.com/savepage/tk_15439015454622793_sr_2151.html","info")</f>
        <v/>
      </c>
      <c r="AA187" t="n">
        <v>6005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/>
      <c r="AP187" t="n">
        <v>40</v>
      </c>
      <c r="AQ187" t="s">
        <v>88</v>
      </c>
      <c r="AR187" t="s">
        <v>126</v>
      </c>
      <c r="AS187" t="s"/>
      <c r="AT187" t="s">
        <v>90</v>
      </c>
      <c r="AU187" t="s"/>
      <c r="AV187" t="s"/>
      <c r="AW187" t="s"/>
      <c r="AX187" t="s"/>
      <c r="AY187" t="n">
        <v>2311976</v>
      </c>
      <c r="AZ187" t="s">
        <v>302</v>
      </c>
      <c r="BA187" t="s"/>
      <c r="BB187" t="n">
        <v>27825</v>
      </c>
      <c r="BC187" t="n">
        <v>9.987423</v>
      </c>
      <c r="BD187" t="n">
        <v>53.561129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97</v>
      </c>
      <c r="B188" t="s">
        <v>71</v>
      </c>
      <c r="C188" t="s">
        <v>98</v>
      </c>
      <c r="D188" t="n">
        <v>2</v>
      </c>
      <c r="E188" t="s">
        <v>304</v>
      </c>
      <c r="F188" t="n">
        <v>280925</v>
      </c>
      <c r="G188" t="s">
        <v>74</v>
      </c>
      <c r="H188" t="s">
        <v>75</v>
      </c>
      <c r="I188" t="s"/>
      <c r="J188" t="s">
        <v>74</v>
      </c>
      <c r="K188" t="n">
        <v>78</v>
      </c>
      <c r="L188" t="s">
        <v>76</v>
      </c>
      <c r="M188" t="s"/>
      <c r="N188" t="s">
        <v>305</v>
      </c>
      <c r="O188" t="s">
        <v>78</v>
      </c>
      <c r="P188" t="s">
        <v>306</v>
      </c>
      <c r="Q188" t="s"/>
      <c r="R188" t="s">
        <v>80</v>
      </c>
      <c r="S188" t="s">
        <v>307</v>
      </c>
      <c r="T188" t="s">
        <v>82</v>
      </c>
      <c r="U188" t="s"/>
      <c r="V188" t="s">
        <v>83</v>
      </c>
      <c r="W188" t="s">
        <v>84</v>
      </c>
      <c r="X188" t="s"/>
      <c r="Y188" t="s">
        <v>85</v>
      </c>
      <c r="Z188">
        <f>HYPERLINK("https://hotelmonitor-cachepage.eclerx.com/savepage/tk_15439017156663601_sr_2151.html","info")</f>
        <v/>
      </c>
      <c r="AA188" t="n">
        <v>19962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/>
      <c r="AP188" t="n">
        <v>96</v>
      </c>
      <c r="AQ188" t="s">
        <v>88</v>
      </c>
      <c r="AR188" t="s">
        <v>140</v>
      </c>
      <c r="AS188" t="s"/>
      <c r="AT188" t="s">
        <v>90</v>
      </c>
      <c r="AU188" t="s"/>
      <c r="AV188" t="s"/>
      <c r="AW188" t="s"/>
      <c r="AX188" t="s"/>
      <c r="AY188" t="n">
        <v>2312003</v>
      </c>
      <c r="AZ188" t="s">
        <v>308</v>
      </c>
      <c r="BA188" t="s"/>
      <c r="BB188" t="n">
        <v>28227</v>
      </c>
      <c r="BC188" t="n">
        <v>10.099796354771</v>
      </c>
      <c r="BD188" t="n">
        <v>53.540127277951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97</v>
      </c>
      <c r="B189" t="s">
        <v>71</v>
      </c>
      <c r="C189" t="s">
        <v>98</v>
      </c>
      <c r="D189" t="n">
        <v>2</v>
      </c>
      <c r="E189" t="s">
        <v>304</v>
      </c>
      <c r="F189" t="n">
        <v>280925</v>
      </c>
      <c r="G189" t="s">
        <v>74</v>
      </c>
      <c r="H189" t="s">
        <v>75</v>
      </c>
      <c r="I189" t="s"/>
      <c r="J189" t="s">
        <v>74</v>
      </c>
      <c r="K189" t="n">
        <v>78</v>
      </c>
      <c r="L189" t="s">
        <v>76</v>
      </c>
      <c r="M189" t="s"/>
      <c r="N189" t="s">
        <v>309</v>
      </c>
      <c r="O189" t="s">
        <v>78</v>
      </c>
      <c r="P189" t="s">
        <v>306</v>
      </c>
      <c r="Q189" t="s"/>
      <c r="R189" t="s">
        <v>80</v>
      </c>
      <c r="S189" t="s">
        <v>307</v>
      </c>
      <c r="T189" t="s">
        <v>82</v>
      </c>
      <c r="U189" t="s"/>
      <c r="V189" t="s">
        <v>83</v>
      </c>
      <c r="W189" t="s">
        <v>84</v>
      </c>
      <c r="X189" t="s"/>
      <c r="Y189" t="s">
        <v>85</v>
      </c>
      <c r="Z189">
        <f>HYPERLINK("https://hotelmonitor-cachepage.eclerx.com/savepage/tk_15439017156663601_sr_2151.html","info")</f>
        <v/>
      </c>
      <c r="AA189" t="n">
        <v>19962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/>
      <c r="AP189" t="n">
        <v>96</v>
      </c>
      <c r="AQ189" t="s">
        <v>88</v>
      </c>
      <c r="AR189" t="s">
        <v>89</v>
      </c>
      <c r="AS189" t="s"/>
      <c r="AT189" t="s">
        <v>90</v>
      </c>
      <c r="AU189" t="s"/>
      <c r="AV189" t="s"/>
      <c r="AW189" t="s"/>
      <c r="AX189" t="s"/>
      <c r="AY189" t="n">
        <v>2312003</v>
      </c>
      <c r="AZ189" t="s">
        <v>308</v>
      </c>
      <c r="BA189" t="s"/>
      <c r="BB189" t="n">
        <v>28227</v>
      </c>
      <c r="BC189" t="n">
        <v>10.099796354771</v>
      </c>
      <c r="BD189" t="n">
        <v>53.540127277951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97</v>
      </c>
      <c r="B190" t="s">
        <v>71</v>
      </c>
      <c r="C190" t="s">
        <v>98</v>
      </c>
      <c r="D190" t="n">
        <v>2</v>
      </c>
      <c r="E190" t="s">
        <v>304</v>
      </c>
      <c r="F190" t="n">
        <v>280925</v>
      </c>
      <c r="G190" t="s">
        <v>74</v>
      </c>
      <c r="H190" t="s">
        <v>75</v>
      </c>
      <c r="I190" t="s"/>
      <c r="J190" t="s">
        <v>74</v>
      </c>
      <c r="K190" t="n">
        <v>78</v>
      </c>
      <c r="L190" t="s">
        <v>76</v>
      </c>
      <c r="M190" t="s"/>
      <c r="N190" t="s">
        <v>305</v>
      </c>
      <c r="O190" t="s">
        <v>78</v>
      </c>
      <c r="P190" t="s">
        <v>306</v>
      </c>
      <c r="Q190" t="s"/>
      <c r="R190" t="s">
        <v>80</v>
      </c>
      <c r="S190" t="s">
        <v>307</v>
      </c>
      <c r="T190" t="s">
        <v>82</v>
      </c>
      <c r="U190" t="s"/>
      <c r="V190" t="s">
        <v>83</v>
      </c>
      <c r="W190" t="s">
        <v>84</v>
      </c>
      <c r="X190" t="s"/>
      <c r="Y190" t="s">
        <v>85</v>
      </c>
      <c r="Z190">
        <f>HYPERLINK("https://hotelmonitor-cachepage.eclerx.com/savepage/tk_15439017156663601_sr_2151.html","info")</f>
        <v/>
      </c>
      <c r="AA190" t="n">
        <v>19962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/>
      <c r="AP190" t="n">
        <v>96</v>
      </c>
      <c r="AQ190" t="s">
        <v>88</v>
      </c>
      <c r="AR190" t="s">
        <v>119</v>
      </c>
      <c r="AS190" t="s"/>
      <c r="AT190" t="s">
        <v>90</v>
      </c>
      <c r="AU190" t="s"/>
      <c r="AV190" t="s"/>
      <c r="AW190" t="s"/>
      <c r="AX190" t="s"/>
      <c r="AY190" t="n">
        <v>2312003</v>
      </c>
      <c r="AZ190" t="s">
        <v>308</v>
      </c>
      <c r="BA190" t="s"/>
      <c r="BB190" t="n">
        <v>28227</v>
      </c>
      <c r="BC190" t="n">
        <v>10.099796354771</v>
      </c>
      <c r="BD190" t="n">
        <v>53.540127277951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97</v>
      </c>
      <c r="B191" t="s">
        <v>71</v>
      </c>
      <c r="C191" t="s">
        <v>98</v>
      </c>
      <c r="D191" t="n">
        <v>2</v>
      </c>
      <c r="E191" t="s">
        <v>304</v>
      </c>
      <c r="F191" t="n">
        <v>280925</v>
      </c>
      <c r="G191" t="s">
        <v>74</v>
      </c>
      <c r="H191" t="s">
        <v>75</v>
      </c>
      <c r="I191" t="s"/>
      <c r="J191" t="s">
        <v>74</v>
      </c>
      <c r="K191" t="n">
        <v>78</v>
      </c>
      <c r="L191" t="s">
        <v>76</v>
      </c>
      <c r="M191" t="s"/>
      <c r="N191" t="s">
        <v>310</v>
      </c>
      <c r="O191" t="s">
        <v>78</v>
      </c>
      <c r="P191" t="s">
        <v>306</v>
      </c>
      <c r="Q191" t="s"/>
      <c r="R191" t="s">
        <v>80</v>
      </c>
      <c r="S191" t="s">
        <v>307</v>
      </c>
      <c r="T191" t="s">
        <v>82</v>
      </c>
      <c r="U191" t="s"/>
      <c r="V191" t="s">
        <v>83</v>
      </c>
      <c r="W191" t="s">
        <v>84</v>
      </c>
      <c r="X191" t="s"/>
      <c r="Y191" t="s">
        <v>85</v>
      </c>
      <c r="Z191">
        <f>HYPERLINK("https://hotelmonitor-cachepage.eclerx.com/savepage/tk_15439017156663601_sr_2151.html","info")</f>
        <v/>
      </c>
      <c r="AA191" t="n">
        <v>19962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/>
      <c r="AP191" t="n">
        <v>96</v>
      </c>
      <c r="AQ191" t="s">
        <v>88</v>
      </c>
      <c r="AR191" t="s">
        <v>107</v>
      </c>
      <c r="AS191" t="s"/>
      <c r="AT191" t="s">
        <v>90</v>
      </c>
      <c r="AU191" t="s"/>
      <c r="AV191" t="s"/>
      <c r="AW191" t="s"/>
      <c r="AX191" t="s"/>
      <c r="AY191" t="n">
        <v>2312003</v>
      </c>
      <c r="AZ191" t="s">
        <v>308</v>
      </c>
      <c r="BA191" t="s"/>
      <c r="BB191" t="n">
        <v>28227</v>
      </c>
      <c r="BC191" t="n">
        <v>10.099796354771</v>
      </c>
      <c r="BD191" t="n">
        <v>53.540127277951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97</v>
      </c>
      <c r="B192" t="s">
        <v>71</v>
      </c>
      <c r="C192" t="s">
        <v>98</v>
      </c>
      <c r="D192" t="n">
        <v>2</v>
      </c>
      <c r="E192" t="s">
        <v>304</v>
      </c>
      <c r="F192" t="n">
        <v>280925</v>
      </c>
      <c r="G192" t="s">
        <v>74</v>
      </c>
      <c r="H192" t="s">
        <v>75</v>
      </c>
      <c r="I192" t="s"/>
      <c r="J192" t="s">
        <v>74</v>
      </c>
      <c r="K192" t="n">
        <v>80</v>
      </c>
      <c r="L192" t="s">
        <v>76</v>
      </c>
      <c r="M192" t="s"/>
      <c r="N192" t="s">
        <v>311</v>
      </c>
      <c r="O192" t="s">
        <v>78</v>
      </c>
      <c r="P192" t="s">
        <v>306</v>
      </c>
      <c r="Q192" t="s"/>
      <c r="R192" t="s">
        <v>80</v>
      </c>
      <c r="S192" t="s">
        <v>112</v>
      </c>
      <c r="T192" t="s">
        <v>82</v>
      </c>
      <c r="U192" t="s"/>
      <c r="V192" t="s">
        <v>83</v>
      </c>
      <c r="W192" t="s">
        <v>84</v>
      </c>
      <c r="X192" t="s"/>
      <c r="Y192" t="s">
        <v>85</v>
      </c>
      <c r="Z192">
        <f>HYPERLINK("https://hotelmonitor-cachepage.eclerx.com/savepage/tk_15439017156663601_sr_2151.html","info")</f>
        <v/>
      </c>
      <c r="AA192" t="n">
        <v>19962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/>
      <c r="AP192" t="n">
        <v>96</v>
      </c>
      <c r="AQ192" t="s">
        <v>88</v>
      </c>
      <c r="AR192" t="s">
        <v>110</v>
      </c>
      <c r="AS192" t="s"/>
      <c r="AT192" t="s">
        <v>90</v>
      </c>
      <c r="AU192" t="s"/>
      <c r="AV192" t="s"/>
      <c r="AW192" t="s"/>
      <c r="AX192" t="s"/>
      <c r="AY192" t="n">
        <v>2312003</v>
      </c>
      <c r="AZ192" t="s">
        <v>308</v>
      </c>
      <c r="BA192" t="s"/>
      <c r="BB192" t="n">
        <v>28227</v>
      </c>
      <c r="BC192" t="n">
        <v>10.099796354771</v>
      </c>
      <c r="BD192" t="n">
        <v>53.540127277951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97</v>
      </c>
      <c r="B193" t="s">
        <v>71</v>
      </c>
      <c r="C193" t="s">
        <v>98</v>
      </c>
      <c r="D193" t="n">
        <v>2</v>
      </c>
      <c r="E193" t="s">
        <v>304</v>
      </c>
      <c r="F193" t="n">
        <v>280925</v>
      </c>
      <c r="G193" t="s">
        <v>74</v>
      </c>
      <c r="H193" t="s">
        <v>75</v>
      </c>
      <c r="I193" t="s"/>
      <c r="J193" t="s">
        <v>74</v>
      </c>
      <c r="K193" t="n">
        <v>80</v>
      </c>
      <c r="L193" t="s">
        <v>76</v>
      </c>
      <c r="M193" t="s"/>
      <c r="N193" t="s">
        <v>311</v>
      </c>
      <c r="O193" t="s">
        <v>78</v>
      </c>
      <c r="P193" t="s">
        <v>306</v>
      </c>
      <c r="Q193" t="s"/>
      <c r="R193" t="s">
        <v>80</v>
      </c>
      <c r="S193" t="s">
        <v>112</v>
      </c>
      <c r="T193" t="s">
        <v>82</v>
      </c>
      <c r="U193" t="s"/>
      <c r="V193" t="s">
        <v>83</v>
      </c>
      <c r="W193" t="s">
        <v>84</v>
      </c>
      <c r="X193" t="s"/>
      <c r="Y193" t="s">
        <v>85</v>
      </c>
      <c r="Z193">
        <f>HYPERLINK("https://hotelmonitor-cachepage.eclerx.com/savepage/tk_15439017156663601_sr_2151.html","info")</f>
        <v/>
      </c>
      <c r="AA193" t="n">
        <v>19962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/>
      <c r="AP193" t="n">
        <v>96</v>
      </c>
      <c r="AQ193" t="s">
        <v>88</v>
      </c>
      <c r="AR193" t="s">
        <v>116</v>
      </c>
      <c r="AS193" t="s"/>
      <c r="AT193" t="s">
        <v>90</v>
      </c>
      <c r="AU193" t="s"/>
      <c r="AV193" t="s"/>
      <c r="AW193" t="s"/>
      <c r="AX193" t="s"/>
      <c r="AY193" t="n">
        <v>2312003</v>
      </c>
      <c r="AZ193" t="s">
        <v>308</v>
      </c>
      <c r="BA193" t="s"/>
      <c r="BB193" t="n">
        <v>28227</v>
      </c>
      <c r="BC193" t="n">
        <v>10.099796354771</v>
      </c>
      <c r="BD193" t="n">
        <v>53.540127277951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97</v>
      </c>
      <c r="B194" t="s">
        <v>71</v>
      </c>
      <c r="C194" t="s">
        <v>98</v>
      </c>
      <c r="D194" t="n">
        <v>2</v>
      </c>
      <c r="E194" t="s">
        <v>304</v>
      </c>
      <c r="F194" t="n">
        <v>280925</v>
      </c>
      <c r="G194" t="s">
        <v>74</v>
      </c>
      <c r="H194" t="s">
        <v>75</v>
      </c>
      <c r="I194" t="s"/>
      <c r="J194" t="s">
        <v>74</v>
      </c>
      <c r="K194" t="n">
        <v>85</v>
      </c>
      <c r="L194" t="s">
        <v>76</v>
      </c>
      <c r="M194" t="s"/>
      <c r="N194" t="s">
        <v>77</v>
      </c>
      <c r="O194" t="s">
        <v>78</v>
      </c>
      <c r="P194" t="s">
        <v>306</v>
      </c>
      <c r="Q194" t="s"/>
      <c r="R194" t="s">
        <v>80</v>
      </c>
      <c r="S194" t="s">
        <v>143</v>
      </c>
      <c r="T194" t="s">
        <v>82</v>
      </c>
      <c r="U194" t="s"/>
      <c r="V194" t="s">
        <v>83</v>
      </c>
      <c r="W194" t="s">
        <v>84</v>
      </c>
      <c r="X194" t="s"/>
      <c r="Y194" t="s">
        <v>85</v>
      </c>
      <c r="Z194">
        <f>HYPERLINK("https://hotelmonitor-cachepage.eclerx.com/savepage/tk_15439017156663601_sr_2151.html","info")</f>
        <v/>
      </c>
      <c r="AA194" t="n">
        <v>19962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/>
      <c r="AP194" t="n">
        <v>96</v>
      </c>
      <c r="AQ194" t="s">
        <v>88</v>
      </c>
      <c r="AR194" t="s">
        <v>126</v>
      </c>
      <c r="AS194" t="s"/>
      <c r="AT194" t="s">
        <v>90</v>
      </c>
      <c r="AU194" t="s"/>
      <c r="AV194" t="s"/>
      <c r="AW194" t="s"/>
      <c r="AX194" t="s"/>
      <c r="AY194" t="n">
        <v>2312003</v>
      </c>
      <c r="AZ194" t="s">
        <v>308</v>
      </c>
      <c r="BA194" t="s"/>
      <c r="BB194" t="n">
        <v>28227</v>
      </c>
      <c r="BC194" t="n">
        <v>10.099796354771</v>
      </c>
      <c r="BD194" t="n">
        <v>53.540127277951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97</v>
      </c>
      <c r="B195" t="s">
        <v>71</v>
      </c>
      <c r="C195" t="s">
        <v>98</v>
      </c>
      <c r="D195" t="n">
        <v>2</v>
      </c>
      <c r="E195" t="s">
        <v>304</v>
      </c>
      <c r="F195" t="n">
        <v>280925</v>
      </c>
      <c r="G195" t="s">
        <v>74</v>
      </c>
      <c r="H195" t="s">
        <v>75</v>
      </c>
      <c r="I195" t="s"/>
      <c r="J195" t="s">
        <v>74</v>
      </c>
      <c r="K195" t="n">
        <v>86</v>
      </c>
      <c r="L195" t="s">
        <v>76</v>
      </c>
      <c r="M195" t="s"/>
      <c r="N195" t="s">
        <v>111</v>
      </c>
      <c r="O195" t="s">
        <v>78</v>
      </c>
      <c r="P195" t="s">
        <v>306</v>
      </c>
      <c r="Q195" t="s"/>
      <c r="R195" t="s">
        <v>80</v>
      </c>
      <c r="S195" t="s">
        <v>125</v>
      </c>
      <c r="T195" t="s">
        <v>82</v>
      </c>
      <c r="U195" t="s"/>
      <c r="V195" t="s">
        <v>83</v>
      </c>
      <c r="W195" t="s">
        <v>84</v>
      </c>
      <c r="X195" t="s"/>
      <c r="Y195" t="s">
        <v>85</v>
      </c>
      <c r="Z195">
        <f>HYPERLINK("https://hotelmonitor-cachepage.eclerx.com/savepage/tk_15439017156663601_sr_2151.html","info")</f>
        <v/>
      </c>
      <c r="AA195" t="n">
        <v>19962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/>
      <c r="AP195" t="n">
        <v>96</v>
      </c>
      <c r="AQ195" t="s">
        <v>88</v>
      </c>
      <c r="AR195" t="s">
        <v>113</v>
      </c>
      <c r="AS195" t="s"/>
      <c r="AT195" t="s">
        <v>90</v>
      </c>
      <c r="AU195" t="s"/>
      <c r="AV195" t="s"/>
      <c r="AW195" t="s"/>
      <c r="AX195" t="s"/>
      <c r="AY195" t="n">
        <v>2312003</v>
      </c>
      <c r="AZ195" t="s">
        <v>308</v>
      </c>
      <c r="BA195" t="s"/>
      <c r="BB195" t="n">
        <v>28227</v>
      </c>
      <c r="BC195" t="n">
        <v>10.099796354771</v>
      </c>
      <c r="BD195" t="n">
        <v>53.540127277951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97</v>
      </c>
      <c r="B196" t="s">
        <v>71</v>
      </c>
      <c r="C196" t="s">
        <v>98</v>
      </c>
      <c r="D196" t="n">
        <v>2</v>
      </c>
      <c r="E196" t="s">
        <v>304</v>
      </c>
      <c r="F196" t="n">
        <v>280925</v>
      </c>
      <c r="G196" t="s">
        <v>74</v>
      </c>
      <c r="H196" t="s">
        <v>75</v>
      </c>
      <c r="I196" t="s"/>
      <c r="J196" t="s">
        <v>74</v>
      </c>
      <c r="K196" t="n">
        <v>87</v>
      </c>
      <c r="L196" t="s">
        <v>76</v>
      </c>
      <c r="M196" t="s"/>
      <c r="N196" t="s">
        <v>312</v>
      </c>
      <c r="O196" t="s">
        <v>78</v>
      </c>
      <c r="P196" t="s">
        <v>306</v>
      </c>
      <c r="Q196" t="s"/>
      <c r="R196" t="s">
        <v>80</v>
      </c>
      <c r="S196" t="s">
        <v>146</v>
      </c>
      <c r="T196" t="s">
        <v>82</v>
      </c>
      <c r="U196" t="s"/>
      <c r="V196" t="s">
        <v>83</v>
      </c>
      <c r="W196" t="s">
        <v>84</v>
      </c>
      <c r="X196" t="s"/>
      <c r="Y196" t="s">
        <v>85</v>
      </c>
      <c r="Z196">
        <f>HYPERLINK("https://hotelmonitor-cachepage.eclerx.com/savepage/tk_15439017156663601_sr_2151.html","info")</f>
        <v/>
      </c>
      <c r="AA196" t="n">
        <v>19962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/>
      <c r="AP196" t="n">
        <v>96</v>
      </c>
      <c r="AQ196" t="s">
        <v>88</v>
      </c>
      <c r="AR196" t="s">
        <v>103</v>
      </c>
      <c r="AS196" t="s"/>
      <c r="AT196" t="s">
        <v>90</v>
      </c>
      <c r="AU196" t="s"/>
      <c r="AV196" t="s"/>
      <c r="AW196" t="s"/>
      <c r="AX196" t="s"/>
      <c r="AY196" t="n">
        <v>2312003</v>
      </c>
      <c r="AZ196" t="s">
        <v>308</v>
      </c>
      <c r="BA196" t="s"/>
      <c r="BB196" t="n">
        <v>28227</v>
      </c>
      <c r="BC196" t="n">
        <v>10.099796354771</v>
      </c>
      <c r="BD196" t="n">
        <v>53.540127277951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97</v>
      </c>
      <c r="B197" t="s">
        <v>71</v>
      </c>
      <c r="C197" t="s">
        <v>98</v>
      </c>
      <c r="D197" t="n">
        <v>2</v>
      </c>
      <c r="E197" t="s">
        <v>304</v>
      </c>
      <c r="F197" t="n">
        <v>280925</v>
      </c>
      <c r="G197" t="s">
        <v>74</v>
      </c>
      <c r="H197" t="s">
        <v>75</v>
      </c>
      <c r="I197" t="s"/>
      <c r="J197" t="s">
        <v>74</v>
      </c>
      <c r="K197" t="n">
        <v>88</v>
      </c>
      <c r="L197" t="s">
        <v>76</v>
      </c>
      <c r="M197" t="s"/>
      <c r="N197" t="s">
        <v>283</v>
      </c>
      <c r="O197" t="s">
        <v>78</v>
      </c>
      <c r="P197" t="s">
        <v>306</v>
      </c>
      <c r="Q197" t="s"/>
      <c r="R197" t="s">
        <v>80</v>
      </c>
      <c r="S197" t="s">
        <v>147</v>
      </c>
      <c r="T197" t="s">
        <v>82</v>
      </c>
      <c r="U197" t="s"/>
      <c r="V197" t="s">
        <v>83</v>
      </c>
      <c r="W197" t="s">
        <v>84</v>
      </c>
      <c r="X197" t="s"/>
      <c r="Y197" t="s">
        <v>85</v>
      </c>
      <c r="Z197">
        <f>HYPERLINK("https://hotelmonitor-cachepage.eclerx.com/savepage/tk_15439017156663601_sr_2151.html","info")</f>
        <v/>
      </c>
      <c r="AA197" t="n">
        <v>19962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/>
      <c r="AP197" t="n">
        <v>96</v>
      </c>
      <c r="AQ197" t="s">
        <v>88</v>
      </c>
      <c r="AR197" t="s">
        <v>103</v>
      </c>
      <c r="AS197" t="s"/>
      <c r="AT197" t="s">
        <v>90</v>
      </c>
      <c r="AU197" t="s"/>
      <c r="AV197" t="s"/>
      <c r="AW197" t="s"/>
      <c r="AX197" t="s"/>
      <c r="AY197" t="n">
        <v>2312003</v>
      </c>
      <c r="AZ197" t="s">
        <v>308</v>
      </c>
      <c r="BA197" t="s"/>
      <c r="BB197" t="n">
        <v>28227</v>
      </c>
      <c r="BC197" t="n">
        <v>10.099796354771</v>
      </c>
      <c r="BD197" t="n">
        <v>53.540127277951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97</v>
      </c>
      <c r="B198" t="s">
        <v>71</v>
      </c>
      <c r="C198" t="s">
        <v>98</v>
      </c>
      <c r="D198" t="n">
        <v>2</v>
      </c>
      <c r="E198" t="s">
        <v>304</v>
      </c>
      <c r="F198" t="n">
        <v>280925</v>
      </c>
      <c r="G198" t="s">
        <v>74</v>
      </c>
      <c r="H198" t="s">
        <v>75</v>
      </c>
      <c r="I198" t="s"/>
      <c r="J198" t="s">
        <v>74</v>
      </c>
      <c r="K198" t="n">
        <v>90</v>
      </c>
      <c r="L198" t="s">
        <v>76</v>
      </c>
      <c r="M198" t="s"/>
      <c r="N198" t="s">
        <v>310</v>
      </c>
      <c r="O198" t="s">
        <v>78</v>
      </c>
      <c r="P198" t="s">
        <v>306</v>
      </c>
      <c r="Q198" t="s"/>
      <c r="R198" t="s">
        <v>80</v>
      </c>
      <c r="S198" t="s">
        <v>128</v>
      </c>
      <c r="T198" t="s">
        <v>82</v>
      </c>
      <c r="U198" t="s"/>
      <c r="V198" t="s">
        <v>83</v>
      </c>
      <c r="W198" t="s">
        <v>84</v>
      </c>
      <c r="X198" t="s"/>
      <c r="Y198" t="s">
        <v>85</v>
      </c>
      <c r="Z198">
        <f>HYPERLINK("https://hotelmonitor-cachepage.eclerx.com/savepage/tk_15439017156663601_sr_2151.html","info")</f>
        <v/>
      </c>
      <c r="AA198" t="n">
        <v>19962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/>
      <c r="AP198" t="n">
        <v>96</v>
      </c>
      <c r="AQ198" t="s">
        <v>88</v>
      </c>
      <c r="AR198" t="s">
        <v>107</v>
      </c>
      <c r="AS198" t="s"/>
      <c r="AT198" t="s">
        <v>90</v>
      </c>
      <c r="AU198" t="s"/>
      <c r="AV198" t="s"/>
      <c r="AW198" t="s"/>
      <c r="AX198" t="s"/>
      <c r="AY198" t="n">
        <v>2312003</v>
      </c>
      <c r="AZ198" t="s">
        <v>308</v>
      </c>
      <c r="BA198" t="s"/>
      <c r="BB198" t="n">
        <v>28227</v>
      </c>
      <c r="BC198" t="n">
        <v>10.099796354771</v>
      </c>
      <c r="BD198" t="n">
        <v>53.540127277951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97</v>
      </c>
      <c r="B199" t="s">
        <v>71</v>
      </c>
      <c r="C199" t="s">
        <v>98</v>
      </c>
      <c r="D199" t="n">
        <v>2</v>
      </c>
      <c r="E199" t="s">
        <v>304</v>
      </c>
      <c r="F199" t="n">
        <v>280925</v>
      </c>
      <c r="G199" t="s">
        <v>74</v>
      </c>
      <c r="H199" t="s">
        <v>75</v>
      </c>
      <c r="I199" t="s"/>
      <c r="J199" t="s">
        <v>74</v>
      </c>
      <c r="K199" t="n">
        <v>92</v>
      </c>
      <c r="L199" t="s">
        <v>76</v>
      </c>
      <c r="M199" t="s"/>
      <c r="N199" t="s">
        <v>77</v>
      </c>
      <c r="O199" t="s">
        <v>78</v>
      </c>
      <c r="P199" t="s">
        <v>306</v>
      </c>
      <c r="Q199" t="s"/>
      <c r="R199" t="s">
        <v>80</v>
      </c>
      <c r="S199" t="s">
        <v>129</v>
      </c>
      <c r="T199" t="s">
        <v>82</v>
      </c>
      <c r="U199" t="s"/>
      <c r="V199" t="s">
        <v>83</v>
      </c>
      <c r="W199" t="s">
        <v>84</v>
      </c>
      <c r="X199" t="s"/>
      <c r="Y199" t="s">
        <v>85</v>
      </c>
      <c r="Z199">
        <f>HYPERLINK("https://hotelmonitor-cachepage.eclerx.com/savepage/tk_15439017156663601_sr_2151.html","info")</f>
        <v/>
      </c>
      <c r="AA199" t="n">
        <v>19962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/>
      <c r="AP199" t="n">
        <v>96</v>
      </c>
      <c r="AQ199" t="s">
        <v>88</v>
      </c>
      <c r="AR199" t="s">
        <v>119</v>
      </c>
      <c r="AS199" t="s"/>
      <c r="AT199" t="s">
        <v>90</v>
      </c>
      <c r="AU199" t="s"/>
      <c r="AV199" t="s"/>
      <c r="AW199" t="s"/>
      <c r="AX199" t="s"/>
      <c r="AY199" t="n">
        <v>2312003</v>
      </c>
      <c r="AZ199" t="s">
        <v>308</v>
      </c>
      <c r="BA199" t="s"/>
      <c r="BB199" t="n">
        <v>28227</v>
      </c>
      <c r="BC199" t="n">
        <v>10.099796354771</v>
      </c>
      <c r="BD199" t="n">
        <v>53.540127277951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97</v>
      </c>
      <c r="B200" t="s">
        <v>71</v>
      </c>
      <c r="C200" t="s">
        <v>98</v>
      </c>
      <c r="D200" t="n">
        <v>2</v>
      </c>
      <c r="E200" t="s">
        <v>304</v>
      </c>
      <c r="F200" t="n">
        <v>280925</v>
      </c>
      <c r="G200" t="s">
        <v>74</v>
      </c>
      <c r="H200" t="s">
        <v>75</v>
      </c>
      <c r="I200" t="s"/>
      <c r="J200" t="s">
        <v>74</v>
      </c>
      <c r="K200" t="n">
        <v>92</v>
      </c>
      <c r="L200" t="s">
        <v>76</v>
      </c>
      <c r="M200" t="s"/>
      <c r="N200" t="s">
        <v>77</v>
      </c>
      <c r="O200" t="s">
        <v>78</v>
      </c>
      <c r="P200" t="s">
        <v>306</v>
      </c>
      <c r="Q200" t="s"/>
      <c r="R200" t="s">
        <v>80</v>
      </c>
      <c r="S200" t="s">
        <v>129</v>
      </c>
      <c r="T200" t="s">
        <v>82</v>
      </c>
      <c r="U200" t="s"/>
      <c r="V200" t="s">
        <v>83</v>
      </c>
      <c r="W200" t="s">
        <v>84</v>
      </c>
      <c r="X200" t="s"/>
      <c r="Y200" t="s">
        <v>85</v>
      </c>
      <c r="Z200">
        <f>HYPERLINK("https://hotelmonitor-cachepage.eclerx.com/savepage/tk_15439017156663601_sr_2151.html","info")</f>
        <v/>
      </c>
      <c r="AA200" t="n">
        <v>19962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/>
      <c r="AP200" t="n">
        <v>96</v>
      </c>
      <c r="AQ200" t="s">
        <v>88</v>
      </c>
      <c r="AR200" t="s">
        <v>140</v>
      </c>
      <c r="AS200" t="s"/>
      <c r="AT200" t="s">
        <v>90</v>
      </c>
      <c r="AU200" t="s"/>
      <c r="AV200" t="s"/>
      <c r="AW200" t="s"/>
      <c r="AX200" t="s"/>
      <c r="AY200" t="n">
        <v>2312003</v>
      </c>
      <c r="AZ200" t="s">
        <v>308</v>
      </c>
      <c r="BA200" t="s"/>
      <c r="BB200" t="n">
        <v>28227</v>
      </c>
      <c r="BC200" t="n">
        <v>10.099796354771</v>
      </c>
      <c r="BD200" t="n">
        <v>53.540127277951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97</v>
      </c>
      <c r="B201" t="s">
        <v>71</v>
      </c>
      <c r="C201" t="s">
        <v>98</v>
      </c>
      <c r="D201" t="n">
        <v>2</v>
      </c>
      <c r="E201" t="s">
        <v>304</v>
      </c>
      <c r="F201" t="n">
        <v>280925</v>
      </c>
      <c r="G201" t="s">
        <v>74</v>
      </c>
      <c r="H201" t="s">
        <v>75</v>
      </c>
      <c r="I201" t="s"/>
      <c r="J201" t="s">
        <v>74</v>
      </c>
      <c r="K201" t="n">
        <v>92</v>
      </c>
      <c r="L201" t="s">
        <v>76</v>
      </c>
      <c r="M201" t="s"/>
      <c r="N201" t="s">
        <v>141</v>
      </c>
      <c r="O201" t="s">
        <v>78</v>
      </c>
      <c r="P201" t="s">
        <v>306</v>
      </c>
      <c r="Q201" t="s"/>
      <c r="R201" t="s">
        <v>80</v>
      </c>
      <c r="S201" t="s">
        <v>129</v>
      </c>
      <c r="T201" t="s">
        <v>82</v>
      </c>
      <c r="U201" t="s"/>
      <c r="V201" t="s">
        <v>83</v>
      </c>
      <c r="W201" t="s">
        <v>84</v>
      </c>
      <c r="X201" t="s"/>
      <c r="Y201" t="s">
        <v>85</v>
      </c>
      <c r="Z201">
        <f>HYPERLINK("https://hotelmonitor-cachepage.eclerx.com/savepage/tk_15439017156663601_sr_2151.html","info")</f>
        <v/>
      </c>
      <c r="AA201" t="n">
        <v>19962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/>
      <c r="AP201" t="n">
        <v>96</v>
      </c>
      <c r="AQ201" t="s">
        <v>88</v>
      </c>
      <c r="AR201" t="s">
        <v>89</v>
      </c>
      <c r="AS201" t="s"/>
      <c r="AT201" t="s">
        <v>90</v>
      </c>
      <c r="AU201" t="s"/>
      <c r="AV201" t="s"/>
      <c r="AW201" t="s"/>
      <c r="AX201" t="s"/>
      <c r="AY201" t="n">
        <v>2312003</v>
      </c>
      <c r="AZ201" t="s">
        <v>308</v>
      </c>
      <c r="BA201" t="s"/>
      <c r="BB201" t="n">
        <v>28227</v>
      </c>
      <c r="BC201" t="n">
        <v>10.099796354771</v>
      </c>
      <c r="BD201" t="n">
        <v>53.540127277951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97</v>
      </c>
      <c r="B202" t="s">
        <v>71</v>
      </c>
      <c r="C202" t="s">
        <v>98</v>
      </c>
      <c r="D202" t="n">
        <v>2</v>
      </c>
      <c r="E202" t="s">
        <v>304</v>
      </c>
      <c r="F202" t="n">
        <v>280925</v>
      </c>
      <c r="G202" t="s">
        <v>74</v>
      </c>
      <c r="H202" t="s">
        <v>75</v>
      </c>
      <c r="I202" t="s"/>
      <c r="J202" t="s">
        <v>74</v>
      </c>
      <c r="K202" t="n">
        <v>93</v>
      </c>
      <c r="L202" t="s">
        <v>76</v>
      </c>
      <c r="M202" t="s"/>
      <c r="N202" t="s">
        <v>127</v>
      </c>
      <c r="O202" t="s">
        <v>78</v>
      </c>
      <c r="P202" t="s">
        <v>306</v>
      </c>
      <c r="Q202" t="s"/>
      <c r="R202" t="s">
        <v>80</v>
      </c>
      <c r="S202" t="s">
        <v>313</v>
      </c>
      <c r="T202" t="s">
        <v>82</v>
      </c>
      <c r="U202" t="s"/>
      <c r="V202" t="s">
        <v>83</v>
      </c>
      <c r="W202" t="s">
        <v>84</v>
      </c>
      <c r="X202" t="s"/>
      <c r="Y202" t="s">
        <v>85</v>
      </c>
      <c r="Z202">
        <f>HYPERLINK("https://hotelmonitor-cachepage.eclerx.com/savepage/tk_15439017156663601_sr_2151.html","info")</f>
        <v/>
      </c>
      <c r="AA202" t="n">
        <v>19962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/>
      <c r="AP202" t="n">
        <v>96</v>
      </c>
      <c r="AQ202" t="s">
        <v>88</v>
      </c>
      <c r="AR202" t="s">
        <v>103</v>
      </c>
      <c r="AS202" t="s"/>
      <c r="AT202" t="s">
        <v>90</v>
      </c>
      <c r="AU202" t="s"/>
      <c r="AV202" t="s"/>
      <c r="AW202" t="s"/>
      <c r="AX202" t="s"/>
      <c r="AY202" t="n">
        <v>2312003</v>
      </c>
      <c r="AZ202" t="s">
        <v>308</v>
      </c>
      <c r="BA202" t="s"/>
      <c r="BB202" t="n">
        <v>28227</v>
      </c>
      <c r="BC202" t="n">
        <v>10.099796354771</v>
      </c>
      <c r="BD202" t="n">
        <v>53.540127277951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97</v>
      </c>
      <c r="B203" t="s">
        <v>71</v>
      </c>
      <c r="C203" t="s">
        <v>98</v>
      </c>
      <c r="D203" t="n">
        <v>2</v>
      </c>
      <c r="E203" t="s">
        <v>304</v>
      </c>
      <c r="F203" t="n">
        <v>280925</v>
      </c>
      <c r="G203" t="s">
        <v>74</v>
      </c>
      <c r="H203" t="s">
        <v>75</v>
      </c>
      <c r="I203" t="s"/>
      <c r="J203" t="s">
        <v>74</v>
      </c>
      <c r="K203" t="n">
        <v>97</v>
      </c>
      <c r="L203" t="s">
        <v>76</v>
      </c>
      <c r="M203" t="s"/>
      <c r="N203" t="s">
        <v>77</v>
      </c>
      <c r="O203" t="s">
        <v>78</v>
      </c>
      <c r="P203" t="s">
        <v>306</v>
      </c>
      <c r="Q203" t="s"/>
      <c r="R203" t="s">
        <v>80</v>
      </c>
      <c r="S203" t="s">
        <v>314</v>
      </c>
      <c r="T203" t="s">
        <v>82</v>
      </c>
      <c r="U203" t="s"/>
      <c r="V203" t="s">
        <v>83</v>
      </c>
      <c r="W203" t="s">
        <v>84</v>
      </c>
      <c r="X203" t="s"/>
      <c r="Y203" t="s">
        <v>85</v>
      </c>
      <c r="Z203">
        <f>HYPERLINK("https://hotelmonitor-cachepage.eclerx.com/savepage/tk_15439017156663601_sr_2151.html","info")</f>
        <v/>
      </c>
      <c r="AA203" t="n">
        <v>19962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/>
      <c r="AP203" t="n">
        <v>96</v>
      </c>
      <c r="AQ203" t="s">
        <v>88</v>
      </c>
      <c r="AR203" t="s">
        <v>130</v>
      </c>
      <c r="AS203" t="s"/>
      <c r="AT203" t="s">
        <v>90</v>
      </c>
      <c r="AU203" t="s"/>
      <c r="AV203" t="s"/>
      <c r="AW203" t="s"/>
      <c r="AX203" t="s"/>
      <c r="AY203" t="n">
        <v>2312003</v>
      </c>
      <c r="AZ203" t="s">
        <v>308</v>
      </c>
      <c r="BA203" t="s"/>
      <c r="BB203" t="n">
        <v>28227</v>
      </c>
      <c r="BC203" t="n">
        <v>10.099796354771</v>
      </c>
      <c r="BD203" t="n">
        <v>53.540127277951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97</v>
      </c>
      <c r="B204" t="s">
        <v>71</v>
      </c>
      <c r="C204" t="s">
        <v>98</v>
      </c>
      <c r="D204" t="n">
        <v>2</v>
      </c>
      <c r="E204" t="s">
        <v>304</v>
      </c>
      <c r="F204" t="n">
        <v>280925</v>
      </c>
      <c r="G204" t="s">
        <v>74</v>
      </c>
      <c r="H204" t="s">
        <v>75</v>
      </c>
      <c r="I204" t="s"/>
      <c r="J204" t="s">
        <v>74</v>
      </c>
      <c r="K204" t="n">
        <v>100</v>
      </c>
      <c r="L204" t="s">
        <v>76</v>
      </c>
      <c r="M204" t="s"/>
      <c r="N204" t="s">
        <v>122</v>
      </c>
      <c r="O204" t="s">
        <v>78</v>
      </c>
      <c r="P204" t="s">
        <v>306</v>
      </c>
      <c r="Q204" t="s"/>
      <c r="R204" t="s">
        <v>80</v>
      </c>
      <c r="S204" t="s">
        <v>315</v>
      </c>
      <c r="T204" t="s">
        <v>82</v>
      </c>
      <c r="U204" t="s"/>
      <c r="V204" t="s">
        <v>83</v>
      </c>
      <c r="W204" t="s">
        <v>84</v>
      </c>
      <c r="X204" t="s"/>
      <c r="Y204" t="s">
        <v>85</v>
      </c>
      <c r="Z204">
        <f>HYPERLINK("https://hotelmonitor-cachepage.eclerx.com/savepage/tk_15439017156663601_sr_2151.html","info")</f>
        <v/>
      </c>
      <c r="AA204" t="n">
        <v>19962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/>
      <c r="AP204" t="n">
        <v>96</v>
      </c>
      <c r="AQ204" t="s">
        <v>88</v>
      </c>
      <c r="AR204" t="s">
        <v>103</v>
      </c>
      <c r="AS204" t="s"/>
      <c r="AT204" t="s">
        <v>90</v>
      </c>
      <c r="AU204" t="s"/>
      <c r="AV204" t="s"/>
      <c r="AW204" t="s"/>
      <c r="AX204" t="s"/>
      <c r="AY204" t="n">
        <v>2312003</v>
      </c>
      <c r="AZ204" t="s">
        <v>308</v>
      </c>
      <c r="BA204" t="s"/>
      <c r="BB204" t="n">
        <v>28227</v>
      </c>
      <c r="BC204" t="n">
        <v>10.099796354771</v>
      </c>
      <c r="BD204" t="n">
        <v>53.540127277951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97</v>
      </c>
      <c r="B205" t="s">
        <v>71</v>
      </c>
      <c r="C205" t="s">
        <v>98</v>
      </c>
      <c r="D205" t="n">
        <v>2</v>
      </c>
      <c r="E205" t="s">
        <v>304</v>
      </c>
      <c r="F205" t="n">
        <v>280925</v>
      </c>
      <c r="G205" t="s">
        <v>74</v>
      </c>
      <c r="H205" t="s">
        <v>75</v>
      </c>
      <c r="I205" t="s"/>
      <c r="J205" t="s">
        <v>74</v>
      </c>
      <c r="K205" t="n">
        <v>100</v>
      </c>
      <c r="L205" t="s">
        <v>76</v>
      </c>
      <c r="M205" t="s"/>
      <c r="N205" t="s">
        <v>312</v>
      </c>
      <c r="O205" t="s">
        <v>78</v>
      </c>
      <c r="P205" t="s">
        <v>306</v>
      </c>
      <c r="Q205" t="s"/>
      <c r="R205" t="s">
        <v>80</v>
      </c>
      <c r="S205" t="s">
        <v>315</v>
      </c>
      <c r="T205" t="s">
        <v>82</v>
      </c>
      <c r="U205" t="s"/>
      <c r="V205" t="s">
        <v>83</v>
      </c>
      <c r="W205" t="s">
        <v>84</v>
      </c>
      <c r="X205" t="s"/>
      <c r="Y205" t="s">
        <v>85</v>
      </c>
      <c r="Z205">
        <f>HYPERLINK("https://hotelmonitor-cachepage.eclerx.com/savepage/tk_15439017156663601_sr_2151.html","info")</f>
        <v/>
      </c>
      <c r="AA205" t="n">
        <v>19962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/>
      <c r="AP205" t="n">
        <v>96</v>
      </c>
      <c r="AQ205" t="s">
        <v>88</v>
      </c>
      <c r="AR205" t="s">
        <v>103</v>
      </c>
      <c r="AS205" t="s"/>
      <c r="AT205" t="s">
        <v>90</v>
      </c>
      <c r="AU205" t="s"/>
      <c r="AV205" t="s"/>
      <c r="AW205" t="s"/>
      <c r="AX205" t="s"/>
      <c r="AY205" t="n">
        <v>2312003</v>
      </c>
      <c r="AZ205" t="s">
        <v>308</v>
      </c>
      <c r="BA205" t="s"/>
      <c r="BB205" t="n">
        <v>28227</v>
      </c>
      <c r="BC205" t="n">
        <v>10.099796354771</v>
      </c>
      <c r="BD205" t="n">
        <v>53.540127277951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97</v>
      </c>
      <c r="B206" t="s">
        <v>71</v>
      </c>
      <c r="C206" t="s">
        <v>98</v>
      </c>
      <c r="D206" t="n">
        <v>2</v>
      </c>
      <c r="E206" t="s">
        <v>304</v>
      </c>
      <c r="F206" t="n">
        <v>280925</v>
      </c>
      <c r="G206" t="s">
        <v>74</v>
      </c>
      <c r="H206" t="s">
        <v>75</v>
      </c>
      <c r="I206" t="s"/>
      <c r="J206" t="s">
        <v>74</v>
      </c>
      <c r="K206" t="n">
        <v>101</v>
      </c>
      <c r="L206" t="s">
        <v>76</v>
      </c>
      <c r="M206" t="s"/>
      <c r="N206" t="s">
        <v>77</v>
      </c>
      <c r="O206" t="s">
        <v>78</v>
      </c>
      <c r="P206" t="s">
        <v>306</v>
      </c>
      <c r="Q206" t="s"/>
      <c r="R206" t="s">
        <v>80</v>
      </c>
      <c r="S206" t="s">
        <v>174</v>
      </c>
      <c r="T206" t="s">
        <v>82</v>
      </c>
      <c r="U206" t="s"/>
      <c r="V206" t="s">
        <v>83</v>
      </c>
      <c r="W206" t="s">
        <v>84</v>
      </c>
      <c r="X206" t="s"/>
      <c r="Y206" t="s">
        <v>85</v>
      </c>
      <c r="Z206">
        <f>HYPERLINK("https://hotelmonitor-cachepage.eclerx.com/savepage/tk_15439017156663601_sr_2151.html","info")</f>
        <v/>
      </c>
      <c r="AA206" t="n">
        <v>19962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/>
      <c r="AP206" t="n">
        <v>96</v>
      </c>
      <c r="AQ206" t="s">
        <v>88</v>
      </c>
      <c r="AR206" t="s">
        <v>119</v>
      </c>
      <c r="AS206" t="s"/>
      <c r="AT206" t="s">
        <v>90</v>
      </c>
      <c r="AU206" t="s"/>
      <c r="AV206" t="s"/>
      <c r="AW206" t="s"/>
      <c r="AX206" t="s"/>
      <c r="AY206" t="n">
        <v>2312003</v>
      </c>
      <c r="AZ206" t="s">
        <v>308</v>
      </c>
      <c r="BA206" t="s"/>
      <c r="BB206" t="n">
        <v>28227</v>
      </c>
      <c r="BC206" t="n">
        <v>10.099796354771</v>
      </c>
      <c r="BD206" t="n">
        <v>53.540127277951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97</v>
      </c>
      <c r="B207" t="s">
        <v>71</v>
      </c>
      <c r="C207" t="s">
        <v>98</v>
      </c>
      <c r="D207" t="n">
        <v>2</v>
      </c>
      <c r="E207" t="s">
        <v>304</v>
      </c>
      <c r="F207" t="n">
        <v>280925</v>
      </c>
      <c r="G207" t="s">
        <v>74</v>
      </c>
      <c r="H207" t="s">
        <v>75</v>
      </c>
      <c r="I207" t="s"/>
      <c r="J207" t="s">
        <v>74</v>
      </c>
      <c r="K207" t="n">
        <v>102</v>
      </c>
      <c r="L207" t="s">
        <v>76</v>
      </c>
      <c r="M207" t="s"/>
      <c r="N207" t="s">
        <v>77</v>
      </c>
      <c r="O207" t="s">
        <v>78</v>
      </c>
      <c r="P207" t="s">
        <v>306</v>
      </c>
      <c r="Q207" t="s"/>
      <c r="R207" t="s">
        <v>80</v>
      </c>
      <c r="S207" t="s">
        <v>316</v>
      </c>
      <c r="T207" t="s">
        <v>82</v>
      </c>
      <c r="U207" t="s"/>
      <c r="V207" t="s">
        <v>83</v>
      </c>
      <c r="W207" t="s">
        <v>84</v>
      </c>
      <c r="X207" t="s"/>
      <c r="Y207" t="s">
        <v>85</v>
      </c>
      <c r="Z207">
        <f>HYPERLINK("https://hotelmonitor-cachepage.eclerx.com/savepage/tk_15439017156663601_sr_2151.html","info")</f>
        <v/>
      </c>
      <c r="AA207" t="n">
        <v>19962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/>
      <c r="AP207" t="n">
        <v>96</v>
      </c>
      <c r="AQ207" t="s">
        <v>88</v>
      </c>
      <c r="AR207" t="s">
        <v>121</v>
      </c>
      <c r="AS207" t="s"/>
      <c r="AT207" t="s">
        <v>90</v>
      </c>
      <c r="AU207" t="s"/>
      <c r="AV207" t="s"/>
      <c r="AW207" t="s"/>
      <c r="AX207" t="s"/>
      <c r="AY207" t="n">
        <v>2312003</v>
      </c>
      <c r="AZ207" t="s">
        <v>308</v>
      </c>
      <c r="BA207" t="s"/>
      <c r="BB207" t="n">
        <v>28227</v>
      </c>
      <c r="BC207" t="n">
        <v>10.099796354771</v>
      </c>
      <c r="BD207" t="n">
        <v>53.540127277951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97</v>
      </c>
      <c r="B208" t="s">
        <v>71</v>
      </c>
      <c r="C208" t="s">
        <v>98</v>
      </c>
      <c r="D208" t="n">
        <v>2</v>
      </c>
      <c r="E208" t="s">
        <v>304</v>
      </c>
      <c r="F208" t="n">
        <v>280925</v>
      </c>
      <c r="G208" t="s">
        <v>74</v>
      </c>
      <c r="H208" t="s">
        <v>75</v>
      </c>
      <c r="I208" t="s"/>
      <c r="J208" t="s">
        <v>74</v>
      </c>
      <c r="K208" t="n">
        <v>102</v>
      </c>
      <c r="L208" t="s">
        <v>76</v>
      </c>
      <c r="M208" t="s"/>
      <c r="N208" t="s">
        <v>77</v>
      </c>
      <c r="O208" t="s">
        <v>78</v>
      </c>
      <c r="P208" t="s">
        <v>306</v>
      </c>
      <c r="Q208" t="s"/>
      <c r="R208" t="s">
        <v>80</v>
      </c>
      <c r="S208" t="s">
        <v>316</v>
      </c>
      <c r="T208" t="s">
        <v>82</v>
      </c>
      <c r="U208" t="s"/>
      <c r="V208" t="s">
        <v>83</v>
      </c>
      <c r="W208" t="s">
        <v>84</v>
      </c>
      <c r="X208" t="s"/>
      <c r="Y208" t="s">
        <v>85</v>
      </c>
      <c r="Z208">
        <f>HYPERLINK("https://hotelmonitor-cachepage.eclerx.com/savepage/tk_15439017156663601_sr_2151.html","info")</f>
        <v/>
      </c>
      <c r="AA208" t="n">
        <v>19962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/>
      <c r="AP208" t="n">
        <v>96</v>
      </c>
      <c r="AQ208" t="s">
        <v>88</v>
      </c>
      <c r="AR208" t="s">
        <v>113</v>
      </c>
      <c r="AS208" t="s"/>
      <c r="AT208" t="s">
        <v>90</v>
      </c>
      <c r="AU208" t="s"/>
      <c r="AV208" t="s"/>
      <c r="AW208" t="s"/>
      <c r="AX208" t="s"/>
      <c r="AY208" t="n">
        <v>2312003</v>
      </c>
      <c r="AZ208" t="s">
        <v>308</v>
      </c>
      <c r="BA208" t="s"/>
      <c r="BB208" t="n">
        <v>28227</v>
      </c>
      <c r="BC208" t="n">
        <v>10.099796354771</v>
      </c>
      <c r="BD208" t="n">
        <v>53.540127277951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97</v>
      </c>
      <c r="B209" t="s">
        <v>71</v>
      </c>
      <c r="C209" t="s">
        <v>98</v>
      </c>
      <c r="D209" t="n">
        <v>2</v>
      </c>
      <c r="E209" t="s">
        <v>304</v>
      </c>
      <c r="F209" t="n">
        <v>280925</v>
      </c>
      <c r="G209" t="s">
        <v>74</v>
      </c>
      <c r="H209" t="s">
        <v>75</v>
      </c>
      <c r="I209" t="s"/>
      <c r="J209" t="s">
        <v>74</v>
      </c>
      <c r="K209" t="n">
        <v>102</v>
      </c>
      <c r="L209" t="s">
        <v>76</v>
      </c>
      <c r="M209" t="s"/>
      <c r="N209" t="s">
        <v>77</v>
      </c>
      <c r="O209" t="s">
        <v>78</v>
      </c>
      <c r="P209" t="s">
        <v>306</v>
      </c>
      <c r="Q209" t="s"/>
      <c r="R209" t="s">
        <v>80</v>
      </c>
      <c r="S209" t="s">
        <v>316</v>
      </c>
      <c r="T209" t="s">
        <v>82</v>
      </c>
      <c r="U209" t="s"/>
      <c r="V209" t="s">
        <v>83</v>
      </c>
      <c r="W209" t="s">
        <v>84</v>
      </c>
      <c r="X209" t="s"/>
      <c r="Y209" t="s">
        <v>85</v>
      </c>
      <c r="Z209">
        <f>HYPERLINK("https://hotelmonitor-cachepage.eclerx.com/savepage/tk_15439017156663601_sr_2151.html","info")</f>
        <v/>
      </c>
      <c r="AA209" t="n">
        <v>19962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/>
      <c r="AP209" t="n">
        <v>96</v>
      </c>
      <c r="AQ209" t="s">
        <v>88</v>
      </c>
      <c r="AR209" t="s">
        <v>119</v>
      </c>
      <c r="AS209" t="s"/>
      <c r="AT209" t="s">
        <v>90</v>
      </c>
      <c r="AU209" t="s"/>
      <c r="AV209" t="s"/>
      <c r="AW209" t="s"/>
      <c r="AX209" t="s"/>
      <c r="AY209" t="n">
        <v>2312003</v>
      </c>
      <c r="AZ209" t="s">
        <v>308</v>
      </c>
      <c r="BA209" t="s"/>
      <c r="BB209" t="n">
        <v>28227</v>
      </c>
      <c r="BC209" t="n">
        <v>10.099796354771</v>
      </c>
      <c r="BD209" t="n">
        <v>53.540127277951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97</v>
      </c>
      <c r="B210" t="s">
        <v>71</v>
      </c>
      <c r="C210" t="s">
        <v>98</v>
      </c>
      <c r="D210" t="n">
        <v>2</v>
      </c>
      <c r="E210" t="s">
        <v>304</v>
      </c>
      <c r="F210" t="n">
        <v>280925</v>
      </c>
      <c r="G210" t="s">
        <v>74</v>
      </c>
      <c r="H210" t="s">
        <v>75</v>
      </c>
      <c r="I210" t="s"/>
      <c r="J210" t="s">
        <v>74</v>
      </c>
      <c r="K210" t="n">
        <v>102</v>
      </c>
      <c r="L210" t="s">
        <v>76</v>
      </c>
      <c r="M210" t="s"/>
      <c r="N210" t="s">
        <v>77</v>
      </c>
      <c r="O210" t="s">
        <v>78</v>
      </c>
      <c r="P210" t="s">
        <v>306</v>
      </c>
      <c r="Q210" t="s"/>
      <c r="R210" t="s">
        <v>80</v>
      </c>
      <c r="S210" t="s">
        <v>316</v>
      </c>
      <c r="T210" t="s">
        <v>82</v>
      </c>
      <c r="U210" t="s"/>
      <c r="V210" t="s">
        <v>83</v>
      </c>
      <c r="W210" t="s">
        <v>84</v>
      </c>
      <c r="X210" t="s"/>
      <c r="Y210" t="s">
        <v>85</v>
      </c>
      <c r="Z210">
        <f>HYPERLINK("https://hotelmonitor-cachepage.eclerx.com/savepage/tk_15439017156663601_sr_2151.html","info")</f>
        <v/>
      </c>
      <c r="AA210" t="n">
        <v>19962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/>
      <c r="AP210" t="n">
        <v>96</v>
      </c>
      <c r="AQ210" t="s">
        <v>88</v>
      </c>
      <c r="AR210" t="s">
        <v>119</v>
      </c>
      <c r="AS210" t="s"/>
      <c r="AT210" t="s">
        <v>90</v>
      </c>
      <c r="AU210" t="s"/>
      <c r="AV210" t="s"/>
      <c r="AW210" t="s"/>
      <c r="AX210" t="s"/>
      <c r="AY210" t="n">
        <v>2312003</v>
      </c>
      <c r="AZ210" t="s">
        <v>308</v>
      </c>
      <c r="BA210" t="s"/>
      <c r="BB210" t="n">
        <v>28227</v>
      </c>
      <c r="BC210" t="n">
        <v>10.099796354771</v>
      </c>
      <c r="BD210" t="n">
        <v>53.540127277951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97</v>
      </c>
      <c r="B211" t="s">
        <v>71</v>
      </c>
      <c r="C211" t="s">
        <v>98</v>
      </c>
      <c r="D211" t="n">
        <v>2</v>
      </c>
      <c r="E211" t="s">
        <v>304</v>
      </c>
      <c r="F211" t="n">
        <v>280925</v>
      </c>
      <c r="G211" t="s">
        <v>74</v>
      </c>
      <c r="H211" t="s">
        <v>75</v>
      </c>
      <c r="I211" t="s"/>
      <c r="J211" t="s">
        <v>74</v>
      </c>
      <c r="K211" t="n">
        <v>103</v>
      </c>
      <c r="L211" t="s">
        <v>76</v>
      </c>
      <c r="M211" t="s"/>
      <c r="N211" t="s">
        <v>100</v>
      </c>
      <c r="O211" t="s">
        <v>78</v>
      </c>
      <c r="P211" t="s">
        <v>306</v>
      </c>
      <c r="Q211" t="s"/>
      <c r="R211" t="s">
        <v>80</v>
      </c>
      <c r="S211" t="s">
        <v>176</v>
      </c>
      <c r="T211" t="s">
        <v>82</v>
      </c>
      <c r="U211" t="s"/>
      <c r="V211" t="s">
        <v>83</v>
      </c>
      <c r="W211" t="s">
        <v>84</v>
      </c>
      <c r="X211" t="s"/>
      <c r="Y211" t="s">
        <v>85</v>
      </c>
      <c r="Z211">
        <f>HYPERLINK("https://hotelmonitor-cachepage.eclerx.com/savepage/tk_15439017156663601_sr_2151.html","info")</f>
        <v/>
      </c>
      <c r="AA211" t="n">
        <v>19962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/>
      <c r="AP211" t="n">
        <v>96</v>
      </c>
      <c r="AQ211" t="s">
        <v>88</v>
      </c>
      <c r="AR211" t="s">
        <v>103</v>
      </c>
      <c r="AS211" t="s"/>
      <c r="AT211" t="s">
        <v>90</v>
      </c>
      <c r="AU211" t="s"/>
      <c r="AV211" t="s"/>
      <c r="AW211" t="s"/>
      <c r="AX211" t="s"/>
      <c r="AY211" t="n">
        <v>2312003</v>
      </c>
      <c r="AZ211" t="s">
        <v>308</v>
      </c>
      <c r="BA211" t="s"/>
      <c r="BB211" t="n">
        <v>28227</v>
      </c>
      <c r="BC211" t="n">
        <v>10.099796354771</v>
      </c>
      <c r="BD211" t="n">
        <v>53.540127277951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97</v>
      </c>
      <c r="B212" t="s">
        <v>71</v>
      </c>
      <c r="C212" t="s">
        <v>98</v>
      </c>
      <c r="D212" t="n">
        <v>2</v>
      </c>
      <c r="E212" t="s">
        <v>304</v>
      </c>
      <c r="F212" t="n">
        <v>280925</v>
      </c>
      <c r="G212" t="s">
        <v>74</v>
      </c>
      <c r="H212" t="s">
        <v>75</v>
      </c>
      <c r="I212" t="s"/>
      <c r="J212" t="s">
        <v>74</v>
      </c>
      <c r="K212" t="n">
        <v>103</v>
      </c>
      <c r="L212" t="s">
        <v>76</v>
      </c>
      <c r="M212" t="s"/>
      <c r="N212" t="s">
        <v>77</v>
      </c>
      <c r="O212" t="s">
        <v>78</v>
      </c>
      <c r="P212" t="s">
        <v>306</v>
      </c>
      <c r="Q212" t="s"/>
      <c r="R212" t="s">
        <v>80</v>
      </c>
      <c r="S212" t="s">
        <v>176</v>
      </c>
      <c r="T212" t="s">
        <v>82</v>
      </c>
      <c r="U212" t="s"/>
      <c r="V212" t="s">
        <v>83</v>
      </c>
      <c r="W212" t="s">
        <v>84</v>
      </c>
      <c r="X212" t="s"/>
      <c r="Y212" t="s">
        <v>85</v>
      </c>
      <c r="Z212">
        <f>HYPERLINK("https://hotelmonitor-cachepage.eclerx.com/savepage/tk_15439017156663601_sr_2151.html","info")</f>
        <v/>
      </c>
      <c r="AA212" t="n">
        <v>19962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/>
      <c r="AP212" t="n">
        <v>96</v>
      </c>
      <c r="AQ212" t="s">
        <v>88</v>
      </c>
      <c r="AR212" t="s">
        <v>124</v>
      </c>
      <c r="AS212" t="s"/>
      <c r="AT212" t="s">
        <v>90</v>
      </c>
      <c r="AU212" t="s"/>
      <c r="AV212" t="s"/>
      <c r="AW212" t="s"/>
      <c r="AX212" t="s"/>
      <c r="AY212" t="n">
        <v>2312003</v>
      </c>
      <c r="AZ212" t="s">
        <v>308</v>
      </c>
      <c r="BA212" t="s"/>
      <c r="BB212" t="n">
        <v>28227</v>
      </c>
      <c r="BC212" t="n">
        <v>10.099796354771</v>
      </c>
      <c r="BD212" t="n">
        <v>53.540127277951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97</v>
      </c>
      <c r="B213" t="s">
        <v>71</v>
      </c>
      <c r="C213" t="s">
        <v>98</v>
      </c>
      <c r="D213" t="n">
        <v>2</v>
      </c>
      <c r="E213" t="s">
        <v>304</v>
      </c>
      <c r="F213" t="n">
        <v>280925</v>
      </c>
      <c r="G213" t="s">
        <v>74</v>
      </c>
      <c r="H213" t="s">
        <v>75</v>
      </c>
      <c r="I213" t="s"/>
      <c r="J213" t="s">
        <v>74</v>
      </c>
      <c r="K213" t="n">
        <v>104</v>
      </c>
      <c r="L213" t="s">
        <v>76</v>
      </c>
      <c r="M213" t="s"/>
      <c r="N213" t="s">
        <v>77</v>
      </c>
      <c r="O213" t="s">
        <v>78</v>
      </c>
      <c r="P213" t="s">
        <v>306</v>
      </c>
      <c r="Q213" t="s"/>
      <c r="R213" t="s">
        <v>80</v>
      </c>
      <c r="S213" t="s">
        <v>177</v>
      </c>
      <c r="T213" t="s">
        <v>82</v>
      </c>
      <c r="U213" t="s"/>
      <c r="V213" t="s">
        <v>83</v>
      </c>
      <c r="W213" t="s">
        <v>84</v>
      </c>
      <c r="X213" t="s"/>
      <c r="Y213" t="s">
        <v>85</v>
      </c>
      <c r="Z213">
        <f>HYPERLINK("https://hotelmonitor-cachepage.eclerx.com/savepage/tk_15439017156663601_sr_2151.html","info")</f>
        <v/>
      </c>
      <c r="AA213" t="n">
        <v>19962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/>
      <c r="AP213" t="n">
        <v>96</v>
      </c>
      <c r="AQ213" t="s">
        <v>88</v>
      </c>
      <c r="AR213" t="s">
        <v>124</v>
      </c>
      <c r="AS213" t="s"/>
      <c r="AT213" t="s">
        <v>90</v>
      </c>
      <c r="AU213" t="s"/>
      <c r="AV213" t="s"/>
      <c r="AW213" t="s"/>
      <c r="AX213" t="s"/>
      <c r="AY213" t="n">
        <v>2312003</v>
      </c>
      <c r="AZ213" t="s">
        <v>308</v>
      </c>
      <c r="BA213" t="s"/>
      <c r="BB213" t="n">
        <v>28227</v>
      </c>
      <c r="BC213" t="n">
        <v>10.099796354771</v>
      </c>
      <c r="BD213" t="n">
        <v>53.540127277951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97</v>
      </c>
      <c r="B214" t="s">
        <v>71</v>
      </c>
      <c r="C214" t="s">
        <v>98</v>
      </c>
      <c r="D214" t="n">
        <v>2</v>
      </c>
      <c r="E214" t="s">
        <v>304</v>
      </c>
      <c r="F214" t="n">
        <v>280925</v>
      </c>
      <c r="G214" t="s">
        <v>74</v>
      </c>
      <c r="H214" t="s">
        <v>75</v>
      </c>
      <c r="I214" t="s"/>
      <c r="J214" t="s">
        <v>74</v>
      </c>
      <c r="K214" t="n">
        <v>104</v>
      </c>
      <c r="L214" t="s">
        <v>76</v>
      </c>
      <c r="M214" t="s"/>
      <c r="N214" t="s">
        <v>77</v>
      </c>
      <c r="O214" t="s">
        <v>78</v>
      </c>
      <c r="P214" t="s">
        <v>306</v>
      </c>
      <c r="Q214" t="s"/>
      <c r="R214" t="s">
        <v>80</v>
      </c>
      <c r="S214" t="s">
        <v>177</v>
      </c>
      <c r="T214" t="s">
        <v>82</v>
      </c>
      <c r="U214" t="s"/>
      <c r="V214" t="s">
        <v>83</v>
      </c>
      <c r="W214" t="s">
        <v>84</v>
      </c>
      <c r="X214" t="s"/>
      <c r="Y214" t="s">
        <v>85</v>
      </c>
      <c r="Z214">
        <f>HYPERLINK("https://hotelmonitor-cachepage.eclerx.com/savepage/tk_15439017156663601_sr_2151.html","info")</f>
        <v/>
      </c>
      <c r="AA214" t="n">
        <v>19962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/>
      <c r="AP214" t="n">
        <v>96</v>
      </c>
      <c r="AQ214" t="s">
        <v>88</v>
      </c>
      <c r="AR214" t="s">
        <v>124</v>
      </c>
      <c r="AS214" t="s"/>
      <c r="AT214" t="s">
        <v>90</v>
      </c>
      <c r="AU214" t="s"/>
      <c r="AV214" t="s"/>
      <c r="AW214" t="s"/>
      <c r="AX214" t="s"/>
      <c r="AY214" t="n">
        <v>2312003</v>
      </c>
      <c r="AZ214" t="s">
        <v>308</v>
      </c>
      <c r="BA214" t="s"/>
      <c r="BB214" t="n">
        <v>28227</v>
      </c>
      <c r="BC214" t="n">
        <v>10.099796354771</v>
      </c>
      <c r="BD214" t="n">
        <v>53.540127277951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97</v>
      </c>
      <c r="B215" t="s">
        <v>71</v>
      </c>
      <c r="C215" t="s">
        <v>98</v>
      </c>
      <c r="D215" t="n">
        <v>2</v>
      </c>
      <c r="E215" t="s">
        <v>304</v>
      </c>
      <c r="F215" t="n">
        <v>280925</v>
      </c>
      <c r="G215" t="s">
        <v>74</v>
      </c>
      <c r="H215" t="s">
        <v>75</v>
      </c>
      <c r="I215" t="s"/>
      <c r="J215" t="s">
        <v>74</v>
      </c>
      <c r="K215" t="n">
        <v>106</v>
      </c>
      <c r="L215" t="s">
        <v>76</v>
      </c>
      <c r="M215" t="s"/>
      <c r="N215" t="s">
        <v>77</v>
      </c>
      <c r="O215" t="s">
        <v>78</v>
      </c>
      <c r="P215" t="s">
        <v>306</v>
      </c>
      <c r="Q215" t="s"/>
      <c r="R215" t="s">
        <v>80</v>
      </c>
      <c r="S215" t="s">
        <v>178</v>
      </c>
      <c r="T215" t="s">
        <v>82</v>
      </c>
      <c r="U215" t="s"/>
      <c r="V215" t="s">
        <v>83</v>
      </c>
      <c r="W215" t="s">
        <v>84</v>
      </c>
      <c r="X215" t="s"/>
      <c r="Y215" t="s">
        <v>85</v>
      </c>
      <c r="Z215">
        <f>HYPERLINK("https://hotelmonitor-cachepage.eclerx.com/savepage/tk_15439017156663601_sr_2151.html","info")</f>
        <v/>
      </c>
      <c r="AA215" t="n">
        <v>19962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/>
      <c r="AP215" t="n">
        <v>96</v>
      </c>
      <c r="AQ215" t="s">
        <v>88</v>
      </c>
      <c r="AR215" t="s">
        <v>89</v>
      </c>
      <c r="AS215" t="s"/>
      <c r="AT215" t="s">
        <v>90</v>
      </c>
      <c r="AU215" t="s"/>
      <c r="AV215" t="s"/>
      <c r="AW215" t="s"/>
      <c r="AX215" t="s"/>
      <c r="AY215" t="n">
        <v>2312003</v>
      </c>
      <c r="AZ215" t="s">
        <v>308</v>
      </c>
      <c r="BA215" t="s"/>
      <c r="BB215" t="n">
        <v>28227</v>
      </c>
      <c r="BC215" t="n">
        <v>10.099796354771</v>
      </c>
      <c r="BD215" t="n">
        <v>53.540127277951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97</v>
      </c>
      <c r="B216" t="s">
        <v>71</v>
      </c>
      <c r="C216" t="s">
        <v>98</v>
      </c>
      <c r="D216" t="n">
        <v>2</v>
      </c>
      <c r="E216" t="s">
        <v>304</v>
      </c>
      <c r="F216" t="n">
        <v>280925</v>
      </c>
      <c r="G216" t="s">
        <v>74</v>
      </c>
      <c r="H216" t="s">
        <v>75</v>
      </c>
      <c r="I216" t="s"/>
      <c r="J216" t="s">
        <v>74</v>
      </c>
      <c r="K216" t="n">
        <v>108</v>
      </c>
      <c r="L216" t="s">
        <v>76</v>
      </c>
      <c r="M216" t="s"/>
      <c r="N216" t="s">
        <v>93</v>
      </c>
      <c r="O216" t="s">
        <v>78</v>
      </c>
      <c r="P216" t="s">
        <v>306</v>
      </c>
      <c r="Q216" t="s"/>
      <c r="R216" t="s">
        <v>80</v>
      </c>
      <c r="S216" t="s">
        <v>269</v>
      </c>
      <c r="T216" t="s">
        <v>82</v>
      </c>
      <c r="U216" t="s"/>
      <c r="V216" t="s">
        <v>83</v>
      </c>
      <c r="W216" t="s">
        <v>84</v>
      </c>
      <c r="X216" t="s"/>
      <c r="Y216" t="s">
        <v>85</v>
      </c>
      <c r="Z216">
        <f>HYPERLINK("https://hotelmonitor-cachepage.eclerx.com/savepage/tk_15439017156663601_sr_2151.html","info")</f>
        <v/>
      </c>
      <c r="AA216" t="n">
        <v>19962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/>
      <c r="AP216" t="n">
        <v>96</v>
      </c>
      <c r="AQ216" t="s">
        <v>88</v>
      </c>
      <c r="AR216" t="s">
        <v>89</v>
      </c>
      <c r="AS216" t="s"/>
      <c r="AT216" t="s">
        <v>90</v>
      </c>
      <c r="AU216" t="s"/>
      <c r="AV216" t="s"/>
      <c r="AW216" t="s"/>
      <c r="AX216" t="s"/>
      <c r="AY216" t="n">
        <v>2312003</v>
      </c>
      <c r="AZ216" t="s">
        <v>308</v>
      </c>
      <c r="BA216" t="s"/>
      <c r="BB216" t="n">
        <v>28227</v>
      </c>
      <c r="BC216" t="n">
        <v>10.099796354771</v>
      </c>
      <c r="BD216" t="n">
        <v>53.540127277951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97</v>
      </c>
      <c r="B217" t="s">
        <v>71</v>
      </c>
      <c r="C217" t="s">
        <v>98</v>
      </c>
      <c r="D217" t="n">
        <v>2</v>
      </c>
      <c r="E217" t="s">
        <v>304</v>
      </c>
      <c r="F217" t="n">
        <v>280925</v>
      </c>
      <c r="G217" t="s">
        <v>74</v>
      </c>
      <c r="H217" t="s">
        <v>75</v>
      </c>
      <c r="I217" t="s"/>
      <c r="J217" t="s">
        <v>74</v>
      </c>
      <c r="K217" t="n">
        <v>108</v>
      </c>
      <c r="L217" t="s">
        <v>76</v>
      </c>
      <c r="M217" t="s"/>
      <c r="N217" t="s">
        <v>77</v>
      </c>
      <c r="O217" t="s">
        <v>78</v>
      </c>
      <c r="P217" t="s">
        <v>306</v>
      </c>
      <c r="Q217" t="s"/>
      <c r="R217" t="s">
        <v>80</v>
      </c>
      <c r="S217" t="s">
        <v>269</v>
      </c>
      <c r="T217" t="s">
        <v>82</v>
      </c>
      <c r="U217" t="s"/>
      <c r="V217" t="s">
        <v>83</v>
      </c>
      <c r="W217" t="s">
        <v>84</v>
      </c>
      <c r="X217" t="s"/>
      <c r="Y217" t="s">
        <v>85</v>
      </c>
      <c r="Z217">
        <f>HYPERLINK("https://hotelmonitor-cachepage.eclerx.com/savepage/tk_15439017156663601_sr_2151.html","info")</f>
        <v/>
      </c>
      <c r="AA217" t="n">
        <v>19962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/>
      <c r="AP217" t="n">
        <v>96</v>
      </c>
      <c r="AQ217" t="s">
        <v>88</v>
      </c>
      <c r="AR217" t="s">
        <v>89</v>
      </c>
      <c r="AS217" t="s"/>
      <c r="AT217" t="s">
        <v>90</v>
      </c>
      <c r="AU217" t="s"/>
      <c r="AV217" t="s"/>
      <c r="AW217" t="s"/>
      <c r="AX217" t="s"/>
      <c r="AY217" t="n">
        <v>2312003</v>
      </c>
      <c r="AZ217" t="s">
        <v>308</v>
      </c>
      <c r="BA217" t="s"/>
      <c r="BB217" t="n">
        <v>28227</v>
      </c>
      <c r="BC217" t="n">
        <v>10.099796354771</v>
      </c>
      <c r="BD217" t="n">
        <v>53.540127277951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97</v>
      </c>
      <c r="B218" t="s">
        <v>71</v>
      </c>
      <c r="C218" t="s">
        <v>98</v>
      </c>
      <c r="D218" t="n">
        <v>2</v>
      </c>
      <c r="E218" t="s">
        <v>304</v>
      </c>
      <c r="F218" t="n">
        <v>280925</v>
      </c>
      <c r="G218" t="s">
        <v>74</v>
      </c>
      <c r="H218" t="s">
        <v>75</v>
      </c>
      <c r="I218" t="s"/>
      <c r="J218" t="s">
        <v>74</v>
      </c>
      <c r="K218" t="n">
        <v>169</v>
      </c>
      <c r="L218" t="s">
        <v>76</v>
      </c>
      <c r="M218" t="s"/>
      <c r="N218" t="s">
        <v>77</v>
      </c>
      <c r="O218" t="s">
        <v>78</v>
      </c>
      <c r="P218" t="s">
        <v>306</v>
      </c>
      <c r="Q218" t="s"/>
      <c r="R218" t="s">
        <v>80</v>
      </c>
      <c r="S218" t="s">
        <v>317</v>
      </c>
      <c r="T218" t="s">
        <v>82</v>
      </c>
      <c r="U218" t="s"/>
      <c r="V218" t="s">
        <v>83</v>
      </c>
      <c r="W218" t="s">
        <v>84</v>
      </c>
      <c r="X218" t="s"/>
      <c r="Y218" t="s">
        <v>85</v>
      </c>
      <c r="Z218">
        <f>HYPERLINK("https://hotelmonitor-cachepage.eclerx.com/savepage/tk_15439017156663601_sr_2151.html","info")</f>
        <v/>
      </c>
      <c r="AA218" t="n">
        <v>19962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/>
      <c r="AP218" t="n">
        <v>96</v>
      </c>
      <c r="AQ218" t="s">
        <v>88</v>
      </c>
      <c r="AR218" t="s">
        <v>156</v>
      </c>
      <c r="AS218" t="s"/>
      <c r="AT218" t="s">
        <v>90</v>
      </c>
      <c r="AU218" t="s"/>
      <c r="AV218" t="s"/>
      <c r="AW218" t="s"/>
      <c r="AX218" t="s"/>
      <c r="AY218" t="n">
        <v>2312003</v>
      </c>
      <c r="AZ218" t="s">
        <v>308</v>
      </c>
      <c r="BA218" t="s"/>
      <c r="BB218" t="n">
        <v>28227</v>
      </c>
      <c r="BC218" t="n">
        <v>10.099796354771</v>
      </c>
      <c r="BD218" t="n">
        <v>53.540127277951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318</v>
      </c>
      <c r="F219" t="n">
        <v>821273</v>
      </c>
      <c r="G219" t="s">
        <v>74</v>
      </c>
      <c r="H219" t="s">
        <v>75</v>
      </c>
      <c r="I219" t="s"/>
      <c r="J219" t="s">
        <v>74</v>
      </c>
      <c r="K219" t="n">
        <v>182</v>
      </c>
      <c r="L219" t="s">
        <v>76</v>
      </c>
      <c r="M219" t="s"/>
      <c r="N219" t="s">
        <v>319</v>
      </c>
      <c r="O219" t="s">
        <v>78</v>
      </c>
      <c r="P219" t="s">
        <v>320</v>
      </c>
      <c r="Q219" t="s"/>
      <c r="R219" t="s">
        <v>80</v>
      </c>
      <c r="S219" t="s">
        <v>321</v>
      </c>
      <c r="T219" t="s">
        <v>82</v>
      </c>
      <c r="U219" t="s"/>
      <c r="V219" t="s">
        <v>83</v>
      </c>
      <c r="W219" t="s">
        <v>84</v>
      </c>
      <c r="X219" t="s"/>
      <c r="Y219" t="s">
        <v>85</v>
      </c>
      <c r="Z219">
        <f>HYPERLINK("https://hotelmonitor-cachepage.eclerx.com/savepage/tk_15439114869085557_sr_2152.html","info")</f>
        <v/>
      </c>
      <c r="AA219" t="n">
        <v>147008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/>
      <c r="AP219" t="n">
        <v>21</v>
      </c>
      <c r="AQ219" t="s">
        <v>88</v>
      </c>
      <c r="AR219" t="s">
        <v>119</v>
      </c>
      <c r="AS219" t="s"/>
      <c r="AT219" t="s">
        <v>90</v>
      </c>
      <c r="AU219" t="s"/>
      <c r="AV219" t="s"/>
      <c r="AW219" t="s"/>
      <c r="AX219" t="s"/>
      <c r="AY219" t="n">
        <v>2311936</v>
      </c>
      <c r="AZ219" t="s">
        <v>322</v>
      </c>
      <c r="BA219" t="s"/>
      <c r="BB219" t="n">
        <v>57292</v>
      </c>
      <c r="BC219" t="n">
        <v>0</v>
      </c>
      <c r="BD219" t="n">
        <v>0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318</v>
      </c>
      <c r="F220" t="n">
        <v>821273</v>
      </c>
      <c r="G220" t="s">
        <v>74</v>
      </c>
      <c r="H220" t="s">
        <v>75</v>
      </c>
      <c r="I220" t="s"/>
      <c r="J220" t="s">
        <v>74</v>
      </c>
      <c r="K220" t="n">
        <v>182</v>
      </c>
      <c r="L220" t="s">
        <v>76</v>
      </c>
      <c r="M220" t="s"/>
      <c r="N220" t="s">
        <v>319</v>
      </c>
      <c r="O220" t="s">
        <v>78</v>
      </c>
      <c r="P220" t="s">
        <v>320</v>
      </c>
      <c r="Q220" t="s"/>
      <c r="R220" t="s">
        <v>80</v>
      </c>
      <c r="S220" t="s">
        <v>321</v>
      </c>
      <c r="T220" t="s">
        <v>82</v>
      </c>
      <c r="U220" t="s"/>
      <c r="V220" t="s">
        <v>83</v>
      </c>
      <c r="W220" t="s">
        <v>84</v>
      </c>
      <c r="X220" t="s"/>
      <c r="Y220" t="s">
        <v>85</v>
      </c>
      <c r="Z220">
        <f>HYPERLINK("https://hotelmonitor-cachepage.eclerx.com/savepage/tk_15439114869085557_sr_2152.html","info")</f>
        <v/>
      </c>
      <c r="AA220" t="n">
        <v>147008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21</v>
      </c>
      <c r="AQ220" t="s">
        <v>88</v>
      </c>
      <c r="AR220" t="s">
        <v>140</v>
      </c>
      <c r="AS220" t="s"/>
      <c r="AT220" t="s">
        <v>90</v>
      </c>
      <c r="AU220" t="s"/>
      <c r="AV220" t="s"/>
      <c r="AW220" t="s"/>
      <c r="AX220" t="s"/>
      <c r="AY220" t="n">
        <v>2311936</v>
      </c>
      <c r="AZ220" t="s">
        <v>322</v>
      </c>
      <c r="BA220" t="s"/>
      <c r="BB220" t="n">
        <v>57292</v>
      </c>
      <c r="BC220" t="n">
        <v>0</v>
      </c>
      <c r="BD220" t="n">
        <v>0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318</v>
      </c>
      <c r="F221" t="n">
        <v>821273</v>
      </c>
      <c r="G221" t="s">
        <v>74</v>
      </c>
      <c r="H221" t="s">
        <v>75</v>
      </c>
      <c r="I221" t="s"/>
      <c r="J221" t="s">
        <v>74</v>
      </c>
      <c r="K221" t="n">
        <v>182</v>
      </c>
      <c r="L221" t="s">
        <v>76</v>
      </c>
      <c r="M221" t="s"/>
      <c r="N221" t="s">
        <v>323</v>
      </c>
      <c r="O221" t="s">
        <v>78</v>
      </c>
      <c r="P221" t="s">
        <v>320</v>
      </c>
      <c r="Q221" t="s"/>
      <c r="R221" t="s">
        <v>80</v>
      </c>
      <c r="S221" t="s">
        <v>321</v>
      </c>
      <c r="T221" t="s">
        <v>82</v>
      </c>
      <c r="U221" t="s"/>
      <c r="V221" t="s">
        <v>83</v>
      </c>
      <c r="W221" t="s">
        <v>84</v>
      </c>
      <c r="X221" t="s"/>
      <c r="Y221" t="s">
        <v>85</v>
      </c>
      <c r="Z221">
        <f>HYPERLINK("https://hotelmonitor-cachepage.eclerx.com/savepage/tk_15439114869085557_sr_2152.html","info")</f>
        <v/>
      </c>
      <c r="AA221" t="n">
        <v>147008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/>
      <c r="AP221" t="n">
        <v>21</v>
      </c>
      <c r="AQ221" t="s">
        <v>88</v>
      </c>
      <c r="AR221" t="s">
        <v>89</v>
      </c>
      <c r="AS221" t="s"/>
      <c r="AT221" t="s">
        <v>90</v>
      </c>
      <c r="AU221" t="s"/>
      <c r="AV221" t="s"/>
      <c r="AW221" t="s"/>
      <c r="AX221" t="s"/>
      <c r="AY221" t="n">
        <v>2311936</v>
      </c>
      <c r="AZ221" t="s">
        <v>322</v>
      </c>
      <c r="BA221" t="s"/>
      <c r="BB221" t="n">
        <v>57292</v>
      </c>
      <c r="BC221" t="n">
        <v>0</v>
      </c>
      <c r="BD221" t="n">
        <v>0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318</v>
      </c>
      <c r="F222" t="n">
        <v>821273</v>
      </c>
      <c r="G222" t="s">
        <v>74</v>
      </c>
      <c r="H222" t="s">
        <v>75</v>
      </c>
      <c r="I222" t="s"/>
      <c r="J222" t="s">
        <v>74</v>
      </c>
      <c r="K222" t="n">
        <v>208</v>
      </c>
      <c r="L222" t="s">
        <v>76</v>
      </c>
      <c r="M222" t="s"/>
      <c r="N222" t="s">
        <v>324</v>
      </c>
      <c r="O222" t="s">
        <v>78</v>
      </c>
      <c r="P222" t="s">
        <v>320</v>
      </c>
      <c r="Q222" t="s"/>
      <c r="R222" t="s">
        <v>80</v>
      </c>
      <c r="S222" t="s">
        <v>197</v>
      </c>
      <c r="T222" t="s">
        <v>82</v>
      </c>
      <c r="U222" t="s"/>
      <c r="V222" t="s">
        <v>83</v>
      </c>
      <c r="W222" t="s">
        <v>84</v>
      </c>
      <c r="X222" t="s"/>
      <c r="Y222" t="s">
        <v>85</v>
      </c>
      <c r="Z222">
        <f>HYPERLINK("https://hotelmonitor-cachepage.eclerx.com/savepage/tk_15439114869085557_sr_2152.html","info")</f>
        <v/>
      </c>
      <c r="AA222" t="n">
        <v>147008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/>
      <c r="AP222" t="n">
        <v>21</v>
      </c>
      <c r="AQ222" t="s">
        <v>88</v>
      </c>
      <c r="AR222" t="s">
        <v>119</v>
      </c>
      <c r="AS222" t="s"/>
      <c r="AT222" t="s">
        <v>90</v>
      </c>
      <c r="AU222" t="s"/>
      <c r="AV222" t="s"/>
      <c r="AW222" t="s"/>
      <c r="AX222" t="s"/>
      <c r="AY222" t="n">
        <v>2311936</v>
      </c>
      <c r="AZ222" t="s">
        <v>322</v>
      </c>
      <c r="BA222" t="s"/>
      <c r="BB222" t="n">
        <v>57292</v>
      </c>
      <c r="BC222" t="n">
        <v>0</v>
      </c>
      <c r="BD222" t="n">
        <v>0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318</v>
      </c>
      <c r="F223" t="n">
        <v>821273</v>
      </c>
      <c r="G223" t="s">
        <v>74</v>
      </c>
      <c r="H223" t="s">
        <v>75</v>
      </c>
      <c r="I223" t="s"/>
      <c r="J223" t="s">
        <v>74</v>
      </c>
      <c r="K223" t="n">
        <v>208</v>
      </c>
      <c r="L223" t="s">
        <v>76</v>
      </c>
      <c r="M223" t="s"/>
      <c r="N223" t="s">
        <v>325</v>
      </c>
      <c r="O223" t="s">
        <v>78</v>
      </c>
      <c r="P223" t="s">
        <v>320</v>
      </c>
      <c r="Q223" t="s"/>
      <c r="R223" t="s">
        <v>80</v>
      </c>
      <c r="S223" t="s">
        <v>197</v>
      </c>
      <c r="T223" t="s">
        <v>82</v>
      </c>
      <c r="U223" t="s"/>
      <c r="V223" t="s">
        <v>83</v>
      </c>
      <c r="W223" t="s">
        <v>84</v>
      </c>
      <c r="X223" t="s"/>
      <c r="Y223" t="s">
        <v>85</v>
      </c>
      <c r="Z223">
        <f>HYPERLINK("https://hotelmonitor-cachepage.eclerx.com/savepage/tk_15439114869085557_sr_2152.html","info")</f>
        <v/>
      </c>
      <c r="AA223" t="n">
        <v>147008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/>
      <c r="AP223" t="n">
        <v>21</v>
      </c>
      <c r="AQ223" t="s">
        <v>88</v>
      </c>
      <c r="AR223" t="s">
        <v>89</v>
      </c>
      <c r="AS223" t="s"/>
      <c r="AT223" t="s">
        <v>90</v>
      </c>
      <c r="AU223" t="s"/>
      <c r="AV223" t="s"/>
      <c r="AW223" t="s"/>
      <c r="AX223" t="s"/>
      <c r="AY223" t="n">
        <v>2311936</v>
      </c>
      <c r="AZ223" t="s">
        <v>322</v>
      </c>
      <c r="BA223" t="s"/>
      <c r="BB223" t="n">
        <v>57292</v>
      </c>
      <c r="BC223" t="n">
        <v>0</v>
      </c>
      <c r="BD223" t="n">
        <v>0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318</v>
      </c>
      <c r="F224" t="n">
        <v>821273</v>
      </c>
      <c r="G224" t="s">
        <v>74</v>
      </c>
      <c r="H224" t="s">
        <v>75</v>
      </c>
      <c r="I224" t="s"/>
      <c r="J224" t="s">
        <v>74</v>
      </c>
      <c r="K224" t="n">
        <v>208</v>
      </c>
      <c r="L224" t="s">
        <v>76</v>
      </c>
      <c r="M224" t="s"/>
      <c r="N224" t="s">
        <v>324</v>
      </c>
      <c r="O224" t="s">
        <v>78</v>
      </c>
      <c r="P224" t="s">
        <v>320</v>
      </c>
      <c r="Q224" t="s"/>
      <c r="R224" t="s">
        <v>80</v>
      </c>
      <c r="S224" t="s">
        <v>197</v>
      </c>
      <c r="T224" t="s">
        <v>82</v>
      </c>
      <c r="U224" t="s"/>
      <c r="V224" t="s">
        <v>83</v>
      </c>
      <c r="W224" t="s">
        <v>84</v>
      </c>
      <c r="X224" t="s"/>
      <c r="Y224" t="s">
        <v>85</v>
      </c>
      <c r="Z224">
        <f>HYPERLINK("https://hotelmonitor-cachepage.eclerx.com/savepage/tk_15439114869085557_sr_2152.html","info")</f>
        <v/>
      </c>
      <c r="AA224" t="n">
        <v>147008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/>
      <c r="AP224" t="n">
        <v>21</v>
      </c>
      <c r="AQ224" t="s">
        <v>88</v>
      </c>
      <c r="AR224" t="s">
        <v>140</v>
      </c>
      <c r="AS224" t="s"/>
      <c r="AT224" t="s">
        <v>90</v>
      </c>
      <c r="AU224" t="s"/>
      <c r="AV224" t="s"/>
      <c r="AW224" t="s"/>
      <c r="AX224" t="s"/>
      <c r="AY224" t="n">
        <v>2311936</v>
      </c>
      <c r="AZ224" t="s">
        <v>322</v>
      </c>
      <c r="BA224" t="s"/>
      <c r="BB224" t="n">
        <v>57292</v>
      </c>
      <c r="BC224" t="n">
        <v>0</v>
      </c>
      <c r="BD224" t="n">
        <v>0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318</v>
      </c>
      <c r="F225" t="n">
        <v>821273</v>
      </c>
      <c r="G225" t="s">
        <v>74</v>
      </c>
      <c r="H225" t="s">
        <v>75</v>
      </c>
      <c r="I225" t="s"/>
      <c r="J225" t="s">
        <v>74</v>
      </c>
      <c r="K225" t="n">
        <v>214</v>
      </c>
      <c r="L225" t="s">
        <v>76</v>
      </c>
      <c r="M225" t="s"/>
      <c r="N225" t="s">
        <v>326</v>
      </c>
      <c r="O225" t="s">
        <v>78</v>
      </c>
      <c r="P225" t="s">
        <v>320</v>
      </c>
      <c r="Q225" t="s"/>
      <c r="R225" t="s">
        <v>80</v>
      </c>
      <c r="S225" t="s">
        <v>163</v>
      </c>
      <c r="T225" t="s">
        <v>82</v>
      </c>
      <c r="U225" t="s"/>
      <c r="V225" t="s">
        <v>83</v>
      </c>
      <c r="W225" t="s">
        <v>84</v>
      </c>
      <c r="X225" t="s"/>
      <c r="Y225" t="s">
        <v>85</v>
      </c>
      <c r="Z225">
        <f>HYPERLINK("https://hotelmonitor-cachepage.eclerx.com/savepage/tk_15439114869085557_sr_2152.html","info")</f>
        <v/>
      </c>
      <c r="AA225" t="n">
        <v>147008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/>
      <c r="AP225" t="n">
        <v>21</v>
      </c>
      <c r="AQ225" t="s">
        <v>88</v>
      </c>
      <c r="AR225" t="s">
        <v>119</v>
      </c>
      <c r="AS225" t="s"/>
      <c r="AT225" t="s">
        <v>90</v>
      </c>
      <c r="AU225" t="s"/>
      <c r="AV225" t="s"/>
      <c r="AW225" t="s"/>
      <c r="AX225" t="s"/>
      <c r="AY225" t="n">
        <v>2311936</v>
      </c>
      <c r="AZ225" t="s">
        <v>322</v>
      </c>
      <c r="BA225" t="s"/>
      <c r="BB225" t="n">
        <v>57292</v>
      </c>
      <c r="BC225" t="n">
        <v>0</v>
      </c>
      <c r="BD225" t="n">
        <v>0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318</v>
      </c>
      <c r="F226" t="n">
        <v>821273</v>
      </c>
      <c r="G226" t="s">
        <v>74</v>
      </c>
      <c r="H226" t="s">
        <v>75</v>
      </c>
      <c r="I226" t="s"/>
      <c r="J226" t="s">
        <v>74</v>
      </c>
      <c r="K226" t="n">
        <v>214</v>
      </c>
      <c r="L226" t="s">
        <v>76</v>
      </c>
      <c r="M226" t="s"/>
      <c r="N226" t="s">
        <v>326</v>
      </c>
      <c r="O226" t="s">
        <v>78</v>
      </c>
      <c r="P226" t="s">
        <v>320</v>
      </c>
      <c r="Q226" t="s"/>
      <c r="R226" t="s">
        <v>80</v>
      </c>
      <c r="S226" t="s">
        <v>163</v>
      </c>
      <c r="T226" t="s">
        <v>82</v>
      </c>
      <c r="U226" t="s"/>
      <c r="V226" t="s">
        <v>83</v>
      </c>
      <c r="W226" t="s">
        <v>84</v>
      </c>
      <c r="X226" t="s"/>
      <c r="Y226" t="s">
        <v>85</v>
      </c>
      <c r="Z226">
        <f>HYPERLINK("https://hotelmonitor-cachepage.eclerx.com/savepage/tk_15439114869085557_sr_2152.html","info")</f>
        <v/>
      </c>
      <c r="AA226" t="n">
        <v>147008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/>
      <c r="AP226" t="n">
        <v>21</v>
      </c>
      <c r="AQ226" t="s">
        <v>88</v>
      </c>
      <c r="AR226" t="s">
        <v>140</v>
      </c>
      <c r="AS226" t="s"/>
      <c r="AT226" t="s">
        <v>90</v>
      </c>
      <c r="AU226" t="s"/>
      <c r="AV226" t="s"/>
      <c r="AW226" t="s"/>
      <c r="AX226" t="s"/>
      <c r="AY226" t="n">
        <v>2311936</v>
      </c>
      <c r="AZ226" t="s">
        <v>322</v>
      </c>
      <c r="BA226" t="s"/>
      <c r="BB226" t="n">
        <v>57292</v>
      </c>
      <c r="BC226" t="n">
        <v>0</v>
      </c>
      <c r="BD226" t="n">
        <v>0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318</v>
      </c>
      <c r="F227" t="n">
        <v>821273</v>
      </c>
      <c r="G227" t="s">
        <v>74</v>
      </c>
      <c r="H227" t="s">
        <v>75</v>
      </c>
      <c r="I227" t="s"/>
      <c r="J227" t="s">
        <v>74</v>
      </c>
      <c r="K227" t="n">
        <v>214</v>
      </c>
      <c r="L227" t="s">
        <v>76</v>
      </c>
      <c r="M227" t="s"/>
      <c r="N227" t="s">
        <v>327</v>
      </c>
      <c r="O227" t="s">
        <v>78</v>
      </c>
      <c r="P227" t="s">
        <v>320</v>
      </c>
      <c r="Q227" t="s"/>
      <c r="R227" t="s">
        <v>80</v>
      </c>
      <c r="S227" t="s">
        <v>163</v>
      </c>
      <c r="T227" t="s">
        <v>82</v>
      </c>
      <c r="U227" t="s"/>
      <c r="V227" t="s">
        <v>83</v>
      </c>
      <c r="W227" t="s">
        <v>84</v>
      </c>
      <c r="X227" t="s"/>
      <c r="Y227" t="s">
        <v>85</v>
      </c>
      <c r="Z227">
        <f>HYPERLINK("https://hotelmonitor-cachepage.eclerx.com/savepage/tk_15439114869085557_sr_2152.html","info")</f>
        <v/>
      </c>
      <c r="AA227" t="n">
        <v>147008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/>
      <c r="AP227" t="n">
        <v>21</v>
      </c>
      <c r="AQ227" t="s">
        <v>88</v>
      </c>
      <c r="AR227" t="s">
        <v>89</v>
      </c>
      <c r="AS227" t="s"/>
      <c r="AT227" t="s">
        <v>90</v>
      </c>
      <c r="AU227" t="s"/>
      <c r="AV227" t="s"/>
      <c r="AW227" t="s"/>
      <c r="AX227" t="s"/>
      <c r="AY227" t="n">
        <v>2311936</v>
      </c>
      <c r="AZ227" t="s">
        <v>322</v>
      </c>
      <c r="BA227" t="s"/>
      <c r="BB227" t="n">
        <v>57292</v>
      </c>
      <c r="BC227" t="n">
        <v>0</v>
      </c>
      <c r="BD227" t="n">
        <v>0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318</v>
      </c>
      <c r="F228" t="n">
        <v>821273</v>
      </c>
      <c r="G228" t="s">
        <v>74</v>
      </c>
      <c r="H228" t="s">
        <v>75</v>
      </c>
      <c r="I228" t="s"/>
      <c r="J228" t="s">
        <v>74</v>
      </c>
      <c r="K228" t="n">
        <v>214</v>
      </c>
      <c r="L228" t="s">
        <v>76</v>
      </c>
      <c r="M228" t="s"/>
      <c r="N228" t="s">
        <v>328</v>
      </c>
      <c r="O228" t="s">
        <v>78</v>
      </c>
      <c r="P228" t="s">
        <v>320</v>
      </c>
      <c r="Q228" t="s"/>
      <c r="R228" t="s">
        <v>80</v>
      </c>
      <c r="S228" t="s">
        <v>163</v>
      </c>
      <c r="T228" t="s">
        <v>82</v>
      </c>
      <c r="U228" t="s"/>
      <c r="V228" t="s">
        <v>83</v>
      </c>
      <c r="W228" t="s">
        <v>84</v>
      </c>
      <c r="X228" t="s"/>
      <c r="Y228" t="s">
        <v>85</v>
      </c>
      <c r="Z228">
        <f>HYPERLINK("https://hotelmonitor-cachepage.eclerx.com/savepage/tk_15439114869085557_sr_2152.html","info")</f>
        <v/>
      </c>
      <c r="AA228" t="n">
        <v>147008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/>
      <c r="AP228" t="n">
        <v>21</v>
      </c>
      <c r="AQ228" t="s">
        <v>88</v>
      </c>
      <c r="AR228" t="s">
        <v>107</v>
      </c>
      <c r="AS228" t="s"/>
      <c r="AT228" t="s">
        <v>90</v>
      </c>
      <c r="AU228" t="s"/>
      <c r="AV228" t="s"/>
      <c r="AW228" t="s"/>
      <c r="AX228" t="s"/>
      <c r="AY228" t="n">
        <v>2311936</v>
      </c>
      <c r="AZ228" t="s">
        <v>322</v>
      </c>
      <c r="BA228" t="s"/>
      <c r="BB228" t="n">
        <v>57292</v>
      </c>
      <c r="BC228" t="n">
        <v>0</v>
      </c>
      <c r="BD228" t="n">
        <v>0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318</v>
      </c>
      <c r="F229" t="n">
        <v>821273</v>
      </c>
      <c r="G229" t="s">
        <v>74</v>
      </c>
      <c r="H229" t="s">
        <v>75</v>
      </c>
      <c r="I229" t="s"/>
      <c r="J229" t="s">
        <v>74</v>
      </c>
      <c r="K229" t="n">
        <v>225</v>
      </c>
      <c r="L229" t="s">
        <v>76</v>
      </c>
      <c r="M229" t="s"/>
      <c r="N229" t="s">
        <v>329</v>
      </c>
      <c r="O229" t="s">
        <v>78</v>
      </c>
      <c r="P229" t="s">
        <v>320</v>
      </c>
      <c r="Q229" t="s"/>
      <c r="R229" t="s">
        <v>80</v>
      </c>
      <c r="S229" t="s">
        <v>330</v>
      </c>
      <c r="T229" t="s">
        <v>82</v>
      </c>
      <c r="U229" t="s"/>
      <c r="V229" t="s">
        <v>83</v>
      </c>
      <c r="W229" t="s">
        <v>84</v>
      </c>
      <c r="X229" t="s"/>
      <c r="Y229" t="s">
        <v>85</v>
      </c>
      <c r="Z229">
        <f>HYPERLINK("https://hotelmonitor-cachepage.eclerx.com/savepage/tk_15439114869085557_sr_2152.html","info")</f>
        <v/>
      </c>
      <c r="AA229" t="n">
        <v>147008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/>
      <c r="AP229" t="n">
        <v>21</v>
      </c>
      <c r="AQ229" t="s">
        <v>88</v>
      </c>
      <c r="AR229" t="s">
        <v>110</v>
      </c>
      <c r="AS229" t="s"/>
      <c r="AT229" t="s">
        <v>90</v>
      </c>
      <c r="AU229" t="s"/>
      <c r="AV229" t="s"/>
      <c r="AW229" t="s"/>
      <c r="AX229" t="s"/>
      <c r="AY229" t="n">
        <v>2311936</v>
      </c>
      <c r="AZ229" t="s">
        <v>322</v>
      </c>
      <c r="BA229" t="s"/>
      <c r="BB229" t="n">
        <v>57292</v>
      </c>
      <c r="BC229" t="n">
        <v>0</v>
      </c>
      <c r="BD229" t="n">
        <v>0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318</v>
      </c>
      <c r="F230" t="n">
        <v>821273</v>
      </c>
      <c r="G230" t="s">
        <v>74</v>
      </c>
      <c r="H230" t="s">
        <v>75</v>
      </c>
      <c r="I230" t="s"/>
      <c r="J230" t="s">
        <v>74</v>
      </c>
      <c r="K230" t="n">
        <v>233</v>
      </c>
      <c r="L230" t="s">
        <v>76</v>
      </c>
      <c r="M230" t="s"/>
      <c r="N230" t="s">
        <v>329</v>
      </c>
      <c r="O230" t="s">
        <v>78</v>
      </c>
      <c r="P230" t="s">
        <v>320</v>
      </c>
      <c r="Q230" t="s"/>
      <c r="R230" t="s">
        <v>80</v>
      </c>
      <c r="S230" t="s">
        <v>212</v>
      </c>
      <c r="T230" t="s">
        <v>82</v>
      </c>
      <c r="U230" t="s"/>
      <c r="V230" t="s">
        <v>83</v>
      </c>
      <c r="W230" t="s">
        <v>84</v>
      </c>
      <c r="X230" t="s"/>
      <c r="Y230" t="s">
        <v>85</v>
      </c>
      <c r="Z230">
        <f>HYPERLINK("https://hotelmonitor-cachepage.eclerx.com/savepage/tk_15439114869085557_sr_2152.html","info")</f>
        <v/>
      </c>
      <c r="AA230" t="n">
        <v>147008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/>
      <c r="AP230" t="n">
        <v>21</v>
      </c>
      <c r="AQ230" t="s">
        <v>88</v>
      </c>
      <c r="AR230" t="s">
        <v>116</v>
      </c>
      <c r="AS230" t="s"/>
      <c r="AT230" t="s">
        <v>90</v>
      </c>
      <c r="AU230" t="s"/>
      <c r="AV230" t="s"/>
      <c r="AW230" t="s"/>
      <c r="AX230" t="s"/>
      <c r="AY230" t="n">
        <v>2311936</v>
      </c>
      <c r="AZ230" t="s">
        <v>322</v>
      </c>
      <c r="BA230" t="s"/>
      <c r="BB230" t="n">
        <v>57292</v>
      </c>
      <c r="BC230" t="n">
        <v>0</v>
      </c>
      <c r="BD230" t="n">
        <v>0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318</v>
      </c>
      <c r="F231" t="n">
        <v>821273</v>
      </c>
      <c r="G231" t="s">
        <v>74</v>
      </c>
      <c r="H231" t="s">
        <v>75</v>
      </c>
      <c r="I231" t="s"/>
      <c r="J231" t="s">
        <v>74</v>
      </c>
      <c r="K231" t="n">
        <v>237</v>
      </c>
      <c r="L231" t="s">
        <v>76</v>
      </c>
      <c r="M231" t="s"/>
      <c r="N231" t="s">
        <v>77</v>
      </c>
      <c r="O231" t="s">
        <v>78</v>
      </c>
      <c r="P231" t="s">
        <v>320</v>
      </c>
      <c r="Q231" t="s"/>
      <c r="R231" t="s">
        <v>80</v>
      </c>
      <c r="S231" t="s">
        <v>331</v>
      </c>
      <c r="T231" t="s">
        <v>82</v>
      </c>
      <c r="U231" t="s"/>
      <c r="V231" t="s">
        <v>83</v>
      </c>
      <c r="W231" t="s">
        <v>84</v>
      </c>
      <c r="X231" t="s"/>
      <c r="Y231" t="s">
        <v>85</v>
      </c>
      <c r="Z231">
        <f>HYPERLINK("https://hotelmonitor-cachepage.eclerx.com/savepage/tk_15439114869085557_sr_2152.html","info")</f>
        <v/>
      </c>
      <c r="AA231" t="n">
        <v>147008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/>
      <c r="AP231" t="n">
        <v>21</v>
      </c>
      <c r="AQ231" t="s">
        <v>88</v>
      </c>
      <c r="AR231" t="s">
        <v>119</v>
      </c>
      <c r="AS231" t="s"/>
      <c r="AT231" t="s">
        <v>90</v>
      </c>
      <c r="AU231" t="s"/>
      <c r="AV231" t="s"/>
      <c r="AW231" t="s"/>
      <c r="AX231" t="s"/>
      <c r="AY231" t="n">
        <v>2311936</v>
      </c>
      <c r="AZ231" t="s">
        <v>322</v>
      </c>
      <c r="BA231" t="s"/>
      <c r="BB231" t="n">
        <v>57292</v>
      </c>
      <c r="BC231" t="n">
        <v>0</v>
      </c>
      <c r="BD231" t="n">
        <v>0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318</v>
      </c>
      <c r="F232" t="n">
        <v>821273</v>
      </c>
      <c r="G232" t="s">
        <v>74</v>
      </c>
      <c r="H232" t="s">
        <v>75</v>
      </c>
      <c r="I232" t="s"/>
      <c r="J232" t="s">
        <v>74</v>
      </c>
      <c r="K232" t="n">
        <v>237</v>
      </c>
      <c r="L232" t="s">
        <v>76</v>
      </c>
      <c r="M232" t="s"/>
      <c r="N232" t="s">
        <v>77</v>
      </c>
      <c r="O232" t="s">
        <v>78</v>
      </c>
      <c r="P232" t="s">
        <v>320</v>
      </c>
      <c r="Q232" t="s"/>
      <c r="R232" t="s">
        <v>80</v>
      </c>
      <c r="S232" t="s">
        <v>331</v>
      </c>
      <c r="T232" t="s">
        <v>82</v>
      </c>
      <c r="U232" t="s"/>
      <c r="V232" t="s">
        <v>83</v>
      </c>
      <c r="W232" t="s">
        <v>84</v>
      </c>
      <c r="X232" t="s"/>
      <c r="Y232" t="s">
        <v>85</v>
      </c>
      <c r="Z232">
        <f>HYPERLINK("https://hotelmonitor-cachepage.eclerx.com/savepage/tk_15439114869085557_sr_2152.html","info")</f>
        <v/>
      </c>
      <c r="AA232" t="n">
        <v>147008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/>
      <c r="AP232" t="n">
        <v>21</v>
      </c>
      <c r="AQ232" t="s">
        <v>88</v>
      </c>
      <c r="AR232" t="s">
        <v>119</v>
      </c>
      <c r="AS232" t="s"/>
      <c r="AT232" t="s">
        <v>90</v>
      </c>
      <c r="AU232" t="s"/>
      <c r="AV232" t="s"/>
      <c r="AW232" t="s"/>
      <c r="AX232" t="s"/>
      <c r="AY232" t="n">
        <v>2311936</v>
      </c>
      <c r="AZ232" t="s">
        <v>322</v>
      </c>
      <c r="BA232" t="s"/>
      <c r="BB232" t="n">
        <v>57292</v>
      </c>
      <c r="BC232" t="n">
        <v>0</v>
      </c>
      <c r="BD232" t="n">
        <v>0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318</v>
      </c>
      <c r="F233" t="n">
        <v>821273</v>
      </c>
      <c r="G233" t="s">
        <v>74</v>
      </c>
      <c r="H233" t="s">
        <v>75</v>
      </c>
      <c r="I233" t="s"/>
      <c r="J233" t="s">
        <v>74</v>
      </c>
      <c r="K233" t="n">
        <v>239</v>
      </c>
      <c r="L233" t="s">
        <v>76</v>
      </c>
      <c r="M233" t="s"/>
      <c r="N233" t="s">
        <v>77</v>
      </c>
      <c r="O233" t="s">
        <v>78</v>
      </c>
      <c r="P233" t="s">
        <v>320</v>
      </c>
      <c r="Q233" t="s"/>
      <c r="R233" t="s">
        <v>80</v>
      </c>
      <c r="S233" t="s">
        <v>332</v>
      </c>
      <c r="T233" t="s">
        <v>82</v>
      </c>
      <c r="U233" t="s"/>
      <c r="V233" t="s">
        <v>83</v>
      </c>
      <c r="W233" t="s">
        <v>84</v>
      </c>
      <c r="X233" t="s"/>
      <c r="Y233" t="s">
        <v>85</v>
      </c>
      <c r="Z233">
        <f>HYPERLINK("https://hotelmonitor-cachepage.eclerx.com/savepage/tk_15439114869085557_sr_2152.html","info")</f>
        <v/>
      </c>
      <c r="AA233" t="n">
        <v>147008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/>
      <c r="AP233" t="n">
        <v>21</v>
      </c>
      <c r="AQ233" t="s">
        <v>88</v>
      </c>
      <c r="AR233" t="s">
        <v>124</v>
      </c>
      <c r="AS233" t="s"/>
      <c r="AT233" t="s">
        <v>90</v>
      </c>
      <c r="AU233" t="s"/>
      <c r="AV233" t="s"/>
      <c r="AW233" t="s"/>
      <c r="AX233" t="s"/>
      <c r="AY233" t="n">
        <v>2311936</v>
      </c>
      <c r="AZ233" t="s">
        <v>322</v>
      </c>
      <c r="BA233" t="s"/>
      <c r="BB233" t="n">
        <v>57292</v>
      </c>
      <c r="BC233" t="n">
        <v>0</v>
      </c>
      <c r="BD233" t="n">
        <v>0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318</v>
      </c>
      <c r="F234" t="n">
        <v>821273</v>
      </c>
      <c r="G234" t="s">
        <v>74</v>
      </c>
      <c r="H234" t="s">
        <v>75</v>
      </c>
      <c r="I234" t="s"/>
      <c r="J234" t="s">
        <v>74</v>
      </c>
      <c r="K234" t="n">
        <v>239</v>
      </c>
      <c r="L234" t="s">
        <v>76</v>
      </c>
      <c r="M234" t="s"/>
      <c r="N234" t="s">
        <v>77</v>
      </c>
      <c r="O234" t="s">
        <v>78</v>
      </c>
      <c r="P234" t="s">
        <v>320</v>
      </c>
      <c r="Q234" t="s"/>
      <c r="R234" t="s">
        <v>80</v>
      </c>
      <c r="S234" t="s">
        <v>332</v>
      </c>
      <c r="T234" t="s">
        <v>82</v>
      </c>
      <c r="U234" t="s"/>
      <c r="V234" t="s">
        <v>83</v>
      </c>
      <c r="W234" t="s">
        <v>84</v>
      </c>
      <c r="X234" t="s"/>
      <c r="Y234" t="s">
        <v>85</v>
      </c>
      <c r="Z234">
        <f>HYPERLINK("https://hotelmonitor-cachepage.eclerx.com/savepage/tk_15439114869085557_sr_2152.html","info")</f>
        <v/>
      </c>
      <c r="AA234" t="n">
        <v>147008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/>
      <c r="AP234" t="n">
        <v>21</v>
      </c>
      <c r="AQ234" t="s">
        <v>88</v>
      </c>
      <c r="AR234" t="s">
        <v>124</v>
      </c>
      <c r="AS234" t="s"/>
      <c r="AT234" t="s">
        <v>90</v>
      </c>
      <c r="AU234" t="s"/>
      <c r="AV234" t="s"/>
      <c r="AW234" t="s"/>
      <c r="AX234" t="s"/>
      <c r="AY234" t="n">
        <v>2311936</v>
      </c>
      <c r="AZ234" t="s">
        <v>322</v>
      </c>
      <c r="BA234" t="s"/>
      <c r="BB234" t="n">
        <v>57292</v>
      </c>
      <c r="BC234" t="n">
        <v>0</v>
      </c>
      <c r="BD234" t="n">
        <v>0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318</v>
      </c>
      <c r="F235" t="n">
        <v>821273</v>
      </c>
      <c r="G235" t="s">
        <v>74</v>
      </c>
      <c r="H235" t="s">
        <v>75</v>
      </c>
      <c r="I235" t="s"/>
      <c r="J235" t="s">
        <v>74</v>
      </c>
      <c r="K235" t="n">
        <v>240</v>
      </c>
      <c r="L235" t="s">
        <v>76</v>
      </c>
      <c r="M235" t="s"/>
      <c r="N235" t="s">
        <v>100</v>
      </c>
      <c r="O235" t="s">
        <v>78</v>
      </c>
      <c r="P235" t="s">
        <v>320</v>
      </c>
      <c r="Q235" t="s"/>
      <c r="R235" t="s">
        <v>80</v>
      </c>
      <c r="S235" t="s">
        <v>333</v>
      </c>
      <c r="T235" t="s">
        <v>82</v>
      </c>
      <c r="U235" t="s"/>
      <c r="V235" t="s">
        <v>83</v>
      </c>
      <c r="W235" t="s">
        <v>84</v>
      </c>
      <c r="X235" t="s"/>
      <c r="Y235" t="s">
        <v>85</v>
      </c>
      <c r="Z235">
        <f>HYPERLINK("https://hotelmonitor-cachepage.eclerx.com/savepage/tk_15439114869085557_sr_2152.html","info")</f>
        <v/>
      </c>
      <c r="AA235" t="n">
        <v>147008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/>
      <c r="AP235" t="n">
        <v>21</v>
      </c>
      <c r="AQ235" t="s">
        <v>88</v>
      </c>
      <c r="AR235" t="s">
        <v>103</v>
      </c>
      <c r="AS235" t="s"/>
      <c r="AT235" t="s">
        <v>90</v>
      </c>
      <c r="AU235" t="s"/>
      <c r="AV235" t="s"/>
      <c r="AW235" t="s"/>
      <c r="AX235" t="s"/>
      <c r="AY235" t="n">
        <v>2311936</v>
      </c>
      <c r="AZ235" t="s">
        <v>322</v>
      </c>
      <c r="BA235" t="s"/>
      <c r="BB235" t="n">
        <v>57292</v>
      </c>
      <c r="BC235" t="n">
        <v>0</v>
      </c>
      <c r="BD235" t="n">
        <v>0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318</v>
      </c>
      <c r="F236" t="n">
        <v>821273</v>
      </c>
      <c r="G236" t="s">
        <v>74</v>
      </c>
      <c r="H236" t="s">
        <v>75</v>
      </c>
      <c r="I236" t="s"/>
      <c r="J236" t="s">
        <v>74</v>
      </c>
      <c r="K236" t="n">
        <v>243</v>
      </c>
      <c r="L236" t="s">
        <v>76</v>
      </c>
      <c r="M236" t="s"/>
      <c r="N236" t="s">
        <v>77</v>
      </c>
      <c r="O236" t="s">
        <v>78</v>
      </c>
      <c r="P236" t="s">
        <v>320</v>
      </c>
      <c r="Q236" t="s"/>
      <c r="R236" t="s">
        <v>80</v>
      </c>
      <c r="S236" t="s">
        <v>334</v>
      </c>
      <c r="T236" t="s">
        <v>82</v>
      </c>
      <c r="U236" t="s"/>
      <c r="V236" t="s">
        <v>83</v>
      </c>
      <c r="W236" t="s">
        <v>84</v>
      </c>
      <c r="X236" t="s"/>
      <c r="Y236" t="s">
        <v>85</v>
      </c>
      <c r="Z236">
        <f>HYPERLINK("https://hotelmonitor-cachepage.eclerx.com/savepage/tk_15439114869085557_sr_2152.html","info")</f>
        <v/>
      </c>
      <c r="AA236" t="n">
        <v>147008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/>
      <c r="AP236" t="n">
        <v>21</v>
      </c>
      <c r="AQ236" t="s">
        <v>88</v>
      </c>
      <c r="AR236" t="s">
        <v>89</v>
      </c>
      <c r="AS236" t="s"/>
      <c r="AT236" t="s">
        <v>90</v>
      </c>
      <c r="AU236" t="s"/>
      <c r="AV236" t="s"/>
      <c r="AW236" t="s"/>
      <c r="AX236" t="s"/>
      <c r="AY236" t="n">
        <v>2311936</v>
      </c>
      <c r="AZ236" t="s">
        <v>322</v>
      </c>
      <c r="BA236" t="s"/>
      <c r="BB236" t="n">
        <v>57292</v>
      </c>
      <c r="BC236" t="n">
        <v>0</v>
      </c>
      <c r="BD236" t="n">
        <v>0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318</v>
      </c>
      <c r="F237" t="n">
        <v>821273</v>
      </c>
      <c r="G237" t="s">
        <v>74</v>
      </c>
      <c r="H237" t="s">
        <v>75</v>
      </c>
      <c r="I237" t="s"/>
      <c r="J237" t="s">
        <v>74</v>
      </c>
      <c r="K237" t="n">
        <v>243</v>
      </c>
      <c r="L237" t="s">
        <v>76</v>
      </c>
      <c r="M237" t="s"/>
      <c r="N237" t="s">
        <v>93</v>
      </c>
      <c r="O237" t="s">
        <v>78</v>
      </c>
      <c r="P237" t="s">
        <v>320</v>
      </c>
      <c r="Q237" t="s"/>
      <c r="R237" t="s">
        <v>80</v>
      </c>
      <c r="S237" t="s">
        <v>334</v>
      </c>
      <c r="T237" t="s">
        <v>82</v>
      </c>
      <c r="U237" t="s"/>
      <c r="V237" t="s">
        <v>83</v>
      </c>
      <c r="W237" t="s">
        <v>84</v>
      </c>
      <c r="X237" t="s"/>
      <c r="Y237" t="s">
        <v>85</v>
      </c>
      <c r="Z237">
        <f>HYPERLINK("https://hotelmonitor-cachepage.eclerx.com/savepage/tk_15439114869085557_sr_2152.html","info")</f>
        <v/>
      </c>
      <c r="AA237" t="n">
        <v>147008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/>
      <c r="AP237" t="n">
        <v>21</v>
      </c>
      <c r="AQ237" t="s">
        <v>88</v>
      </c>
      <c r="AR237" t="s">
        <v>89</v>
      </c>
      <c r="AS237" t="s"/>
      <c r="AT237" t="s">
        <v>90</v>
      </c>
      <c r="AU237" t="s"/>
      <c r="AV237" t="s"/>
      <c r="AW237" t="s"/>
      <c r="AX237" t="s"/>
      <c r="AY237" t="n">
        <v>2311936</v>
      </c>
      <c r="AZ237" t="s">
        <v>322</v>
      </c>
      <c r="BA237" t="s"/>
      <c r="BB237" t="n">
        <v>57292</v>
      </c>
      <c r="BC237" t="n">
        <v>0</v>
      </c>
      <c r="BD237" t="n">
        <v>0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318</v>
      </c>
      <c r="F238" t="n">
        <v>821273</v>
      </c>
      <c r="G238" t="s">
        <v>74</v>
      </c>
      <c r="H238" t="s">
        <v>75</v>
      </c>
      <c r="I238" t="s"/>
      <c r="J238" t="s">
        <v>74</v>
      </c>
      <c r="K238" t="n">
        <v>256</v>
      </c>
      <c r="L238" t="s">
        <v>76</v>
      </c>
      <c r="M238" t="s"/>
      <c r="N238" t="s">
        <v>335</v>
      </c>
      <c r="O238" t="s">
        <v>78</v>
      </c>
      <c r="P238" t="s">
        <v>320</v>
      </c>
      <c r="Q238" t="s"/>
      <c r="R238" t="s">
        <v>80</v>
      </c>
      <c r="S238" t="s">
        <v>336</v>
      </c>
      <c r="T238" t="s">
        <v>82</v>
      </c>
      <c r="U238" t="s"/>
      <c r="V238" t="s">
        <v>83</v>
      </c>
      <c r="W238" t="s">
        <v>84</v>
      </c>
      <c r="X238" t="s"/>
      <c r="Y238" t="s">
        <v>85</v>
      </c>
      <c r="Z238">
        <f>HYPERLINK("https://hotelmonitor-cachepage.eclerx.com/savepage/tk_15439114869085557_sr_2152.html","info")</f>
        <v/>
      </c>
      <c r="AA238" t="n">
        <v>147008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21</v>
      </c>
      <c r="AQ238" t="s">
        <v>88</v>
      </c>
      <c r="AR238" t="s">
        <v>107</v>
      </c>
      <c r="AS238" t="s"/>
      <c r="AT238" t="s">
        <v>90</v>
      </c>
      <c r="AU238" t="s"/>
      <c r="AV238" t="s"/>
      <c r="AW238" t="s"/>
      <c r="AX238" t="s"/>
      <c r="AY238" t="n">
        <v>2311936</v>
      </c>
      <c r="AZ238" t="s">
        <v>322</v>
      </c>
      <c r="BA238" t="s"/>
      <c r="BB238" t="n">
        <v>57292</v>
      </c>
      <c r="BC238" t="n">
        <v>0</v>
      </c>
      <c r="BD238" t="n">
        <v>0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318</v>
      </c>
      <c r="F239" t="n">
        <v>821273</v>
      </c>
      <c r="G239" t="s">
        <v>74</v>
      </c>
      <c r="H239" t="s">
        <v>75</v>
      </c>
      <c r="I239" t="s"/>
      <c r="J239" t="s">
        <v>74</v>
      </c>
      <c r="K239" t="n">
        <v>258</v>
      </c>
      <c r="L239" t="s">
        <v>76</v>
      </c>
      <c r="M239" t="s"/>
      <c r="N239" t="s">
        <v>337</v>
      </c>
      <c r="O239" t="s">
        <v>78</v>
      </c>
      <c r="P239" t="s">
        <v>320</v>
      </c>
      <c r="Q239" t="s"/>
      <c r="R239" t="s">
        <v>80</v>
      </c>
      <c r="S239" t="s">
        <v>221</v>
      </c>
      <c r="T239" t="s">
        <v>82</v>
      </c>
      <c r="U239" t="s"/>
      <c r="V239" t="s">
        <v>83</v>
      </c>
      <c r="W239" t="s">
        <v>84</v>
      </c>
      <c r="X239" t="s"/>
      <c r="Y239" t="s">
        <v>85</v>
      </c>
      <c r="Z239">
        <f>HYPERLINK("https://hotelmonitor-cachepage.eclerx.com/savepage/tk_15439114869085557_sr_2152.html","info")</f>
        <v/>
      </c>
      <c r="AA239" t="n">
        <v>147008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21</v>
      </c>
      <c r="AQ239" t="s">
        <v>88</v>
      </c>
      <c r="AR239" t="s">
        <v>110</v>
      </c>
      <c r="AS239" t="s"/>
      <c r="AT239" t="s">
        <v>90</v>
      </c>
      <c r="AU239" t="s"/>
      <c r="AV239" t="s"/>
      <c r="AW239" t="s"/>
      <c r="AX239" t="s"/>
      <c r="AY239" t="n">
        <v>2311936</v>
      </c>
      <c r="AZ239" t="s">
        <v>322</v>
      </c>
      <c r="BA239" t="s"/>
      <c r="BB239" t="n">
        <v>57292</v>
      </c>
      <c r="BC239" t="n">
        <v>0</v>
      </c>
      <c r="BD239" t="n">
        <v>0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318</v>
      </c>
      <c r="F240" t="n">
        <v>821273</v>
      </c>
      <c r="G240" t="s">
        <v>74</v>
      </c>
      <c r="H240" t="s">
        <v>75</v>
      </c>
      <c r="I240" t="s"/>
      <c r="J240" t="s">
        <v>74</v>
      </c>
      <c r="K240" t="n">
        <v>267</v>
      </c>
      <c r="L240" t="s">
        <v>76</v>
      </c>
      <c r="M240" t="s"/>
      <c r="N240" t="s">
        <v>337</v>
      </c>
      <c r="O240" t="s">
        <v>78</v>
      </c>
      <c r="P240" t="s">
        <v>320</v>
      </c>
      <c r="Q240" t="s"/>
      <c r="R240" t="s">
        <v>80</v>
      </c>
      <c r="S240" t="s">
        <v>338</v>
      </c>
      <c r="T240" t="s">
        <v>82</v>
      </c>
      <c r="U240" t="s"/>
      <c r="V240" t="s">
        <v>83</v>
      </c>
      <c r="W240" t="s">
        <v>84</v>
      </c>
      <c r="X240" t="s"/>
      <c r="Y240" t="s">
        <v>85</v>
      </c>
      <c r="Z240">
        <f>HYPERLINK("https://hotelmonitor-cachepage.eclerx.com/savepage/tk_15439114869085557_sr_2152.html","info")</f>
        <v/>
      </c>
      <c r="AA240" t="n">
        <v>147008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/>
      <c r="AP240" t="n">
        <v>21</v>
      </c>
      <c r="AQ240" t="s">
        <v>88</v>
      </c>
      <c r="AR240" t="s">
        <v>116</v>
      </c>
      <c r="AS240" t="s"/>
      <c r="AT240" t="s">
        <v>90</v>
      </c>
      <c r="AU240" t="s"/>
      <c r="AV240" t="s"/>
      <c r="AW240" t="s"/>
      <c r="AX240" t="s"/>
      <c r="AY240" t="n">
        <v>2311936</v>
      </c>
      <c r="AZ240" t="s">
        <v>322</v>
      </c>
      <c r="BA240" t="s"/>
      <c r="BB240" t="n">
        <v>57292</v>
      </c>
      <c r="BC240" t="n">
        <v>0</v>
      </c>
      <c r="BD240" t="n">
        <v>0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318</v>
      </c>
      <c r="F241" t="n">
        <v>821273</v>
      </c>
      <c r="G241" t="s">
        <v>74</v>
      </c>
      <c r="H241" t="s">
        <v>75</v>
      </c>
      <c r="I241" t="s"/>
      <c r="J241" t="s">
        <v>74</v>
      </c>
      <c r="K241" t="n">
        <v>276</v>
      </c>
      <c r="L241" t="s">
        <v>76</v>
      </c>
      <c r="M241" t="s"/>
      <c r="N241" t="s">
        <v>339</v>
      </c>
      <c r="O241" t="s">
        <v>78</v>
      </c>
      <c r="P241" t="s">
        <v>320</v>
      </c>
      <c r="Q241" t="s"/>
      <c r="R241" t="s">
        <v>80</v>
      </c>
      <c r="S241" t="s">
        <v>340</v>
      </c>
      <c r="T241" t="s">
        <v>82</v>
      </c>
      <c r="U241" t="s"/>
      <c r="V241" t="s">
        <v>83</v>
      </c>
      <c r="W241" t="s">
        <v>84</v>
      </c>
      <c r="X241" t="s"/>
      <c r="Y241" t="s">
        <v>85</v>
      </c>
      <c r="Z241">
        <f>HYPERLINK("https://hotelmonitor-cachepage.eclerx.com/savepage/tk_15439114869085557_sr_2152.html","info")</f>
        <v/>
      </c>
      <c r="AA241" t="n">
        <v>147008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/>
      <c r="AP241" t="n">
        <v>21</v>
      </c>
      <c r="AQ241" t="s">
        <v>88</v>
      </c>
      <c r="AR241" t="s">
        <v>89</v>
      </c>
      <c r="AS241" t="s"/>
      <c r="AT241" t="s">
        <v>90</v>
      </c>
      <c r="AU241" t="s"/>
      <c r="AV241" t="s"/>
      <c r="AW241" t="s"/>
      <c r="AX241" t="s"/>
      <c r="AY241" t="n">
        <v>2311936</v>
      </c>
      <c r="AZ241" t="s">
        <v>322</v>
      </c>
      <c r="BA241" t="s"/>
      <c r="BB241" t="n">
        <v>57292</v>
      </c>
      <c r="BC241" t="n">
        <v>0</v>
      </c>
      <c r="BD241" t="n">
        <v>0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318</v>
      </c>
      <c r="F242" t="n">
        <v>821273</v>
      </c>
      <c r="G242" t="s">
        <v>74</v>
      </c>
      <c r="H242" t="s">
        <v>75</v>
      </c>
      <c r="I242" t="s"/>
      <c r="J242" t="s">
        <v>74</v>
      </c>
      <c r="K242" t="n">
        <v>276</v>
      </c>
      <c r="L242" t="s">
        <v>76</v>
      </c>
      <c r="M242" t="s"/>
      <c r="N242" t="s">
        <v>191</v>
      </c>
      <c r="O242" t="s">
        <v>78</v>
      </c>
      <c r="P242" t="s">
        <v>320</v>
      </c>
      <c r="Q242" t="s"/>
      <c r="R242" t="s">
        <v>80</v>
      </c>
      <c r="S242" t="s">
        <v>340</v>
      </c>
      <c r="T242" t="s">
        <v>82</v>
      </c>
      <c r="U242" t="s"/>
      <c r="V242" t="s">
        <v>83</v>
      </c>
      <c r="W242" t="s">
        <v>84</v>
      </c>
      <c r="X242" t="s"/>
      <c r="Y242" t="s">
        <v>85</v>
      </c>
      <c r="Z242">
        <f>HYPERLINK("https://hotelmonitor-cachepage.eclerx.com/savepage/tk_15439114869085557_sr_2152.html","info")</f>
        <v/>
      </c>
      <c r="AA242" t="n">
        <v>147008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/>
      <c r="AP242" t="n">
        <v>21</v>
      </c>
      <c r="AQ242" t="s">
        <v>88</v>
      </c>
      <c r="AR242" t="s">
        <v>89</v>
      </c>
      <c r="AS242" t="s"/>
      <c r="AT242" t="s">
        <v>90</v>
      </c>
      <c r="AU242" t="s"/>
      <c r="AV242" t="s"/>
      <c r="AW242" t="s"/>
      <c r="AX242" t="s"/>
      <c r="AY242" t="n">
        <v>2311936</v>
      </c>
      <c r="AZ242" t="s">
        <v>322</v>
      </c>
      <c r="BA242" t="s"/>
      <c r="BB242" t="n">
        <v>57292</v>
      </c>
      <c r="BC242" t="n">
        <v>0</v>
      </c>
      <c r="BD242" t="n">
        <v>0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341</v>
      </c>
      <c r="F243" t="n">
        <v>3602997</v>
      </c>
      <c r="G243" t="s">
        <v>74</v>
      </c>
      <c r="H243" t="s">
        <v>75</v>
      </c>
      <c r="I243" t="s"/>
      <c r="J243" t="s">
        <v>74</v>
      </c>
      <c r="K243" t="n">
        <v>112</v>
      </c>
      <c r="L243" t="s">
        <v>76</v>
      </c>
      <c r="M243" t="s"/>
      <c r="N243" t="s">
        <v>342</v>
      </c>
      <c r="O243" t="s">
        <v>78</v>
      </c>
      <c r="P243" t="s">
        <v>343</v>
      </c>
      <c r="Q243" t="s"/>
      <c r="R243" t="s">
        <v>80</v>
      </c>
      <c r="S243" t="s">
        <v>344</v>
      </c>
      <c r="T243" t="s">
        <v>82</v>
      </c>
      <c r="U243" t="s"/>
      <c r="V243" t="s">
        <v>83</v>
      </c>
      <c r="W243" t="s">
        <v>84</v>
      </c>
      <c r="X243" t="s"/>
      <c r="Y243" t="s">
        <v>85</v>
      </c>
      <c r="Z243">
        <f>HYPERLINK("https://hotelmonitor-cachepage.eclerx.com/savepage/tk_15439115641327808_sr_2152.html","info")</f>
        <v/>
      </c>
      <c r="AA243" t="n">
        <v>211118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/>
      <c r="AP243" t="n">
        <v>49</v>
      </c>
      <c r="AQ243" t="s">
        <v>88</v>
      </c>
      <c r="AR243" t="s">
        <v>107</v>
      </c>
      <c r="AS243" t="s"/>
      <c r="AT243" t="s">
        <v>90</v>
      </c>
      <c r="AU243" t="s"/>
      <c r="AV243" t="s"/>
      <c r="AW243" t="s"/>
      <c r="AX243" t="s"/>
      <c r="AY243" t="n">
        <v>2311860</v>
      </c>
      <c r="AZ243" t="s">
        <v>345</v>
      </c>
      <c r="BA243" t="s"/>
      <c r="BB243" t="n">
        <v>39015</v>
      </c>
      <c r="BC243" t="n">
        <v>10.01502379775</v>
      </c>
      <c r="BD243" t="n">
        <v>53.55331976289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346</v>
      </c>
      <c r="F244" t="n">
        <v>2028136</v>
      </c>
      <c r="G244" t="s">
        <v>74</v>
      </c>
      <c r="H244" t="s">
        <v>75</v>
      </c>
      <c r="I244" t="s"/>
      <c r="J244" t="s">
        <v>74</v>
      </c>
      <c r="K244" t="n">
        <v>102</v>
      </c>
      <c r="L244" t="s">
        <v>76</v>
      </c>
      <c r="M244" t="s"/>
      <c r="N244" t="s">
        <v>77</v>
      </c>
      <c r="O244" t="s">
        <v>78</v>
      </c>
      <c r="P244" t="s">
        <v>346</v>
      </c>
      <c r="Q244" t="s"/>
      <c r="R244" t="s">
        <v>347</v>
      </c>
      <c r="S244" t="s">
        <v>316</v>
      </c>
      <c r="T244" t="s">
        <v>82</v>
      </c>
      <c r="U244" t="s"/>
      <c r="V244" t="s">
        <v>83</v>
      </c>
      <c r="W244" t="s">
        <v>94</v>
      </c>
      <c r="X244" t="s"/>
      <c r="Y244" t="s">
        <v>85</v>
      </c>
      <c r="Z244">
        <f>HYPERLINK("https://hotelmonitor-cachepage.eclerx.com/savepage/tk_15439115746674907_sr_2152.html","info")</f>
        <v/>
      </c>
      <c r="AA244" t="n">
        <v>373733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/>
      <c r="AP244" t="n">
        <v>53</v>
      </c>
      <c r="AQ244" t="s">
        <v>88</v>
      </c>
      <c r="AR244" t="s">
        <v>121</v>
      </c>
      <c r="AS244" t="s"/>
      <c r="AT244" t="s">
        <v>90</v>
      </c>
      <c r="AU244" t="s"/>
      <c r="AV244" t="s"/>
      <c r="AW244" t="s"/>
      <c r="AX244" t="s"/>
      <c r="AY244" t="n">
        <v>2311917</v>
      </c>
      <c r="AZ244" t="s">
        <v>348</v>
      </c>
      <c r="BA244" t="s"/>
      <c r="BB244" t="n">
        <v>28907</v>
      </c>
      <c r="BC244" t="n">
        <v>10.010599</v>
      </c>
      <c r="BD244" t="n">
        <v>53.647315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346</v>
      </c>
      <c r="F245" t="n">
        <v>2028136</v>
      </c>
      <c r="G245" t="s">
        <v>74</v>
      </c>
      <c r="H245" t="s">
        <v>75</v>
      </c>
      <c r="I245" t="s"/>
      <c r="J245" t="s">
        <v>74</v>
      </c>
      <c r="K245" t="n">
        <v>110</v>
      </c>
      <c r="L245" t="s">
        <v>76</v>
      </c>
      <c r="M245" t="s"/>
      <c r="N245" t="s">
        <v>349</v>
      </c>
      <c r="O245" t="s">
        <v>78</v>
      </c>
      <c r="P245" t="s">
        <v>346</v>
      </c>
      <c r="Q245" t="s"/>
      <c r="R245" t="s">
        <v>347</v>
      </c>
      <c r="S245" t="s">
        <v>151</v>
      </c>
      <c r="T245" t="s">
        <v>82</v>
      </c>
      <c r="U245" t="s"/>
      <c r="V245" t="s">
        <v>83</v>
      </c>
      <c r="W245" t="s">
        <v>94</v>
      </c>
      <c r="X245" t="s"/>
      <c r="Y245" t="s">
        <v>85</v>
      </c>
      <c r="Z245">
        <f>HYPERLINK("https://hotelmonitor-cachepage.eclerx.com/savepage/tk_15439115746674907_sr_2152.html","info")</f>
        <v/>
      </c>
      <c r="AA245" t="n">
        <v>373733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/>
      <c r="AP245" t="n">
        <v>53</v>
      </c>
      <c r="AQ245" t="s">
        <v>88</v>
      </c>
      <c r="AR245" t="s">
        <v>113</v>
      </c>
      <c r="AS245" t="s"/>
      <c r="AT245" t="s">
        <v>90</v>
      </c>
      <c r="AU245" t="s"/>
      <c r="AV245" t="s"/>
      <c r="AW245" t="s"/>
      <c r="AX245" t="s"/>
      <c r="AY245" t="n">
        <v>2311917</v>
      </c>
      <c r="AZ245" t="s">
        <v>348</v>
      </c>
      <c r="BA245" t="s"/>
      <c r="BB245" t="n">
        <v>28907</v>
      </c>
      <c r="BC245" t="n">
        <v>10.010599</v>
      </c>
      <c r="BD245" t="n">
        <v>53.647315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346</v>
      </c>
      <c r="F246" t="n">
        <v>2028136</v>
      </c>
      <c r="G246" t="s">
        <v>74</v>
      </c>
      <c r="H246" t="s">
        <v>75</v>
      </c>
      <c r="I246" t="s"/>
      <c r="J246" t="s">
        <v>74</v>
      </c>
      <c r="K246" t="n">
        <v>111</v>
      </c>
      <c r="L246" t="s">
        <v>76</v>
      </c>
      <c r="M246" t="s"/>
      <c r="N246" t="s">
        <v>312</v>
      </c>
      <c r="O246" t="s">
        <v>78</v>
      </c>
      <c r="P246" t="s">
        <v>346</v>
      </c>
      <c r="Q246" t="s"/>
      <c r="R246" t="s">
        <v>347</v>
      </c>
      <c r="S246" t="s">
        <v>179</v>
      </c>
      <c r="T246" t="s">
        <v>82</v>
      </c>
      <c r="U246" t="s"/>
      <c r="V246" t="s">
        <v>83</v>
      </c>
      <c r="W246" t="s">
        <v>94</v>
      </c>
      <c r="X246" t="s"/>
      <c r="Y246" t="s">
        <v>85</v>
      </c>
      <c r="Z246">
        <f>HYPERLINK("https://hotelmonitor-cachepage.eclerx.com/savepage/tk_15439115746674907_sr_2152.html","info")</f>
        <v/>
      </c>
      <c r="AA246" t="n">
        <v>373733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/>
      <c r="AP246" t="n">
        <v>53</v>
      </c>
      <c r="AQ246" t="s">
        <v>88</v>
      </c>
      <c r="AR246" t="s">
        <v>103</v>
      </c>
      <c r="AS246" t="s"/>
      <c r="AT246" t="s">
        <v>90</v>
      </c>
      <c r="AU246" t="s"/>
      <c r="AV246" t="s"/>
      <c r="AW246" t="s"/>
      <c r="AX246" t="s"/>
      <c r="AY246" t="n">
        <v>2311917</v>
      </c>
      <c r="AZ246" t="s">
        <v>348</v>
      </c>
      <c r="BA246" t="s"/>
      <c r="BB246" t="n">
        <v>28907</v>
      </c>
      <c r="BC246" t="n">
        <v>10.010599</v>
      </c>
      <c r="BD246" t="n">
        <v>53.647315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346</v>
      </c>
      <c r="F247" t="n">
        <v>2028136</v>
      </c>
      <c r="G247" t="s">
        <v>74</v>
      </c>
      <c r="H247" t="s">
        <v>75</v>
      </c>
      <c r="I247" t="s"/>
      <c r="J247" t="s">
        <v>74</v>
      </c>
      <c r="K247" t="n">
        <v>113</v>
      </c>
      <c r="L247" t="s">
        <v>76</v>
      </c>
      <c r="M247" t="s"/>
      <c r="N247" t="s">
        <v>77</v>
      </c>
      <c r="O247" t="s">
        <v>78</v>
      </c>
      <c r="P247" t="s">
        <v>346</v>
      </c>
      <c r="Q247" t="s"/>
      <c r="R247" t="s">
        <v>347</v>
      </c>
      <c r="S247" t="s">
        <v>152</v>
      </c>
      <c r="T247" t="s">
        <v>82</v>
      </c>
      <c r="U247" t="s"/>
      <c r="V247" t="s">
        <v>83</v>
      </c>
      <c r="W247" t="s">
        <v>94</v>
      </c>
      <c r="X247" t="s"/>
      <c r="Y247" t="s">
        <v>85</v>
      </c>
      <c r="Z247">
        <f>HYPERLINK("https://hotelmonitor-cachepage.eclerx.com/savepage/tk_15439115746674907_sr_2152.html","info")</f>
        <v/>
      </c>
      <c r="AA247" t="n">
        <v>373733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/>
      <c r="AP247" t="n">
        <v>53</v>
      </c>
      <c r="AQ247" t="s">
        <v>88</v>
      </c>
      <c r="AR247" t="s">
        <v>140</v>
      </c>
      <c r="AS247" t="s"/>
      <c r="AT247" t="s">
        <v>90</v>
      </c>
      <c r="AU247" t="s"/>
      <c r="AV247" t="s"/>
      <c r="AW247" t="s"/>
      <c r="AX247" t="s"/>
      <c r="AY247" t="n">
        <v>2311917</v>
      </c>
      <c r="AZ247" t="s">
        <v>348</v>
      </c>
      <c r="BA247" t="s"/>
      <c r="BB247" t="n">
        <v>28907</v>
      </c>
      <c r="BC247" t="n">
        <v>10.010599</v>
      </c>
      <c r="BD247" t="n">
        <v>53.647315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346</v>
      </c>
      <c r="F248" t="n">
        <v>2028136</v>
      </c>
      <c r="G248" t="s">
        <v>74</v>
      </c>
      <c r="H248" t="s">
        <v>75</v>
      </c>
      <c r="I248" t="s"/>
      <c r="J248" t="s">
        <v>74</v>
      </c>
      <c r="K248" t="n">
        <v>113</v>
      </c>
      <c r="L248" t="s">
        <v>76</v>
      </c>
      <c r="M248" t="s"/>
      <c r="N248" t="s">
        <v>77</v>
      </c>
      <c r="O248" t="s">
        <v>78</v>
      </c>
      <c r="P248" t="s">
        <v>346</v>
      </c>
      <c r="Q248" t="s"/>
      <c r="R248" t="s">
        <v>347</v>
      </c>
      <c r="S248" t="s">
        <v>152</v>
      </c>
      <c r="T248" t="s">
        <v>82</v>
      </c>
      <c r="U248" t="s"/>
      <c r="V248" t="s">
        <v>83</v>
      </c>
      <c r="W248" t="s">
        <v>94</v>
      </c>
      <c r="X248" t="s"/>
      <c r="Y248" t="s">
        <v>85</v>
      </c>
      <c r="Z248">
        <f>HYPERLINK("https://hotelmonitor-cachepage.eclerx.com/savepage/tk_15439115746674907_sr_2152.html","info")</f>
        <v/>
      </c>
      <c r="AA248" t="n">
        <v>373733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/>
      <c r="AP248" t="n">
        <v>53</v>
      </c>
      <c r="AQ248" t="s">
        <v>88</v>
      </c>
      <c r="AR248" t="s">
        <v>186</v>
      </c>
      <c r="AS248" t="s"/>
      <c r="AT248" t="s">
        <v>90</v>
      </c>
      <c r="AU248" t="s"/>
      <c r="AV248" t="s"/>
      <c r="AW248" t="s"/>
      <c r="AX248" t="s"/>
      <c r="AY248" t="n">
        <v>2311917</v>
      </c>
      <c r="AZ248" t="s">
        <v>348</v>
      </c>
      <c r="BA248" t="s"/>
      <c r="BB248" t="n">
        <v>28907</v>
      </c>
      <c r="BC248" t="n">
        <v>10.010599</v>
      </c>
      <c r="BD248" t="n">
        <v>53.647315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346</v>
      </c>
      <c r="F249" t="n">
        <v>2028136</v>
      </c>
      <c r="G249" t="s">
        <v>74</v>
      </c>
      <c r="H249" t="s">
        <v>75</v>
      </c>
      <c r="I249" t="s"/>
      <c r="J249" t="s">
        <v>74</v>
      </c>
      <c r="K249" t="n">
        <v>131</v>
      </c>
      <c r="L249" t="s">
        <v>76</v>
      </c>
      <c r="M249" t="s"/>
      <c r="N249" t="s">
        <v>77</v>
      </c>
      <c r="O249" t="s">
        <v>78</v>
      </c>
      <c r="P249" t="s">
        <v>346</v>
      </c>
      <c r="Q249" t="s"/>
      <c r="R249" t="s">
        <v>347</v>
      </c>
      <c r="S249" t="s">
        <v>350</v>
      </c>
      <c r="T249" t="s">
        <v>82</v>
      </c>
      <c r="U249" t="s"/>
      <c r="V249" t="s">
        <v>83</v>
      </c>
      <c r="W249" t="s">
        <v>84</v>
      </c>
      <c r="X249" t="s"/>
      <c r="Y249" t="s">
        <v>85</v>
      </c>
      <c r="Z249">
        <f>HYPERLINK("https://hotelmonitor-cachepage.eclerx.com/savepage/tk_15439115746674907_sr_2152.html","info")</f>
        <v/>
      </c>
      <c r="AA249" t="n">
        <v>373733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/>
      <c r="AP249" t="n">
        <v>53</v>
      </c>
      <c r="AQ249" t="s">
        <v>88</v>
      </c>
      <c r="AR249" t="s">
        <v>121</v>
      </c>
      <c r="AS249" t="s"/>
      <c r="AT249" t="s">
        <v>90</v>
      </c>
      <c r="AU249" t="s"/>
      <c r="AV249" t="s"/>
      <c r="AW249" t="s"/>
      <c r="AX249" t="s"/>
      <c r="AY249" t="n">
        <v>2311917</v>
      </c>
      <c r="AZ249" t="s">
        <v>348</v>
      </c>
      <c r="BA249" t="s"/>
      <c r="BB249" t="n">
        <v>28907</v>
      </c>
      <c r="BC249" t="n">
        <v>10.010599</v>
      </c>
      <c r="BD249" t="n">
        <v>53.647315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346</v>
      </c>
      <c r="F250" t="n">
        <v>2028136</v>
      </c>
      <c r="G250" t="s">
        <v>74</v>
      </c>
      <c r="H250" t="s">
        <v>75</v>
      </c>
      <c r="I250" t="s"/>
      <c r="J250" t="s">
        <v>74</v>
      </c>
      <c r="K250" t="n">
        <v>140</v>
      </c>
      <c r="L250" t="s">
        <v>76</v>
      </c>
      <c r="M250" t="s"/>
      <c r="N250" t="s">
        <v>351</v>
      </c>
      <c r="O250" t="s">
        <v>78</v>
      </c>
      <c r="P250" t="s">
        <v>346</v>
      </c>
      <c r="Q250" t="s"/>
      <c r="R250" t="s">
        <v>347</v>
      </c>
      <c r="S250" t="s">
        <v>352</v>
      </c>
      <c r="T250" t="s">
        <v>82</v>
      </c>
      <c r="U250" t="s"/>
      <c r="V250" t="s">
        <v>83</v>
      </c>
      <c r="W250" t="s">
        <v>84</v>
      </c>
      <c r="X250" t="s"/>
      <c r="Y250" t="s">
        <v>85</v>
      </c>
      <c r="Z250">
        <f>HYPERLINK("https://hotelmonitor-cachepage.eclerx.com/savepage/tk_15439115746674907_sr_2152.html","info")</f>
        <v/>
      </c>
      <c r="AA250" t="n">
        <v>373733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/>
      <c r="AP250" t="n">
        <v>53</v>
      </c>
      <c r="AQ250" t="s">
        <v>88</v>
      </c>
      <c r="AR250" t="s">
        <v>110</v>
      </c>
      <c r="AS250" t="s"/>
      <c r="AT250" t="s">
        <v>90</v>
      </c>
      <c r="AU250" t="s"/>
      <c r="AV250" t="s"/>
      <c r="AW250" t="s"/>
      <c r="AX250" t="s"/>
      <c r="AY250" t="n">
        <v>2311917</v>
      </c>
      <c r="AZ250" t="s">
        <v>348</v>
      </c>
      <c r="BA250" t="s"/>
      <c r="BB250" t="n">
        <v>28907</v>
      </c>
      <c r="BC250" t="n">
        <v>10.010599</v>
      </c>
      <c r="BD250" t="n">
        <v>53.647315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346</v>
      </c>
      <c r="F251" t="n">
        <v>2028136</v>
      </c>
      <c r="G251" t="s">
        <v>74</v>
      </c>
      <c r="H251" t="s">
        <v>75</v>
      </c>
      <c r="I251" t="s"/>
      <c r="J251" t="s">
        <v>74</v>
      </c>
      <c r="K251" t="n">
        <v>141</v>
      </c>
      <c r="L251" t="s">
        <v>76</v>
      </c>
      <c r="M251" t="s"/>
      <c r="N251" t="s">
        <v>77</v>
      </c>
      <c r="O251" t="s">
        <v>78</v>
      </c>
      <c r="P251" t="s">
        <v>346</v>
      </c>
      <c r="Q251" t="s"/>
      <c r="R251" t="s">
        <v>347</v>
      </c>
      <c r="S251" t="s">
        <v>353</v>
      </c>
      <c r="T251" t="s">
        <v>82</v>
      </c>
      <c r="U251" t="s"/>
      <c r="V251" t="s">
        <v>83</v>
      </c>
      <c r="W251" t="s">
        <v>84</v>
      </c>
      <c r="X251" t="s"/>
      <c r="Y251" t="s">
        <v>85</v>
      </c>
      <c r="Z251">
        <f>HYPERLINK("https://hotelmonitor-cachepage.eclerx.com/savepage/tk_15439115746674907_sr_2152.html","info")</f>
        <v/>
      </c>
      <c r="AA251" t="n">
        <v>373733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/>
      <c r="AP251" t="n">
        <v>53</v>
      </c>
      <c r="AQ251" t="s">
        <v>88</v>
      </c>
      <c r="AR251" t="s">
        <v>119</v>
      </c>
      <c r="AS251" t="s"/>
      <c r="AT251" t="s">
        <v>90</v>
      </c>
      <c r="AU251" t="s"/>
      <c r="AV251" t="s"/>
      <c r="AW251" t="s"/>
      <c r="AX251" t="s"/>
      <c r="AY251" t="n">
        <v>2311917</v>
      </c>
      <c r="AZ251" t="s">
        <v>348</v>
      </c>
      <c r="BA251" t="s"/>
      <c r="BB251" t="n">
        <v>28907</v>
      </c>
      <c r="BC251" t="n">
        <v>10.010599</v>
      </c>
      <c r="BD251" t="n">
        <v>53.647315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346</v>
      </c>
      <c r="F252" t="n">
        <v>2028136</v>
      </c>
      <c r="G252" t="s">
        <v>74</v>
      </c>
      <c r="H252" t="s">
        <v>75</v>
      </c>
      <c r="I252" t="s"/>
      <c r="J252" t="s">
        <v>74</v>
      </c>
      <c r="K252" t="n">
        <v>144</v>
      </c>
      <c r="L252" t="s">
        <v>76</v>
      </c>
      <c r="M252" t="s"/>
      <c r="N252" t="s">
        <v>312</v>
      </c>
      <c r="O252" t="s">
        <v>78</v>
      </c>
      <c r="P252" t="s">
        <v>346</v>
      </c>
      <c r="Q252" t="s"/>
      <c r="R252" t="s">
        <v>347</v>
      </c>
      <c r="S252" t="s">
        <v>354</v>
      </c>
      <c r="T252" t="s">
        <v>82</v>
      </c>
      <c r="U252" t="s"/>
      <c r="V252" t="s">
        <v>83</v>
      </c>
      <c r="W252" t="s">
        <v>84</v>
      </c>
      <c r="X252" t="s"/>
      <c r="Y252" t="s">
        <v>85</v>
      </c>
      <c r="Z252">
        <f>HYPERLINK("https://hotelmonitor-cachepage.eclerx.com/savepage/tk_15439115746674907_sr_2152.html","info")</f>
        <v/>
      </c>
      <c r="AA252" t="n">
        <v>373733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/>
      <c r="AP252" t="n">
        <v>53</v>
      </c>
      <c r="AQ252" t="s">
        <v>88</v>
      </c>
      <c r="AR252" t="s">
        <v>103</v>
      </c>
      <c r="AS252" t="s"/>
      <c r="AT252" t="s">
        <v>90</v>
      </c>
      <c r="AU252" t="s"/>
      <c r="AV252" t="s"/>
      <c r="AW252" t="s"/>
      <c r="AX252" t="s"/>
      <c r="AY252" t="n">
        <v>2311917</v>
      </c>
      <c r="AZ252" t="s">
        <v>348</v>
      </c>
      <c r="BA252" t="s"/>
      <c r="BB252" t="n">
        <v>28907</v>
      </c>
      <c r="BC252" t="n">
        <v>10.010599</v>
      </c>
      <c r="BD252" t="n">
        <v>53.647315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346</v>
      </c>
      <c r="F253" t="n">
        <v>2028136</v>
      </c>
      <c r="G253" t="s">
        <v>74</v>
      </c>
      <c r="H253" t="s">
        <v>75</v>
      </c>
      <c r="I253" t="s"/>
      <c r="J253" t="s">
        <v>74</v>
      </c>
      <c r="K253" t="n">
        <v>144</v>
      </c>
      <c r="L253" t="s">
        <v>76</v>
      </c>
      <c r="M253" t="s"/>
      <c r="N253" t="s">
        <v>349</v>
      </c>
      <c r="O253" t="s">
        <v>78</v>
      </c>
      <c r="P253" t="s">
        <v>346</v>
      </c>
      <c r="Q253" t="s"/>
      <c r="R253" t="s">
        <v>347</v>
      </c>
      <c r="S253" t="s">
        <v>354</v>
      </c>
      <c r="T253" t="s">
        <v>82</v>
      </c>
      <c r="U253" t="s"/>
      <c r="V253" t="s">
        <v>83</v>
      </c>
      <c r="W253" t="s">
        <v>84</v>
      </c>
      <c r="X253" t="s"/>
      <c r="Y253" t="s">
        <v>85</v>
      </c>
      <c r="Z253">
        <f>HYPERLINK("https://hotelmonitor-cachepage.eclerx.com/savepage/tk_15439115746674907_sr_2152.html","info")</f>
        <v/>
      </c>
      <c r="AA253" t="n">
        <v>373733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/>
      <c r="AP253" t="n">
        <v>53</v>
      </c>
      <c r="AQ253" t="s">
        <v>88</v>
      </c>
      <c r="AR253" t="s">
        <v>113</v>
      </c>
      <c r="AS253" t="s"/>
      <c r="AT253" t="s">
        <v>90</v>
      </c>
      <c r="AU253" t="s"/>
      <c r="AV253" t="s"/>
      <c r="AW253" t="s"/>
      <c r="AX253" t="s"/>
      <c r="AY253" t="n">
        <v>2311917</v>
      </c>
      <c r="AZ253" t="s">
        <v>348</v>
      </c>
      <c r="BA253" t="s"/>
      <c r="BB253" t="n">
        <v>28907</v>
      </c>
      <c r="BC253" t="n">
        <v>10.010599</v>
      </c>
      <c r="BD253" t="n">
        <v>53.647315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346</v>
      </c>
      <c r="F254" t="n">
        <v>2028136</v>
      </c>
      <c r="G254" t="s">
        <v>74</v>
      </c>
      <c r="H254" t="s">
        <v>75</v>
      </c>
      <c r="I254" t="s"/>
      <c r="J254" t="s">
        <v>74</v>
      </c>
      <c r="K254" t="n">
        <v>146</v>
      </c>
      <c r="L254" t="s">
        <v>76</v>
      </c>
      <c r="M254" t="s"/>
      <c r="N254" t="s">
        <v>77</v>
      </c>
      <c r="O254" t="s">
        <v>78</v>
      </c>
      <c r="P254" t="s">
        <v>346</v>
      </c>
      <c r="Q254" t="s"/>
      <c r="R254" t="s">
        <v>347</v>
      </c>
      <c r="S254" t="s">
        <v>158</v>
      </c>
      <c r="T254" t="s">
        <v>82</v>
      </c>
      <c r="U254" t="s"/>
      <c r="V254" t="s">
        <v>83</v>
      </c>
      <c r="W254" t="s">
        <v>84</v>
      </c>
      <c r="X254" t="s"/>
      <c r="Y254" t="s">
        <v>85</v>
      </c>
      <c r="Z254">
        <f>HYPERLINK("https://hotelmonitor-cachepage.eclerx.com/savepage/tk_15439115746674907_sr_2152.html","info")</f>
        <v/>
      </c>
      <c r="AA254" t="n">
        <v>373733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/>
      <c r="AP254" t="n">
        <v>53</v>
      </c>
      <c r="AQ254" t="s">
        <v>88</v>
      </c>
      <c r="AR254" t="s">
        <v>140</v>
      </c>
      <c r="AS254" t="s"/>
      <c r="AT254" t="s">
        <v>90</v>
      </c>
      <c r="AU254" t="s"/>
      <c r="AV254" t="s"/>
      <c r="AW254" t="s"/>
      <c r="AX254" t="s"/>
      <c r="AY254" t="n">
        <v>2311917</v>
      </c>
      <c r="AZ254" t="s">
        <v>348</v>
      </c>
      <c r="BA254" t="s"/>
      <c r="BB254" t="n">
        <v>28907</v>
      </c>
      <c r="BC254" t="n">
        <v>10.010599</v>
      </c>
      <c r="BD254" t="n">
        <v>53.647315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346</v>
      </c>
      <c r="F255" t="n">
        <v>2028136</v>
      </c>
      <c r="G255" t="s">
        <v>74</v>
      </c>
      <c r="H255" t="s">
        <v>75</v>
      </c>
      <c r="I255" t="s"/>
      <c r="J255" t="s">
        <v>74</v>
      </c>
      <c r="K255" t="n">
        <v>146</v>
      </c>
      <c r="L255" t="s">
        <v>76</v>
      </c>
      <c r="M255" t="s"/>
      <c r="N255" t="s">
        <v>77</v>
      </c>
      <c r="O255" t="s">
        <v>78</v>
      </c>
      <c r="P255" t="s">
        <v>346</v>
      </c>
      <c r="Q255" t="s"/>
      <c r="R255" t="s">
        <v>347</v>
      </c>
      <c r="S255" t="s">
        <v>158</v>
      </c>
      <c r="T255" t="s">
        <v>82</v>
      </c>
      <c r="U255" t="s"/>
      <c r="V255" t="s">
        <v>83</v>
      </c>
      <c r="W255" t="s">
        <v>84</v>
      </c>
      <c r="X255" t="s"/>
      <c r="Y255" t="s">
        <v>85</v>
      </c>
      <c r="Z255">
        <f>HYPERLINK("https://hotelmonitor-cachepage.eclerx.com/savepage/tk_15439115746674907_sr_2152.html","info")</f>
        <v/>
      </c>
      <c r="AA255" t="n">
        <v>373733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/>
      <c r="AP255" t="n">
        <v>53</v>
      </c>
      <c r="AQ255" t="s">
        <v>88</v>
      </c>
      <c r="AR255" t="s">
        <v>186</v>
      </c>
      <c r="AS255" t="s"/>
      <c r="AT255" t="s">
        <v>90</v>
      </c>
      <c r="AU255" t="s"/>
      <c r="AV255" t="s"/>
      <c r="AW255" t="s"/>
      <c r="AX255" t="s"/>
      <c r="AY255" t="n">
        <v>2311917</v>
      </c>
      <c r="AZ255" t="s">
        <v>348</v>
      </c>
      <c r="BA255" t="s"/>
      <c r="BB255" t="n">
        <v>28907</v>
      </c>
      <c r="BC255" t="n">
        <v>10.010599</v>
      </c>
      <c r="BD255" t="n">
        <v>53.647315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346</v>
      </c>
      <c r="F256" t="n">
        <v>2028136</v>
      </c>
      <c r="G256" t="s">
        <v>74</v>
      </c>
      <c r="H256" t="s">
        <v>75</v>
      </c>
      <c r="I256" t="s"/>
      <c r="J256" t="s">
        <v>74</v>
      </c>
      <c r="K256" t="n">
        <v>147</v>
      </c>
      <c r="L256" t="s">
        <v>76</v>
      </c>
      <c r="M256" t="s"/>
      <c r="N256" t="s">
        <v>351</v>
      </c>
      <c r="O256" t="s">
        <v>78</v>
      </c>
      <c r="P256" t="s">
        <v>346</v>
      </c>
      <c r="Q256" t="s"/>
      <c r="R256" t="s">
        <v>347</v>
      </c>
      <c r="S256" t="s">
        <v>355</v>
      </c>
      <c r="T256" t="s">
        <v>82</v>
      </c>
      <c r="U256" t="s"/>
      <c r="V256" t="s">
        <v>83</v>
      </c>
      <c r="W256" t="s">
        <v>84</v>
      </c>
      <c r="X256" t="s"/>
      <c r="Y256" t="s">
        <v>85</v>
      </c>
      <c r="Z256">
        <f>HYPERLINK("https://hotelmonitor-cachepage.eclerx.com/savepage/tk_15439115746674907_sr_2152.html","info")</f>
        <v/>
      </c>
      <c r="AA256" t="n">
        <v>373733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/>
      <c r="AP256" t="n">
        <v>53</v>
      </c>
      <c r="AQ256" t="s">
        <v>88</v>
      </c>
      <c r="AR256" t="s">
        <v>116</v>
      </c>
      <c r="AS256" t="s"/>
      <c r="AT256" t="s">
        <v>90</v>
      </c>
      <c r="AU256" t="s"/>
      <c r="AV256" t="s"/>
      <c r="AW256" t="s"/>
      <c r="AX256" t="s"/>
      <c r="AY256" t="n">
        <v>2311917</v>
      </c>
      <c r="AZ256" t="s">
        <v>348</v>
      </c>
      <c r="BA256" t="s"/>
      <c r="BB256" t="n">
        <v>28907</v>
      </c>
      <c r="BC256" t="n">
        <v>10.010599</v>
      </c>
      <c r="BD256" t="n">
        <v>53.647315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346</v>
      </c>
      <c r="F257" t="n">
        <v>2028136</v>
      </c>
      <c r="G257" t="s">
        <v>74</v>
      </c>
      <c r="H257" t="s">
        <v>75</v>
      </c>
      <c r="I257" t="s"/>
      <c r="J257" t="s">
        <v>74</v>
      </c>
      <c r="K257" t="n">
        <v>160</v>
      </c>
      <c r="L257" t="s">
        <v>76</v>
      </c>
      <c r="M257" t="s"/>
      <c r="N257" t="s">
        <v>77</v>
      </c>
      <c r="O257" t="s">
        <v>78</v>
      </c>
      <c r="P257" t="s">
        <v>346</v>
      </c>
      <c r="Q257" t="s"/>
      <c r="R257" t="s">
        <v>347</v>
      </c>
      <c r="S257" t="s">
        <v>356</v>
      </c>
      <c r="T257" t="s">
        <v>82</v>
      </c>
      <c r="U257" t="s"/>
      <c r="V257" t="s">
        <v>83</v>
      </c>
      <c r="W257" t="s">
        <v>84</v>
      </c>
      <c r="X257" t="s"/>
      <c r="Y257" t="s">
        <v>85</v>
      </c>
      <c r="Z257">
        <f>HYPERLINK("https://hotelmonitor-cachepage.eclerx.com/savepage/tk_15439115746674907_sr_2152.html","info")</f>
        <v/>
      </c>
      <c r="AA257" t="n">
        <v>373733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/>
      <c r="AP257" t="n">
        <v>53</v>
      </c>
      <c r="AQ257" t="s">
        <v>88</v>
      </c>
      <c r="AR257" t="s">
        <v>140</v>
      </c>
      <c r="AS257" t="s"/>
      <c r="AT257" t="s">
        <v>90</v>
      </c>
      <c r="AU257" t="s"/>
      <c r="AV257" t="s"/>
      <c r="AW257" t="s"/>
      <c r="AX257" t="s"/>
      <c r="AY257" t="n">
        <v>2311917</v>
      </c>
      <c r="AZ257" t="s">
        <v>348</v>
      </c>
      <c r="BA257" t="s"/>
      <c r="BB257" t="n">
        <v>28907</v>
      </c>
      <c r="BC257" t="n">
        <v>10.010599</v>
      </c>
      <c r="BD257" t="n">
        <v>53.647315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346</v>
      </c>
      <c r="F258" t="n">
        <v>2028136</v>
      </c>
      <c r="G258" t="s">
        <v>74</v>
      </c>
      <c r="H258" t="s">
        <v>75</v>
      </c>
      <c r="I258" t="s"/>
      <c r="J258" t="s">
        <v>74</v>
      </c>
      <c r="K258" t="n">
        <v>160</v>
      </c>
      <c r="L258" t="s">
        <v>76</v>
      </c>
      <c r="M258" t="s"/>
      <c r="N258" t="s">
        <v>77</v>
      </c>
      <c r="O258" t="s">
        <v>78</v>
      </c>
      <c r="P258" t="s">
        <v>346</v>
      </c>
      <c r="Q258" t="s"/>
      <c r="R258" t="s">
        <v>347</v>
      </c>
      <c r="S258" t="s">
        <v>356</v>
      </c>
      <c r="T258" t="s">
        <v>82</v>
      </c>
      <c r="U258" t="s"/>
      <c r="V258" t="s">
        <v>83</v>
      </c>
      <c r="W258" t="s">
        <v>84</v>
      </c>
      <c r="X258" t="s"/>
      <c r="Y258" t="s">
        <v>85</v>
      </c>
      <c r="Z258">
        <f>HYPERLINK("https://hotelmonitor-cachepage.eclerx.com/savepage/tk_15439115746674907_sr_2152.html","info")</f>
        <v/>
      </c>
      <c r="AA258" t="n">
        <v>373733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/>
      <c r="AP258" t="n">
        <v>53</v>
      </c>
      <c r="AQ258" t="s">
        <v>88</v>
      </c>
      <c r="AR258" t="s">
        <v>140</v>
      </c>
      <c r="AS258" t="s"/>
      <c r="AT258" t="s">
        <v>90</v>
      </c>
      <c r="AU258" t="s"/>
      <c r="AV258" t="s"/>
      <c r="AW258" t="s"/>
      <c r="AX258" t="s"/>
      <c r="AY258" t="n">
        <v>2311917</v>
      </c>
      <c r="AZ258" t="s">
        <v>348</v>
      </c>
      <c r="BA258" t="s"/>
      <c r="BB258" t="n">
        <v>28907</v>
      </c>
      <c r="BC258" t="n">
        <v>10.010599</v>
      </c>
      <c r="BD258" t="n">
        <v>53.647315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346</v>
      </c>
      <c r="F259" t="n">
        <v>2028136</v>
      </c>
      <c r="G259" t="s">
        <v>74</v>
      </c>
      <c r="H259" t="s">
        <v>75</v>
      </c>
      <c r="I259" t="s"/>
      <c r="J259" t="s">
        <v>74</v>
      </c>
      <c r="K259" t="n">
        <v>160</v>
      </c>
      <c r="L259" t="s">
        <v>76</v>
      </c>
      <c r="M259" t="s"/>
      <c r="N259" t="s">
        <v>77</v>
      </c>
      <c r="O259" t="s">
        <v>78</v>
      </c>
      <c r="P259" t="s">
        <v>346</v>
      </c>
      <c r="Q259" t="s"/>
      <c r="R259" t="s">
        <v>347</v>
      </c>
      <c r="S259" t="s">
        <v>356</v>
      </c>
      <c r="T259" t="s">
        <v>82</v>
      </c>
      <c r="U259" t="s"/>
      <c r="V259" t="s">
        <v>83</v>
      </c>
      <c r="W259" t="s">
        <v>84</v>
      </c>
      <c r="X259" t="s"/>
      <c r="Y259" t="s">
        <v>85</v>
      </c>
      <c r="Z259">
        <f>HYPERLINK("https://hotelmonitor-cachepage.eclerx.com/savepage/tk_15439115746674907_sr_2152.html","info")</f>
        <v/>
      </c>
      <c r="AA259" t="n">
        <v>373733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/>
      <c r="AP259" t="n">
        <v>53</v>
      </c>
      <c r="AQ259" t="s">
        <v>88</v>
      </c>
      <c r="AR259" t="s">
        <v>186</v>
      </c>
      <c r="AS259" t="s"/>
      <c r="AT259" t="s">
        <v>90</v>
      </c>
      <c r="AU259" t="s"/>
      <c r="AV259" t="s"/>
      <c r="AW259" t="s"/>
      <c r="AX259" t="s"/>
      <c r="AY259" t="n">
        <v>2311917</v>
      </c>
      <c r="AZ259" t="s">
        <v>348</v>
      </c>
      <c r="BA259" t="s"/>
      <c r="BB259" t="n">
        <v>28907</v>
      </c>
      <c r="BC259" t="n">
        <v>10.010599</v>
      </c>
      <c r="BD259" t="n">
        <v>53.647315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346</v>
      </c>
      <c r="F260" t="n">
        <v>2028136</v>
      </c>
      <c r="G260" t="s">
        <v>74</v>
      </c>
      <c r="H260" t="s">
        <v>75</v>
      </c>
      <c r="I260" t="s"/>
      <c r="J260" t="s">
        <v>74</v>
      </c>
      <c r="K260" t="n">
        <v>160</v>
      </c>
      <c r="L260" t="s">
        <v>76</v>
      </c>
      <c r="M260" t="s"/>
      <c r="N260" t="s">
        <v>77</v>
      </c>
      <c r="O260" t="s">
        <v>78</v>
      </c>
      <c r="P260" t="s">
        <v>346</v>
      </c>
      <c r="Q260" t="s"/>
      <c r="R260" t="s">
        <v>347</v>
      </c>
      <c r="S260" t="s">
        <v>356</v>
      </c>
      <c r="T260" t="s">
        <v>82</v>
      </c>
      <c r="U260" t="s"/>
      <c r="V260" t="s">
        <v>83</v>
      </c>
      <c r="W260" t="s">
        <v>84</v>
      </c>
      <c r="X260" t="s"/>
      <c r="Y260" t="s">
        <v>85</v>
      </c>
      <c r="Z260">
        <f>HYPERLINK("https://hotelmonitor-cachepage.eclerx.com/savepage/tk_15439115746674907_sr_2152.html","info")</f>
        <v/>
      </c>
      <c r="AA260" t="n">
        <v>373733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/>
      <c r="AP260" t="n">
        <v>53</v>
      </c>
      <c r="AQ260" t="s">
        <v>88</v>
      </c>
      <c r="AR260" t="s">
        <v>186</v>
      </c>
      <c r="AS260" t="s"/>
      <c r="AT260" t="s">
        <v>90</v>
      </c>
      <c r="AU260" t="s"/>
      <c r="AV260" t="s"/>
      <c r="AW260" t="s"/>
      <c r="AX260" t="s"/>
      <c r="AY260" t="n">
        <v>2311917</v>
      </c>
      <c r="AZ260" t="s">
        <v>348</v>
      </c>
      <c r="BA260" t="s"/>
      <c r="BB260" t="n">
        <v>28907</v>
      </c>
      <c r="BC260" t="n">
        <v>10.010599</v>
      </c>
      <c r="BD260" t="n">
        <v>53.647315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357</v>
      </c>
      <c r="F261" t="n">
        <v>2337504</v>
      </c>
      <c r="G261" t="s">
        <v>74</v>
      </c>
      <c r="H261" t="s">
        <v>75</v>
      </c>
      <c r="I261" t="s"/>
      <c r="J261" t="s">
        <v>74</v>
      </c>
      <c r="K261" t="n">
        <v>106</v>
      </c>
      <c r="L261" t="s">
        <v>76</v>
      </c>
      <c r="M261" t="s"/>
      <c r="N261" t="s">
        <v>305</v>
      </c>
      <c r="O261" t="s">
        <v>78</v>
      </c>
      <c r="P261" t="s">
        <v>357</v>
      </c>
      <c r="Q261" t="s"/>
      <c r="R261" t="s">
        <v>80</v>
      </c>
      <c r="S261" t="s">
        <v>178</v>
      </c>
      <c r="T261" t="s">
        <v>82</v>
      </c>
      <c r="U261" t="s"/>
      <c r="V261" t="s">
        <v>83</v>
      </c>
      <c r="W261" t="s">
        <v>84</v>
      </c>
      <c r="X261" t="s"/>
      <c r="Y261" t="s">
        <v>85</v>
      </c>
      <c r="Z261">
        <f>HYPERLINK("https://hotelmonitor-cachepage.eclerx.com/savepage/tk_15439115425100455_sr_2152.html","info")</f>
        <v/>
      </c>
      <c r="AA261" t="n">
        <v>190197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/>
      <c r="AP261" t="n">
        <v>41</v>
      </c>
      <c r="AQ261" t="s">
        <v>88</v>
      </c>
      <c r="AR261" t="s">
        <v>119</v>
      </c>
      <c r="AS261" t="s"/>
      <c r="AT261" t="s">
        <v>90</v>
      </c>
      <c r="AU261" t="s"/>
      <c r="AV261" t="s"/>
      <c r="AW261" t="s"/>
      <c r="AX261" t="s"/>
      <c r="AY261" t="n">
        <v>2311845</v>
      </c>
      <c r="AZ261" t="s">
        <v>358</v>
      </c>
      <c r="BA261" t="s"/>
      <c r="BB261" t="n">
        <v>28212</v>
      </c>
      <c r="BC261" t="n">
        <v>10.062282979488</v>
      </c>
      <c r="BD261" t="n">
        <v>53.554118064721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357</v>
      </c>
      <c r="F262" t="n">
        <v>2337504</v>
      </c>
      <c r="G262" t="s">
        <v>74</v>
      </c>
      <c r="H262" t="s">
        <v>75</v>
      </c>
      <c r="I262" t="s"/>
      <c r="J262" t="s">
        <v>74</v>
      </c>
      <c r="K262" t="n">
        <v>106</v>
      </c>
      <c r="L262" t="s">
        <v>76</v>
      </c>
      <c r="M262" t="s"/>
      <c r="N262" t="s">
        <v>305</v>
      </c>
      <c r="O262" t="s">
        <v>78</v>
      </c>
      <c r="P262" t="s">
        <v>357</v>
      </c>
      <c r="Q262" t="s"/>
      <c r="R262" t="s">
        <v>80</v>
      </c>
      <c r="S262" t="s">
        <v>178</v>
      </c>
      <c r="T262" t="s">
        <v>82</v>
      </c>
      <c r="U262" t="s"/>
      <c r="V262" t="s">
        <v>83</v>
      </c>
      <c r="W262" t="s">
        <v>84</v>
      </c>
      <c r="X262" t="s"/>
      <c r="Y262" t="s">
        <v>85</v>
      </c>
      <c r="Z262">
        <f>HYPERLINK("https://hotelmonitor-cachepage.eclerx.com/savepage/tk_15439115425100455_sr_2152.html","info")</f>
        <v/>
      </c>
      <c r="AA262" t="n">
        <v>190197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/>
      <c r="AP262" t="n">
        <v>41</v>
      </c>
      <c r="AQ262" t="s">
        <v>88</v>
      </c>
      <c r="AR262" t="s">
        <v>140</v>
      </c>
      <c r="AS262" t="s"/>
      <c r="AT262" t="s">
        <v>90</v>
      </c>
      <c r="AU262" t="s"/>
      <c r="AV262" t="s"/>
      <c r="AW262" t="s"/>
      <c r="AX262" t="s"/>
      <c r="AY262" t="n">
        <v>2311845</v>
      </c>
      <c r="AZ262" t="s">
        <v>358</v>
      </c>
      <c r="BA262" t="s"/>
      <c r="BB262" t="n">
        <v>28212</v>
      </c>
      <c r="BC262" t="n">
        <v>10.062282979488</v>
      </c>
      <c r="BD262" t="n">
        <v>53.554118064721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357</v>
      </c>
      <c r="F263" t="n">
        <v>2337504</v>
      </c>
      <c r="G263" t="s">
        <v>74</v>
      </c>
      <c r="H263" t="s">
        <v>75</v>
      </c>
      <c r="I263" t="s"/>
      <c r="J263" t="s">
        <v>74</v>
      </c>
      <c r="K263" t="n">
        <v>106</v>
      </c>
      <c r="L263" t="s">
        <v>76</v>
      </c>
      <c r="M263" t="s"/>
      <c r="N263" t="s">
        <v>309</v>
      </c>
      <c r="O263" t="s">
        <v>78</v>
      </c>
      <c r="P263" t="s">
        <v>357</v>
      </c>
      <c r="Q263" t="s"/>
      <c r="R263" t="s">
        <v>80</v>
      </c>
      <c r="S263" t="s">
        <v>178</v>
      </c>
      <c r="T263" t="s">
        <v>82</v>
      </c>
      <c r="U263" t="s"/>
      <c r="V263" t="s">
        <v>83</v>
      </c>
      <c r="W263" t="s">
        <v>84</v>
      </c>
      <c r="X263" t="s"/>
      <c r="Y263" t="s">
        <v>85</v>
      </c>
      <c r="Z263">
        <f>HYPERLINK("https://hotelmonitor-cachepage.eclerx.com/savepage/tk_15439115425100455_sr_2152.html","info")</f>
        <v/>
      </c>
      <c r="AA263" t="n">
        <v>190197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/>
      <c r="AP263" t="n">
        <v>41</v>
      </c>
      <c r="AQ263" t="s">
        <v>88</v>
      </c>
      <c r="AR263" t="s">
        <v>89</v>
      </c>
      <c r="AS263" t="s"/>
      <c r="AT263" t="s">
        <v>90</v>
      </c>
      <c r="AU263" t="s"/>
      <c r="AV263" t="s"/>
      <c r="AW263" t="s"/>
      <c r="AX263" t="s"/>
      <c r="AY263" t="n">
        <v>2311845</v>
      </c>
      <c r="AZ263" t="s">
        <v>358</v>
      </c>
      <c r="BA263" t="s"/>
      <c r="BB263" t="n">
        <v>28212</v>
      </c>
      <c r="BC263" t="n">
        <v>10.062282979488</v>
      </c>
      <c r="BD263" t="n">
        <v>53.554118064721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357</v>
      </c>
      <c r="F264" t="n">
        <v>2337504</v>
      </c>
      <c r="G264" t="s">
        <v>74</v>
      </c>
      <c r="H264" t="s">
        <v>75</v>
      </c>
      <c r="I264" t="s"/>
      <c r="J264" t="s">
        <v>74</v>
      </c>
      <c r="K264" t="n">
        <v>109</v>
      </c>
      <c r="L264" t="s">
        <v>76</v>
      </c>
      <c r="M264" t="s"/>
      <c r="N264" t="s">
        <v>359</v>
      </c>
      <c r="O264" t="s">
        <v>78</v>
      </c>
      <c r="P264" t="s">
        <v>357</v>
      </c>
      <c r="Q264" t="s"/>
      <c r="R264" t="s">
        <v>80</v>
      </c>
      <c r="S264" t="s">
        <v>282</v>
      </c>
      <c r="T264" t="s">
        <v>82</v>
      </c>
      <c r="U264" t="s"/>
      <c r="V264" t="s">
        <v>83</v>
      </c>
      <c r="W264" t="s">
        <v>84</v>
      </c>
      <c r="X264" t="s"/>
      <c r="Y264" t="s">
        <v>85</v>
      </c>
      <c r="Z264">
        <f>HYPERLINK("https://hotelmonitor-cachepage.eclerx.com/savepage/tk_15439115425100455_sr_2152.html","info")</f>
        <v/>
      </c>
      <c r="AA264" t="n">
        <v>190197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/>
      <c r="AP264" t="n">
        <v>41</v>
      </c>
      <c r="AQ264" t="s">
        <v>88</v>
      </c>
      <c r="AR264" t="s">
        <v>119</v>
      </c>
      <c r="AS264" t="s"/>
      <c r="AT264" t="s">
        <v>90</v>
      </c>
      <c r="AU264" t="s"/>
      <c r="AV264" t="s"/>
      <c r="AW264" t="s"/>
      <c r="AX264" t="s"/>
      <c r="AY264" t="n">
        <v>2311845</v>
      </c>
      <c r="AZ264" t="s">
        <v>358</v>
      </c>
      <c r="BA264" t="s"/>
      <c r="BB264" t="n">
        <v>28212</v>
      </c>
      <c r="BC264" t="n">
        <v>10.062282979488</v>
      </c>
      <c r="BD264" t="n">
        <v>53.554118064721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357</v>
      </c>
      <c r="F265" t="n">
        <v>2337504</v>
      </c>
      <c r="G265" t="s">
        <v>74</v>
      </c>
      <c r="H265" t="s">
        <v>75</v>
      </c>
      <c r="I265" t="s"/>
      <c r="J265" t="s">
        <v>74</v>
      </c>
      <c r="K265" t="n">
        <v>110</v>
      </c>
      <c r="L265" t="s">
        <v>76</v>
      </c>
      <c r="M265" t="s"/>
      <c r="N265" t="s">
        <v>359</v>
      </c>
      <c r="O265" t="s">
        <v>78</v>
      </c>
      <c r="P265" t="s">
        <v>357</v>
      </c>
      <c r="Q265" t="s"/>
      <c r="R265" t="s">
        <v>80</v>
      </c>
      <c r="S265" t="s">
        <v>151</v>
      </c>
      <c r="T265" t="s">
        <v>82</v>
      </c>
      <c r="U265" t="s"/>
      <c r="V265" t="s">
        <v>83</v>
      </c>
      <c r="W265" t="s">
        <v>84</v>
      </c>
      <c r="X265" t="s"/>
      <c r="Y265" t="s">
        <v>85</v>
      </c>
      <c r="Z265">
        <f>HYPERLINK("https://hotelmonitor-cachepage.eclerx.com/savepage/tk_15439115425100455_sr_2152.html","info")</f>
        <v/>
      </c>
      <c r="AA265" t="n">
        <v>190197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/>
      <c r="AP265" t="n">
        <v>41</v>
      </c>
      <c r="AQ265" t="s">
        <v>88</v>
      </c>
      <c r="AR265" t="s">
        <v>140</v>
      </c>
      <c r="AS265" t="s"/>
      <c r="AT265" t="s">
        <v>90</v>
      </c>
      <c r="AU265" t="s"/>
      <c r="AV265" t="s"/>
      <c r="AW265" t="s"/>
      <c r="AX265" t="s"/>
      <c r="AY265" t="n">
        <v>2311845</v>
      </c>
      <c r="AZ265" t="s">
        <v>358</v>
      </c>
      <c r="BA265" t="s"/>
      <c r="BB265" t="n">
        <v>28212</v>
      </c>
      <c r="BC265" t="n">
        <v>10.062282979488</v>
      </c>
      <c r="BD265" t="n">
        <v>53.554118064721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357</v>
      </c>
      <c r="F266" t="n">
        <v>2337504</v>
      </c>
      <c r="G266" t="s">
        <v>74</v>
      </c>
      <c r="H266" t="s">
        <v>75</v>
      </c>
      <c r="I266" t="s"/>
      <c r="J266" t="s">
        <v>74</v>
      </c>
      <c r="K266" t="n">
        <v>110</v>
      </c>
      <c r="L266" t="s">
        <v>76</v>
      </c>
      <c r="M266" t="s"/>
      <c r="N266" t="s">
        <v>360</v>
      </c>
      <c r="O266" t="s">
        <v>78</v>
      </c>
      <c r="P266" t="s">
        <v>357</v>
      </c>
      <c r="Q266" t="s"/>
      <c r="R266" t="s">
        <v>80</v>
      </c>
      <c r="S266" t="s">
        <v>151</v>
      </c>
      <c r="T266" t="s">
        <v>82</v>
      </c>
      <c r="U266" t="s"/>
      <c r="V266" t="s">
        <v>83</v>
      </c>
      <c r="W266" t="s">
        <v>84</v>
      </c>
      <c r="X266" t="s"/>
      <c r="Y266" t="s">
        <v>85</v>
      </c>
      <c r="Z266">
        <f>HYPERLINK("https://hotelmonitor-cachepage.eclerx.com/savepage/tk_15439115425100455_sr_2152.html","info")</f>
        <v/>
      </c>
      <c r="AA266" t="n">
        <v>190197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/>
      <c r="AP266" t="n">
        <v>41</v>
      </c>
      <c r="AQ266" t="s">
        <v>88</v>
      </c>
      <c r="AR266" t="s">
        <v>89</v>
      </c>
      <c r="AS266" t="s"/>
      <c r="AT266" t="s">
        <v>90</v>
      </c>
      <c r="AU266" t="s"/>
      <c r="AV266" t="s"/>
      <c r="AW266" t="s"/>
      <c r="AX266" t="s"/>
      <c r="AY266" t="n">
        <v>2311845</v>
      </c>
      <c r="AZ266" t="s">
        <v>358</v>
      </c>
      <c r="BA266" t="s"/>
      <c r="BB266" t="n">
        <v>28212</v>
      </c>
      <c r="BC266" t="n">
        <v>10.062282979488</v>
      </c>
      <c r="BD266" t="n">
        <v>53.554118064721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361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132</v>
      </c>
      <c r="L267" t="s">
        <v>76</v>
      </c>
      <c r="M267" t="s"/>
      <c r="N267" t="s">
        <v>362</v>
      </c>
      <c r="O267" t="s">
        <v>78</v>
      </c>
      <c r="P267" t="s">
        <v>361</v>
      </c>
      <c r="Q267" t="s"/>
      <c r="R267" t="s">
        <v>80</v>
      </c>
      <c r="S267" t="s">
        <v>363</v>
      </c>
      <c r="T267" t="s">
        <v>82</v>
      </c>
      <c r="U267" t="s"/>
      <c r="V267" t="s">
        <v>83</v>
      </c>
      <c r="W267" t="s">
        <v>84</v>
      </c>
      <c r="X267" t="s"/>
      <c r="Y267" t="s">
        <v>85</v>
      </c>
      <c r="Z267">
        <f>HYPERLINK("https://hotelmonitor-cachepage.eclerx.com/savepage/tk_1543911548104823_sr_2152.html","info")</f>
        <v/>
      </c>
      <c r="AA267" t="n">
        <v>-6796296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/>
      <c r="AP267" t="n">
        <v>43</v>
      </c>
      <c r="AQ267" t="s">
        <v>88</v>
      </c>
      <c r="AR267" t="s">
        <v>107</v>
      </c>
      <c r="AS267" t="s"/>
      <c r="AT267" t="s">
        <v>90</v>
      </c>
      <c r="AU267" t="s"/>
      <c r="AV267" t="s"/>
      <c r="AW267" t="s"/>
      <c r="AX267" t="s"/>
      <c r="AY267" t="n">
        <v>6796296</v>
      </c>
      <c r="AZ267" t="s">
        <v>322</v>
      </c>
      <c r="BA267" t="s"/>
      <c r="BB267" t="n">
        <v>146807</v>
      </c>
      <c r="BC267" t="n">
        <v>0</v>
      </c>
      <c r="BD267" t="n">
        <v>0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361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134</v>
      </c>
      <c r="L268" t="s">
        <v>76</v>
      </c>
      <c r="M268" t="s"/>
      <c r="N268" t="s">
        <v>108</v>
      </c>
      <c r="O268" t="s">
        <v>78</v>
      </c>
      <c r="P268" t="s">
        <v>361</v>
      </c>
      <c r="Q268" t="s"/>
      <c r="R268" t="s">
        <v>80</v>
      </c>
      <c r="S268" t="s">
        <v>364</v>
      </c>
      <c r="T268" t="s">
        <v>82</v>
      </c>
      <c r="U268" t="s"/>
      <c r="V268" t="s">
        <v>83</v>
      </c>
      <c r="W268" t="s">
        <v>84</v>
      </c>
      <c r="X268" t="s"/>
      <c r="Y268" t="s">
        <v>85</v>
      </c>
      <c r="Z268">
        <f>HYPERLINK("https://hotelmonitor-cachepage.eclerx.com/savepage/tk_1543911548104823_sr_2152.html","info")</f>
        <v/>
      </c>
      <c r="AA268" t="n">
        <v>-6796296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/>
      <c r="AP268" t="n">
        <v>43</v>
      </c>
      <c r="AQ268" t="s">
        <v>88</v>
      </c>
      <c r="AR268" t="s">
        <v>110</v>
      </c>
      <c r="AS268" t="s"/>
      <c r="AT268" t="s">
        <v>90</v>
      </c>
      <c r="AU268" t="s"/>
      <c r="AV268" t="s"/>
      <c r="AW268" t="s"/>
      <c r="AX268" t="s"/>
      <c r="AY268" t="n">
        <v>6796296</v>
      </c>
      <c r="AZ268" t="s">
        <v>322</v>
      </c>
      <c r="BA268" t="s"/>
      <c r="BB268" t="n">
        <v>146807</v>
      </c>
      <c r="BC268" t="n">
        <v>0</v>
      </c>
      <c r="BD268" t="n">
        <v>0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361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140</v>
      </c>
      <c r="L269" t="s">
        <v>76</v>
      </c>
      <c r="M269" t="s"/>
      <c r="N269" t="s">
        <v>108</v>
      </c>
      <c r="O269" t="s">
        <v>78</v>
      </c>
      <c r="P269" t="s">
        <v>361</v>
      </c>
      <c r="Q269" t="s"/>
      <c r="R269" t="s">
        <v>80</v>
      </c>
      <c r="S269" t="s">
        <v>352</v>
      </c>
      <c r="T269" t="s">
        <v>82</v>
      </c>
      <c r="U269" t="s"/>
      <c r="V269" t="s">
        <v>83</v>
      </c>
      <c r="W269" t="s">
        <v>84</v>
      </c>
      <c r="X269" t="s"/>
      <c r="Y269" t="s">
        <v>85</v>
      </c>
      <c r="Z269">
        <f>HYPERLINK("https://hotelmonitor-cachepage.eclerx.com/savepage/tk_1543911548104823_sr_2152.html","info")</f>
        <v/>
      </c>
      <c r="AA269" t="n">
        <v>-6796296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/>
      <c r="AP269" t="n">
        <v>43</v>
      </c>
      <c r="AQ269" t="s">
        <v>88</v>
      </c>
      <c r="AR269" t="s">
        <v>116</v>
      </c>
      <c r="AS269" t="s"/>
      <c r="AT269" t="s">
        <v>90</v>
      </c>
      <c r="AU269" t="s"/>
      <c r="AV269" t="s"/>
      <c r="AW269" t="s"/>
      <c r="AX269" t="s"/>
      <c r="AY269" t="n">
        <v>6796296</v>
      </c>
      <c r="AZ269" t="s">
        <v>322</v>
      </c>
      <c r="BA269" t="s"/>
      <c r="BB269" t="n">
        <v>146807</v>
      </c>
      <c r="BC269" t="n">
        <v>0</v>
      </c>
      <c r="BD269" t="n">
        <v>0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361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150</v>
      </c>
      <c r="L270" t="s">
        <v>76</v>
      </c>
      <c r="M270" t="s"/>
      <c r="N270" t="s">
        <v>77</v>
      </c>
      <c r="O270" t="s">
        <v>78</v>
      </c>
      <c r="P270" t="s">
        <v>361</v>
      </c>
      <c r="Q270" t="s"/>
      <c r="R270" t="s">
        <v>80</v>
      </c>
      <c r="S270" t="s">
        <v>365</v>
      </c>
      <c r="T270" t="s">
        <v>82</v>
      </c>
      <c r="U270" t="s"/>
      <c r="V270" t="s">
        <v>83</v>
      </c>
      <c r="W270" t="s">
        <v>84</v>
      </c>
      <c r="X270" t="s"/>
      <c r="Y270" t="s">
        <v>85</v>
      </c>
      <c r="Z270">
        <f>HYPERLINK("https://hotelmonitor-cachepage.eclerx.com/savepage/tk_1543911548104823_sr_2152.html","info")</f>
        <v/>
      </c>
      <c r="AA270" t="n">
        <v>-6796296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/>
      <c r="AP270" t="n">
        <v>43</v>
      </c>
      <c r="AQ270" t="s">
        <v>88</v>
      </c>
      <c r="AR270" t="s">
        <v>113</v>
      </c>
      <c r="AS270" t="s"/>
      <c r="AT270" t="s">
        <v>90</v>
      </c>
      <c r="AU270" t="s"/>
      <c r="AV270" t="s"/>
      <c r="AW270" t="s"/>
      <c r="AX270" t="s"/>
      <c r="AY270" t="n">
        <v>6796296</v>
      </c>
      <c r="AZ270" t="s">
        <v>322</v>
      </c>
      <c r="BA270" t="s"/>
      <c r="BB270" t="n">
        <v>146807</v>
      </c>
      <c r="BC270" t="n">
        <v>0</v>
      </c>
      <c r="BD270" t="n">
        <v>0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361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157</v>
      </c>
      <c r="L271" t="s">
        <v>76</v>
      </c>
      <c r="M271" t="s"/>
      <c r="N271" t="s">
        <v>111</v>
      </c>
      <c r="O271" t="s">
        <v>78</v>
      </c>
      <c r="P271" t="s">
        <v>361</v>
      </c>
      <c r="Q271" t="s"/>
      <c r="R271" t="s">
        <v>80</v>
      </c>
      <c r="S271" t="s">
        <v>366</v>
      </c>
      <c r="T271" t="s">
        <v>82</v>
      </c>
      <c r="U271" t="s"/>
      <c r="V271" t="s">
        <v>83</v>
      </c>
      <c r="W271" t="s">
        <v>84</v>
      </c>
      <c r="X271" t="s"/>
      <c r="Y271" t="s">
        <v>85</v>
      </c>
      <c r="Z271">
        <f>HYPERLINK("https://hotelmonitor-cachepage.eclerx.com/savepage/tk_1543911548104823_sr_2152.html","info")</f>
        <v/>
      </c>
      <c r="AA271" t="n">
        <v>-6796296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/>
      <c r="AP271" t="n">
        <v>43</v>
      </c>
      <c r="AQ271" t="s">
        <v>88</v>
      </c>
      <c r="AR271" t="s">
        <v>113</v>
      </c>
      <c r="AS271" t="s"/>
      <c r="AT271" t="s">
        <v>90</v>
      </c>
      <c r="AU271" t="s"/>
      <c r="AV271" t="s"/>
      <c r="AW271" t="s"/>
      <c r="AX271" t="s"/>
      <c r="AY271" t="n">
        <v>6796296</v>
      </c>
      <c r="AZ271" t="s">
        <v>322</v>
      </c>
      <c r="BA271" t="s"/>
      <c r="BB271" t="n">
        <v>146807</v>
      </c>
      <c r="BC271" t="n">
        <v>0</v>
      </c>
      <c r="BD271" t="n">
        <v>0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172</v>
      </c>
      <c r="F272" t="n">
        <v>4599457</v>
      </c>
      <c r="G272" t="s">
        <v>74</v>
      </c>
      <c r="H272" t="s">
        <v>75</v>
      </c>
      <c r="I272" t="s"/>
      <c r="J272" t="s">
        <v>74</v>
      </c>
      <c r="K272" t="n">
        <v>101</v>
      </c>
      <c r="L272" t="s">
        <v>76</v>
      </c>
      <c r="M272" t="s"/>
      <c r="N272" t="s">
        <v>173</v>
      </c>
      <c r="O272" t="s">
        <v>78</v>
      </c>
      <c r="P272" t="s">
        <v>172</v>
      </c>
      <c r="Q272" t="s"/>
      <c r="R272" t="s">
        <v>80</v>
      </c>
      <c r="S272" t="s">
        <v>174</v>
      </c>
      <c r="T272" t="s">
        <v>82</v>
      </c>
      <c r="U272" t="s"/>
      <c r="V272" t="s">
        <v>83</v>
      </c>
      <c r="W272" t="s">
        <v>84</v>
      </c>
      <c r="X272" t="s"/>
      <c r="Y272" t="s">
        <v>85</v>
      </c>
      <c r="Z272">
        <f>HYPERLINK("https://hotelmonitor-cachepage.eclerx.com/savepage/tk_15439116128951113_sr_2152.html","info")</f>
        <v/>
      </c>
      <c r="AA272" t="n">
        <v>607006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/>
      <c r="AP272" t="n">
        <v>67</v>
      </c>
      <c r="AQ272" t="s">
        <v>88</v>
      </c>
      <c r="AR272" t="s">
        <v>156</v>
      </c>
      <c r="AS272" t="s"/>
      <c r="AT272" t="s">
        <v>90</v>
      </c>
      <c r="AU272" t="s"/>
      <c r="AV272" t="s"/>
      <c r="AW272" t="s"/>
      <c r="AX272" t="s"/>
      <c r="AY272" t="n">
        <v>3714153</v>
      </c>
      <c r="AZ272" t="s">
        <v>175</v>
      </c>
      <c r="BA272" t="s"/>
      <c r="BB272" t="n">
        <v>185686</v>
      </c>
      <c r="BC272" t="n">
        <v>10.015565</v>
      </c>
      <c r="BD272" t="n">
        <v>53.548301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172</v>
      </c>
      <c r="F273" t="n">
        <v>4599457</v>
      </c>
      <c r="G273" t="s">
        <v>74</v>
      </c>
      <c r="H273" t="s">
        <v>75</v>
      </c>
      <c r="I273" t="s"/>
      <c r="J273" t="s">
        <v>74</v>
      </c>
      <c r="K273" t="n">
        <v>103</v>
      </c>
      <c r="L273" t="s">
        <v>76</v>
      </c>
      <c r="M273" t="s"/>
      <c r="N273" t="s">
        <v>114</v>
      </c>
      <c r="O273" t="s">
        <v>78</v>
      </c>
      <c r="P273" t="s">
        <v>172</v>
      </c>
      <c r="Q273" t="s"/>
      <c r="R273" t="s">
        <v>80</v>
      </c>
      <c r="S273" t="s">
        <v>176</v>
      </c>
      <c r="T273" t="s">
        <v>82</v>
      </c>
      <c r="U273" t="s"/>
      <c r="V273" t="s">
        <v>83</v>
      </c>
      <c r="W273" t="s">
        <v>84</v>
      </c>
      <c r="X273" t="s"/>
      <c r="Y273" t="s">
        <v>85</v>
      </c>
      <c r="Z273">
        <f>HYPERLINK("https://hotelmonitor-cachepage.eclerx.com/savepage/tk_15439116128951113_sr_2152.html","info")</f>
        <v/>
      </c>
      <c r="AA273" t="n">
        <v>607006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/>
      <c r="AP273" t="n">
        <v>67</v>
      </c>
      <c r="AQ273" t="s">
        <v>88</v>
      </c>
      <c r="AR273" t="s">
        <v>110</v>
      </c>
      <c r="AS273" t="s"/>
      <c r="AT273" t="s">
        <v>90</v>
      </c>
      <c r="AU273" t="s"/>
      <c r="AV273" t="s"/>
      <c r="AW273" t="s"/>
      <c r="AX273" t="s"/>
      <c r="AY273" t="n">
        <v>3714153</v>
      </c>
      <c r="AZ273" t="s">
        <v>175</v>
      </c>
      <c r="BA273" t="s"/>
      <c r="BB273" t="n">
        <v>185686</v>
      </c>
      <c r="BC273" t="n">
        <v>10.015565</v>
      </c>
      <c r="BD273" t="n">
        <v>53.548301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172</v>
      </c>
      <c r="F274" t="n">
        <v>4599457</v>
      </c>
      <c r="G274" t="s">
        <v>74</v>
      </c>
      <c r="H274" t="s">
        <v>75</v>
      </c>
      <c r="I274" t="s"/>
      <c r="J274" t="s">
        <v>74</v>
      </c>
      <c r="K274" t="n">
        <v>104</v>
      </c>
      <c r="L274" t="s">
        <v>76</v>
      </c>
      <c r="M274" t="s"/>
      <c r="N274" t="s">
        <v>105</v>
      </c>
      <c r="O274" t="s">
        <v>78</v>
      </c>
      <c r="P274" t="s">
        <v>172</v>
      </c>
      <c r="Q274" t="s"/>
      <c r="R274" t="s">
        <v>80</v>
      </c>
      <c r="S274" t="s">
        <v>177</v>
      </c>
      <c r="T274" t="s">
        <v>82</v>
      </c>
      <c r="U274" t="s"/>
      <c r="V274" t="s">
        <v>83</v>
      </c>
      <c r="W274" t="s">
        <v>84</v>
      </c>
      <c r="X274" t="s"/>
      <c r="Y274" t="s">
        <v>85</v>
      </c>
      <c r="Z274">
        <f>HYPERLINK("https://hotelmonitor-cachepage.eclerx.com/savepage/tk_15439116128951113_sr_2152.html","info")</f>
        <v/>
      </c>
      <c r="AA274" t="n">
        <v>607006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/>
      <c r="AP274" t="n">
        <v>67</v>
      </c>
      <c r="AQ274" t="s">
        <v>88</v>
      </c>
      <c r="AR274" t="s">
        <v>107</v>
      </c>
      <c r="AS274" t="s"/>
      <c r="AT274" t="s">
        <v>90</v>
      </c>
      <c r="AU274" t="s"/>
      <c r="AV274" t="s"/>
      <c r="AW274" t="s"/>
      <c r="AX274" t="s"/>
      <c r="AY274" t="n">
        <v>3714153</v>
      </c>
      <c r="AZ274" t="s">
        <v>175</v>
      </c>
      <c r="BA274" t="s"/>
      <c r="BB274" t="n">
        <v>185686</v>
      </c>
      <c r="BC274" t="n">
        <v>10.015565</v>
      </c>
      <c r="BD274" t="n">
        <v>53.548301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172</v>
      </c>
      <c r="F275" t="n">
        <v>4599457</v>
      </c>
      <c r="G275" t="s">
        <v>74</v>
      </c>
      <c r="H275" t="s">
        <v>75</v>
      </c>
      <c r="I275" t="s"/>
      <c r="J275" t="s">
        <v>74</v>
      </c>
      <c r="K275" t="n">
        <v>105</v>
      </c>
      <c r="L275" t="s">
        <v>76</v>
      </c>
      <c r="M275" t="s"/>
      <c r="N275" t="s">
        <v>114</v>
      </c>
      <c r="O275" t="s">
        <v>78</v>
      </c>
      <c r="P275" t="s">
        <v>172</v>
      </c>
      <c r="Q275" t="s"/>
      <c r="R275" t="s">
        <v>80</v>
      </c>
      <c r="S275" t="s">
        <v>149</v>
      </c>
      <c r="T275" t="s">
        <v>82</v>
      </c>
      <c r="U275" t="s"/>
      <c r="V275" t="s">
        <v>83</v>
      </c>
      <c r="W275" t="s">
        <v>84</v>
      </c>
      <c r="X275" t="s"/>
      <c r="Y275" t="s">
        <v>85</v>
      </c>
      <c r="Z275">
        <f>HYPERLINK("https://hotelmonitor-cachepage.eclerx.com/savepage/tk_15439116128951113_sr_2152.html","info")</f>
        <v/>
      </c>
      <c r="AA275" t="n">
        <v>607006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/>
      <c r="AP275" t="n">
        <v>67</v>
      </c>
      <c r="AQ275" t="s">
        <v>88</v>
      </c>
      <c r="AR275" t="s">
        <v>116</v>
      </c>
      <c r="AS275" t="s"/>
      <c r="AT275" t="s">
        <v>90</v>
      </c>
      <c r="AU275" t="s"/>
      <c r="AV275" t="s"/>
      <c r="AW275" t="s"/>
      <c r="AX275" t="s"/>
      <c r="AY275" t="n">
        <v>3714153</v>
      </c>
      <c r="AZ275" t="s">
        <v>175</v>
      </c>
      <c r="BA275" t="s"/>
      <c r="BB275" t="n">
        <v>185686</v>
      </c>
      <c r="BC275" t="n">
        <v>10.015565</v>
      </c>
      <c r="BD275" t="n">
        <v>53.548301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172</v>
      </c>
      <c r="F276" t="n">
        <v>4599457</v>
      </c>
      <c r="G276" t="s">
        <v>74</v>
      </c>
      <c r="H276" t="s">
        <v>75</v>
      </c>
      <c r="I276" t="s"/>
      <c r="J276" t="s">
        <v>74</v>
      </c>
      <c r="K276" t="n">
        <v>106</v>
      </c>
      <c r="L276" t="s">
        <v>76</v>
      </c>
      <c r="M276" t="s"/>
      <c r="N276" t="s">
        <v>77</v>
      </c>
      <c r="O276" t="s">
        <v>78</v>
      </c>
      <c r="P276" t="s">
        <v>172</v>
      </c>
      <c r="Q276" t="s"/>
      <c r="R276" t="s">
        <v>80</v>
      </c>
      <c r="S276" t="s">
        <v>178</v>
      </c>
      <c r="T276" t="s">
        <v>82</v>
      </c>
      <c r="U276" t="s"/>
      <c r="V276" t="s">
        <v>83</v>
      </c>
      <c r="W276" t="s">
        <v>84</v>
      </c>
      <c r="X276" t="s"/>
      <c r="Y276" t="s">
        <v>85</v>
      </c>
      <c r="Z276">
        <f>HYPERLINK("https://hotelmonitor-cachepage.eclerx.com/savepage/tk_15439116128951113_sr_2152.html","info")</f>
        <v/>
      </c>
      <c r="AA276" t="n">
        <v>607006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/>
      <c r="AP276" t="n">
        <v>67</v>
      </c>
      <c r="AQ276" t="s">
        <v>88</v>
      </c>
      <c r="AR276" t="s">
        <v>126</v>
      </c>
      <c r="AS276" t="s"/>
      <c r="AT276" t="s">
        <v>90</v>
      </c>
      <c r="AU276" t="s"/>
      <c r="AV276" t="s"/>
      <c r="AW276" t="s"/>
      <c r="AX276" t="s"/>
      <c r="AY276" t="n">
        <v>3714153</v>
      </c>
      <c r="AZ276" t="s">
        <v>175</v>
      </c>
      <c r="BA276" t="s"/>
      <c r="BB276" t="n">
        <v>185686</v>
      </c>
      <c r="BC276" t="n">
        <v>10.015565</v>
      </c>
      <c r="BD276" t="n">
        <v>53.548301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172</v>
      </c>
      <c r="F277" t="n">
        <v>4599457</v>
      </c>
      <c r="G277" t="s">
        <v>74</v>
      </c>
      <c r="H277" t="s">
        <v>75</v>
      </c>
      <c r="I277" t="s"/>
      <c r="J277" t="s">
        <v>74</v>
      </c>
      <c r="K277" t="n">
        <v>111</v>
      </c>
      <c r="L277" t="s">
        <v>76</v>
      </c>
      <c r="M277" t="s"/>
      <c r="N277" t="s">
        <v>122</v>
      </c>
      <c r="O277" t="s">
        <v>78</v>
      </c>
      <c r="P277" t="s">
        <v>172</v>
      </c>
      <c r="Q277" t="s"/>
      <c r="R277" t="s">
        <v>80</v>
      </c>
      <c r="S277" t="s">
        <v>179</v>
      </c>
      <c r="T277" t="s">
        <v>82</v>
      </c>
      <c r="U277" t="s"/>
      <c r="V277" t="s">
        <v>83</v>
      </c>
      <c r="W277" t="s">
        <v>84</v>
      </c>
      <c r="X277" t="s"/>
      <c r="Y277" t="s">
        <v>85</v>
      </c>
      <c r="Z277">
        <f>HYPERLINK("https://hotelmonitor-cachepage.eclerx.com/savepage/tk_15439116128951113_sr_2152.html","info")</f>
        <v/>
      </c>
      <c r="AA277" t="n">
        <v>607006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/>
      <c r="AP277" t="n">
        <v>67</v>
      </c>
      <c r="AQ277" t="s">
        <v>88</v>
      </c>
      <c r="AR277" t="s">
        <v>103</v>
      </c>
      <c r="AS277" t="s"/>
      <c r="AT277" t="s">
        <v>90</v>
      </c>
      <c r="AU277" t="s"/>
      <c r="AV277" t="s"/>
      <c r="AW277" t="s"/>
      <c r="AX277" t="s"/>
      <c r="AY277" t="n">
        <v>3714153</v>
      </c>
      <c r="AZ277" t="s">
        <v>175</v>
      </c>
      <c r="BA277" t="s"/>
      <c r="BB277" t="n">
        <v>185686</v>
      </c>
      <c r="BC277" t="n">
        <v>10.015565</v>
      </c>
      <c r="BD277" t="n">
        <v>53.548301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367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124</v>
      </c>
      <c r="L278" t="s">
        <v>76</v>
      </c>
      <c r="M278" t="s"/>
      <c r="N278" t="s">
        <v>77</v>
      </c>
      <c r="O278" t="s">
        <v>78</v>
      </c>
      <c r="P278" t="s">
        <v>367</v>
      </c>
      <c r="Q278" t="s"/>
      <c r="R278" t="s">
        <v>80</v>
      </c>
      <c r="S278" t="s">
        <v>368</v>
      </c>
      <c r="T278" t="s">
        <v>82</v>
      </c>
      <c r="U278" t="s"/>
      <c r="V278" t="s">
        <v>83</v>
      </c>
      <c r="W278" t="s">
        <v>94</v>
      </c>
      <c r="X278" t="s"/>
      <c r="Y278" t="s">
        <v>85</v>
      </c>
      <c r="Z278">
        <f>HYPERLINK("https://hotelmonitor-cachepage.eclerx.com/savepage/tk_1543911514450799_sr_2152.html","info")</f>
        <v/>
      </c>
      <c r="AA278" t="n">
        <v>-3906473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/>
      <c r="AP278" t="n">
        <v>31</v>
      </c>
      <c r="AQ278" t="s">
        <v>88</v>
      </c>
      <c r="AR278" t="s">
        <v>121</v>
      </c>
      <c r="AS278" t="s"/>
      <c r="AT278" t="s">
        <v>90</v>
      </c>
      <c r="AU278" t="s"/>
      <c r="AV278" t="s"/>
      <c r="AW278" t="s"/>
      <c r="AX278" t="s"/>
      <c r="AY278" t="n">
        <v>3906473</v>
      </c>
      <c r="AZ278" t="s">
        <v>369</v>
      </c>
      <c r="BA278" t="s"/>
      <c r="BB278" t="n">
        <v>43145</v>
      </c>
      <c r="BC278" t="n">
        <v>10.003106743097</v>
      </c>
      <c r="BD278" t="n">
        <v>53.553950757202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367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130</v>
      </c>
      <c r="L279" t="s">
        <v>76</v>
      </c>
      <c r="M279" t="s"/>
      <c r="N279" t="s">
        <v>117</v>
      </c>
      <c r="O279" t="s">
        <v>78</v>
      </c>
      <c r="P279" t="s">
        <v>367</v>
      </c>
      <c r="Q279" t="s"/>
      <c r="R279" t="s">
        <v>80</v>
      </c>
      <c r="S279" t="s">
        <v>292</v>
      </c>
      <c r="T279" t="s">
        <v>82</v>
      </c>
      <c r="U279" t="s"/>
      <c r="V279" t="s">
        <v>83</v>
      </c>
      <c r="W279" t="s">
        <v>94</v>
      </c>
      <c r="X279" t="s"/>
      <c r="Y279" t="s">
        <v>85</v>
      </c>
      <c r="Z279">
        <f>HYPERLINK("https://hotelmonitor-cachepage.eclerx.com/savepage/tk_1543911514450799_sr_2152.html","info")</f>
        <v/>
      </c>
      <c r="AA279" t="n">
        <v>-3906473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/>
      <c r="AP279" t="n">
        <v>31</v>
      </c>
      <c r="AQ279" t="s">
        <v>88</v>
      </c>
      <c r="AR279" t="s">
        <v>103</v>
      </c>
      <c r="AS279" t="s"/>
      <c r="AT279" t="s">
        <v>90</v>
      </c>
      <c r="AU279" t="s"/>
      <c r="AV279" t="s"/>
      <c r="AW279" t="s"/>
      <c r="AX279" t="s"/>
      <c r="AY279" t="n">
        <v>3906473</v>
      </c>
      <c r="AZ279" t="s">
        <v>369</v>
      </c>
      <c r="BA279" t="s"/>
      <c r="BB279" t="n">
        <v>43145</v>
      </c>
      <c r="BC279" t="n">
        <v>10.003106743097</v>
      </c>
      <c r="BD279" t="n">
        <v>53.553950757202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367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140</v>
      </c>
      <c r="L280" t="s">
        <v>76</v>
      </c>
      <c r="M280" t="s"/>
      <c r="N280" t="s">
        <v>370</v>
      </c>
      <c r="O280" t="s">
        <v>78</v>
      </c>
      <c r="P280" t="s">
        <v>367</v>
      </c>
      <c r="Q280" t="s"/>
      <c r="R280" t="s">
        <v>80</v>
      </c>
      <c r="S280" t="s">
        <v>352</v>
      </c>
      <c r="T280" t="s">
        <v>82</v>
      </c>
      <c r="U280" t="s"/>
      <c r="V280" t="s">
        <v>83</v>
      </c>
      <c r="W280" t="s">
        <v>94</v>
      </c>
      <c r="X280" t="s"/>
      <c r="Y280" t="s">
        <v>85</v>
      </c>
      <c r="Z280">
        <f>HYPERLINK("https://hotelmonitor-cachepage.eclerx.com/savepage/tk_1543911514450799_sr_2152.html","info")</f>
        <v/>
      </c>
      <c r="AA280" t="n">
        <v>-3906473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/>
      <c r="AP280" t="n">
        <v>31</v>
      </c>
      <c r="AQ280" t="s">
        <v>88</v>
      </c>
      <c r="AR280" t="s">
        <v>110</v>
      </c>
      <c r="AS280" t="s"/>
      <c r="AT280" t="s">
        <v>90</v>
      </c>
      <c r="AU280" t="s"/>
      <c r="AV280" t="s"/>
      <c r="AW280" t="s"/>
      <c r="AX280" t="s"/>
      <c r="AY280" t="n">
        <v>3906473</v>
      </c>
      <c r="AZ280" t="s">
        <v>369</v>
      </c>
      <c r="BA280" t="s"/>
      <c r="BB280" t="n">
        <v>43145</v>
      </c>
      <c r="BC280" t="n">
        <v>10.003106743097</v>
      </c>
      <c r="BD280" t="n">
        <v>53.553950757202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367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144</v>
      </c>
      <c r="L281" t="s">
        <v>76</v>
      </c>
      <c r="M281" t="s"/>
      <c r="N281" t="s">
        <v>117</v>
      </c>
      <c r="O281" t="s">
        <v>78</v>
      </c>
      <c r="P281" t="s">
        <v>367</v>
      </c>
      <c r="Q281" t="s"/>
      <c r="R281" t="s">
        <v>80</v>
      </c>
      <c r="S281" t="s">
        <v>354</v>
      </c>
      <c r="T281" t="s">
        <v>82</v>
      </c>
      <c r="U281" t="s"/>
      <c r="V281" t="s">
        <v>83</v>
      </c>
      <c r="W281" t="s">
        <v>94</v>
      </c>
      <c r="X281" t="s"/>
      <c r="Y281" t="s">
        <v>85</v>
      </c>
      <c r="Z281">
        <f>HYPERLINK("https://hotelmonitor-cachepage.eclerx.com/savepage/tk_1543911514450799_sr_2152.html","info")</f>
        <v/>
      </c>
      <c r="AA281" t="n">
        <v>-3906473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/>
      <c r="AP281" t="n">
        <v>31</v>
      </c>
      <c r="AQ281" t="s">
        <v>88</v>
      </c>
      <c r="AR281" t="s">
        <v>103</v>
      </c>
      <c r="AS281" t="s"/>
      <c r="AT281" t="s">
        <v>90</v>
      </c>
      <c r="AU281" t="s"/>
      <c r="AV281" t="s"/>
      <c r="AW281" t="s"/>
      <c r="AX281" t="s"/>
      <c r="AY281" t="n">
        <v>3906473</v>
      </c>
      <c r="AZ281" t="s">
        <v>369</v>
      </c>
      <c r="BA281" t="s"/>
      <c r="BB281" t="n">
        <v>43145</v>
      </c>
      <c r="BC281" t="n">
        <v>10.003106743097</v>
      </c>
      <c r="BD281" t="n">
        <v>53.553950757202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367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144</v>
      </c>
      <c r="L282" t="s">
        <v>76</v>
      </c>
      <c r="M282" t="s"/>
      <c r="N282" t="s">
        <v>77</v>
      </c>
      <c r="O282" t="s">
        <v>78</v>
      </c>
      <c r="P282" t="s">
        <v>367</v>
      </c>
      <c r="Q282" t="s"/>
      <c r="R282" t="s">
        <v>80</v>
      </c>
      <c r="S282" t="s">
        <v>354</v>
      </c>
      <c r="T282" t="s">
        <v>82</v>
      </c>
      <c r="U282" t="s"/>
      <c r="V282" t="s">
        <v>83</v>
      </c>
      <c r="W282" t="s">
        <v>94</v>
      </c>
      <c r="X282" t="s"/>
      <c r="Y282" t="s">
        <v>85</v>
      </c>
      <c r="Z282">
        <f>HYPERLINK("https://hotelmonitor-cachepage.eclerx.com/savepage/tk_1543911514450799_sr_2152.html","info")</f>
        <v/>
      </c>
      <c r="AA282" t="n">
        <v>-3906473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/>
      <c r="AP282" t="n">
        <v>31</v>
      </c>
      <c r="AQ282" t="s">
        <v>88</v>
      </c>
      <c r="AR282" t="s">
        <v>119</v>
      </c>
      <c r="AS282" t="s"/>
      <c r="AT282" t="s">
        <v>90</v>
      </c>
      <c r="AU282" t="s"/>
      <c r="AV282" t="s"/>
      <c r="AW282" t="s"/>
      <c r="AX282" t="s"/>
      <c r="AY282" t="n">
        <v>3906473</v>
      </c>
      <c r="AZ282" t="s">
        <v>369</v>
      </c>
      <c r="BA282" t="s"/>
      <c r="BB282" t="n">
        <v>43145</v>
      </c>
      <c r="BC282" t="n">
        <v>10.003106743097</v>
      </c>
      <c r="BD282" t="n">
        <v>53.553950757202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367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146</v>
      </c>
      <c r="L283" t="s">
        <v>76</v>
      </c>
      <c r="M283" t="s"/>
      <c r="N283" t="s">
        <v>77</v>
      </c>
      <c r="O283" t="s">
        <v>78</v>
      </c>
      <c r="P283" t="s">
        <v>367</v>
      </c>
      <c r="Q283" t="s"/>
      <c r="R283" t="s">
        <v>80</v>
      </c>
      <c r="S283" t="s">
        <v>158</v>
      </c>
      <c r="T283" t="s">
        <v>82</v>
      </c>
      <c r="U283" t="s"/>
      <c r="V283" t="s">
        <v>83</v>
      </c>
      <c r="W283" t="s">
        <v>94</v>
      </c>
      <c r="X283" t="s"/>
      <c r="Y283" t="s">
        <v>85</v>
      </c>
      <c r="Z283">
        <f>HYPERLINK("https://hotelmonitor-cachepage.eclerx.com/savepage/tk_1543911514450799_sr_2152.html","info")</f>
        <v/>
      </c>
      <c r="AA283" t="n">
        <v>-3906473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/>
      <c r="AP283" t="n">
        <v>31</v>
      </c>
      <c r="AQ283" t="s">
        <v>88</v>
      </c>
      <c r="AR283" t="s">
        <v>124</v>
      </c>
      <c r="AS283" t="s"/>
      <c r="AT283" t="s">
        <v>90</v>
      </c>
      <c r="AU283" t="s"/>
      <c r="AV283" t="s"/>
      <c r="AW283" t="s"/>
      <c r="AX283" t="s"/>
      <c r="AY283" t="n">
        <v>3906473</v>
      </c>
      <c r="AZ283" t="s">
        <v>369</v>
      </c>
      <c r="BA283" t="s"/>
      <c r="BB283" t="n">
        <v>43145</v>
      </c>
      <c r="BC283" t="n">
        <v>10.003106743097</v>
      </c>
      <c r="BD283" t="n">
        <v>53.553950757202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367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150</v>
      </c>
      <c r="L284" t="s">
        <v>76</v>
      </c>
      <c r="M284" t="s"/>
      <c r="N284" t="s">
        <v>371</v>
      </c>
      <c r="O284" t="s">
        <v>78</v>
      </c>
      <c r="P284" t="s">
        <v>367</v>
      </c>
      <c r="Q284" t="s"/>
      <c r="R284" t="s">
        <v>80</v>
      </c>
      <c r="S284" t="s">
        <v>365</v>
      </c>
      <c r="T284" t="s">
        <v>82</v>
      </c>
      <c r="U284" t="s"/>
      <c r="V284" t="s">
        <v>83</v>
      </c>
      <c r="W284" t="s">
        <v>94</v>
      </c>
      <c r="X284" t="s"/>
      <c r="Y284" t="s">
        <v>85</v>
      </c>
      <c r="Z284">
        <f>HYPERLINK("https://hotelmonitor-cachepage.eclerx.com/savepage/tk_1543911514450799_sr_2152.html","info")</f>
        <v/>
      </c>
      <c r="AA284" t="n">
        <v>-3906473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/>
      <c r="AP284" t="n">
        <v>31</v>
      </c>
      <c r="AQ284" t="s">
        <v>88</v>
      </c>
      <c r="AR284" t="s">
        <v>110</v>
      </c>
      <c r="AS284" t="s"/>
      <c r="AT284" t="s">
        <v>90</v>
      </c>
      <c r="AU284" t="s"/>
      <c r="AV284" t="s"/>
      <c r="AW284" t="s"/>
      <c r="AX284" t="s"/>
      <c r="AY284" t="n">
        <v>3906473</v>
      </c>
      <c r="AZ284" t="s">
        <v>369</v>
      </c>
      <c r="BA284" t="s"/>
      <c r="BB284" t="n">
        <v>43145</v>
      </c>
      <c r="BC284" t="n">
        <v>10.003106743097</v>
      </c>
      <c r="BD284" t="n">
        <v>53.553950757202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367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150</v>
      </c>
      <c r="L285" t="s">
        <v>76</v>
      </c>
      <c r="M285" t="s"/>
      <c r="N285" t="s">
        <v>77</v>
      </c>
      <c r="O285" t="s">
        <v>78</v>
      </c>
      <c r="P285" t="s">
        <v>367</v>
      </c>
      <c r="Q285" t="s"/>
      <c r="R285" t="s">
        <v>80</v>
      </c>
      <c r="S285" t="s">
        <v>365</v>
      </c>
      <c r="T285" t="s">
        <v>82</v>
      </c>
      <c r="U285" t="s"/>
      <c r="V285" t="s">
        <v>83</v>
      </c>
      <c r="W285" t="s">
        <v>94</v>
      </c>
      <c r="X285" t="s"/>
      <c r="Y285" t="s">
        <v>85</v>
      </c>
      <c r="Z285">
        <f>HYPERLINK("https://hotelmonitor-cachepage.eclerx.com/savepage/tk_1543911514450799_sr_2152.html","info")</f>
        <v/>
      </c>
      <c r="AA285" t="n">
        <v>-3906473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/>
      <c r="AP285" t="n">
        <v>31</v>
      </c>
      <c r="AQ285" t="s">
        <v>88</v>
      </c>
      <c r="AR285" t="s">
        <v>89</v>
      </c>
      <c r="AS285" t="s"/>
      <c r="AT285" t="s">
        <v>90</v>
      </c>
      <c r="AU285" t="s"/>
      <c r="AV285" t="s"/>
      <c r="AW285" t="s"/>
      <c r="AX285" t="s"/>
      <c r="AY285" t="n">
        <v>3906473</v>
      </c>
      <c r="AZ285" t="s">
        <v>369</v>
      </c>
      <c r="BA285" t="s"/>
      <c r="BB285" t="n">
        <v>43145</v>
      </c>
      <c r="BC285" t="n">
        <v>10.003106743097</v>
      </c>
      <c r="BD285" t="n">
        <v>53.553950757202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367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155</v>
      </c>
      <c r="L286" t="s">
        <v>76</v>
      </c>
      <c r="M286" t="s"/>
      <c r="N286" t="s">
        <v>372</v>
      </c>
      <c r="O286" t="s">
        <v>78</v>
      </c>
      <c r="P286" t="s">
        <v>367</v>
      </c>
      <c r="Q286" t="s"/>
      <c r="R286" t="s">
        <v>80</v>
      </c>
      <c r="S286" t="s">
        <v>373</v>
      </c>
      <c r="T286" t="s">
        <v>82</v>
      </c>
      <c r="U286" t="s"/>
      <c r="V286" t="s">
        <v>83</v>
      </c>
      <c r="W286" t="s">
        <v>94</v>
      </c>
      <c r="X286" t="s"/>
      <c r="Y286" t="s">
        <v>85</v>
      </c>
      <c r="Z286">
        <f>HYPERLINK("https://hotelmonitor-cachepage.eclerx.com/savepage/tk_1543911514450799_sr_2152.html","info")</f>
        <v/>
      </c>
      <c r="AA286" t="n">
        <v>-3906473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/>
      <c r="AP286" t="n">
        <v>31</v>
      </c>
      <c r="AQ286" t="s">
        <v>88</v>
      </c>
      <c r="AR286" t="s">
        <v>119</v>
      </c>
      <c r="AS286" t="s"/>
      <c r="AT286" t="s">
        <v>90</v>
      </c>
      <c r="AU286" t="s"/>
      <c r="AV286" t="s"/>
      <c r="AW286" t="s"/>
      <c r="AX286" t="s"/>
      <c r="AY286" t="n">
        <v>3906473</v>
      </c>
      <c r="AZ286" t="s">
        <v>369</v>
      </c>
      <c r="BA286" t="s"/>
      <c r="BB286" t="n">
        <v>43145</v>
      </c>
      <c r="BC286" t="n">
        <v>10.003106743097</v>
      </c>
      <c r="BD286" t="n">
        <v>53.553950757202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367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157</v>
      </c>
      <c r="L287" t="s">
        <v>76</v>
      </c>
      <c r="M287" t="s"/>
      <c r="N287" t="s">
        <v>372</v>
      </c>
      <c r="O287" t="s">
        <v>78</v>
      </c>
      <c r="P287" t="s">
        <v>367</v>
      </c>
      <c r="Q287" t="s"/>
      <c r="R287" t="s">
        <v>80</v>
      </c>
      <c r="S287" t="s">
        <v>366</v>
      </c>
      <c r="T287" t="s">
        <v>82</v>
      </c>
      <c r="U287" t="s"/>
      <c r="V287" t="s">
        <v>83</v>
      </c>
      <c r="W287" t="s">
        <v>94</v>
      </c>
      <c r="X287" t="s"/>
      <c r="Y287" t="s">
        <v>85</v>
      </c>
      <c r="Z287">
        <f>HYPERLINK("https://hotelmonitor-cachepage.eclerx.com/savepage/tk_1543911514450799_sr_2152.html","info")</f>
        <v/>
      </c>
      <c r="AA287" t="n">
        <v>-3906473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/>
      <c r="AP287" t="n">
        <v>31</v>
      </c>
      <c r="AQ287" t="s">
        <v>88</v>
      </c>
      <c r="AR287" t="s">
        <v>124</v>
      </c>
      <c r="AS287" t="s"/>
      <c r="AT287" t="s">
        <v>90</v>
      </c>
      <c r="AU287" t="s"/>
      <c r="AV287" t="s"/>
      <c r="AW287" t="s"/>
      <c r="AX287" t="s"/>
      <c r="AY287" t="n">
        <v>3906473</v>
      </c>
      <c r="AZ287" t="s">
        <v>369</v>
      </c>
      <c r="BA287" t="s"/>
      <c r="BB287" t="n">
        <v>43145</v>
      </c>
      <c r="BC287" t="n">
        <v>10.003106743097</v>
      </c>
      <c r="BD287" t="n">
        <v>53.553950757202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367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176</v>
      </c>
      <c r="L288" t="s">
        <v>76</v>
      </c>
      <c r="M288" t="s"/>
      <c r="N288" t="s">
        <v>77</v>
      </c>
      <c r="O288" t="s">
        <v>78</v>
      </c>
      <c r="P288" t="s">
        <v>367</v>
      </c>
      <c r="Q288" t="s"/>
      <c r="R288" t="s">
        <v>80</v>
      </c>
      <c r="S288" t="s">
        <v>374</v>
      </c>
      <c r="T288" t="s">
        <v>82</v>
      </c>
      <c r="U288" t="s"/>
      <c r="V288" t="s">
        <v>83</v>
      </c>
      <c r="W288" t="s">
        <v>84</v>
      </c>
      <c r="X288" t="s"/>
      <c r="Y288" t="s">
        <v>85</v>
      </c>
      <c r="Z288">
        <f>HYPERLINK("https://hotelmonitor-cachepage.eclerx.com/savepage/tk_1543911514450799_sr_2152.html","info")</f>
        <v/>
      </c>
      <c r="AA288" t="n">
        <v>-3906473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/>
      <c r="AP288" t="n">
        <v>31</v>
      </c>
      <c r="AQ288" t="s">
        <v>88</v>
      </c>
      <c r="AR288" t="s">
        <v>121</v>
      </c>
      <c r="AS288" t="s"/>
      <c r="AT288" t="s">
        <v>90</v>
      </c>
      <c r="AU288" t="s"/>
      <c r="AV288" t="s"/>
      <c r="AW288" t="s"/>
      <c r="AX288" t="s"/>
      <c r="AY288" t="n">
        <v>3906473</v>
      </c>
      <c r="AZ288" t="s">
        <v>369</v>
      </c>
      <c r="BA288" t="s"/>
      <c r="BB288" t="n">
        <v>43145</v>
      </c>
      <c r="BC288" t="n">
        <v>10.003106743097</v>
      </c>
      <c r="BD288" t="n">
        <v>53.553950757202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367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177</v>
      </c>
      <c r="L289" t="s">
        <v>76</v>
      </c>
      <c r="M289" t="s"/>
      <c r="N289" t="s">
        <v>117</v>
      </c>
      <c r="O289" t="s">
        <v>78</v>
      </c>
      <c r="P289" t="s">
        <v>367</v>
      </c>
      <c r="Q289" t="s"/>
      <c r="R289" t="s">
        <v>80</v>
      </c>
      <c r="S289" t="s">
        <v>375</v>
      </c>
      <c r="T289" t="s">
        <v>82</v>
      </c>
      <c r="U289" t="s"/>
      <c r="V289" t="s">
        <v>83</v>
      </c>
      <c r="W289" t="s">
        <v>84</v>
      </c>
      <c r="X289" t="s"/>
      <c r="Y289" t="s">
        <v>85</v>
      </c>
      <c r="Z289">
        <f>HYPERLINK("https://hotelmonitor-cachepage.eclerx.com/savepage/tk_1543911514450799_sr_2152.html","info")</f>
        <v/>
      </c>
      <c r="AA289" t="n">
        <v>-3906473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/>
      <c r="AP289" t="n">
        <v>31</v>
      </c>
      <c r="AQ289" t="s">
        <v>88</v>
      </c>
      <c r="AR289" t="s">
        <v>103</v>
      </c>
      <c r="AS289" t="s"/>
      <c r="AT289" t="s">
        <v>90</v>
      </c>
      <c r="AU289" t="s"/>
      <c r="AV289" t="s"/>
      <c r="AW289" t="s"/>
      <c r="AX289" t="s"/>
      <c r="AY289" t="n">
        <v>3906473</v>
      </c>
      <c r="AZ289" t="s">
        <v>369</v>
      </c>
      <c r="BA289" t="s"/>
      <c r="BB289" t="n">
        <v>43145</v>
      </c>
      <c r="BC289" t="n">
        <v>10.003106743097</v>
      </c>
      <c r="BD289" t="n">
        <v>53.553950757202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367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183</v>
      </c>
      <c r="L290" t="s">
        <v>76</v>
      </c>
      <c r="M290" t="s"/>
      <c r="N290" t="s">
        <v>77</v>
      </c>
      <c r="O290" t="s">
        <v>78</v>
      </c>
      <c r="P290" t="s">
        <v>367</v>
      </c>
      <c r="Q290" t="s"/>
      <c r="R290" t="s">
        <v>80</v>
      </c>
      <c r="S290" t="s">
        <v>376</v>
      </c>
      <c r="T290" t="s">
        <v>82</v>
      </c>
      <c r="U290" t="s"/>
      <c r="V290" t="s">
        <v>83</v>
      </c>
      <c r="W290" t="s">
        <v>84</v>
      </c>
      <c r="X290" t="s"/>
      <c r="Y290" t="s">
        <v>85</v>
      </c>
      <c r="Z290">
        <f>HYPERLINK("https://hotelmonitor-cachepage.eclerx.com/savepage/tk_1543911514450799_sr_2152.html","info")</f>
        <v/>
      </c>
      <c r="AA290" t="n">
        <v>-3906473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/>
      <c r="AP290" t="n">
        <v>31</v>
      </c>
      <c r="AQ290" t="s">
        <v>88</v>
      </c>
      <c r="AR290" t="s">
        <v>89</v>
      </c>
      <c r="AS290" t="s"/>
      <c r="AT290" t="s">
        <v>90</v>
      </c>
      <c r="AU290" t="s"/>
      <c r="AV290" t="s"/>
      <c r="AW290" t="s"/>
      <c r="AX290" t="s"/>
      <c r="AY290" t="n">
        <v>3906473</v>
      </c>
      <c r="AZ290" t="s">
        <v>369</v>
      </c>
      <c r="BA290" t="s"/>
      <c r="BB290" t="n">
        <v>43145</v>
      </c>
      <c r="BC290" t="n">
        <v>10.003106743097</v>
      </c>
      <c r="BD290" t="n">
        <v>53.553950757202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97</v>
      </c>
      <c r="B291" t="s">
        <v>71</v>
      </c>
      <c r="C291" t="s">
        <v>98</v>
      </c>
      <c r="D291" t="n">
        <v>2</v>
      </c>
      <c r="E291" t="s">
        <v>377</v>
      </c>
      <c r="F291" t="n">
        <v>315547</v>
      </c>
      <c r="G291" t="s">
        <v>74</v>
      </c>
      <c r="H291" t="s">
        <v>75</v>
      </c>
      <c r="I291" t="s"/>
      <c r="J291" t="s">
        <v>74</v>
      </c>
      <c r="K291" t="n">
        <v>51</v>
      </c>
      <c r="L291" t="s">
        <v>76</v>
      </c>
      <c r="M291" t="s"/>
      <c r="N291" t="s">
        <v>262</v>
      </c>
      <c r="O291" t="s">
        <v>78</v>
      </c>
      <c r="P291" t="s">
        <v>378</v>
      </c>
      <c r="Q291" t="s"/>
      <c r="R291" t="s">
        <v>80</v>
      </c>
      <c r="S291" t="s">
        <v>379</v>
      </c>
      <c r="T291" t="s">
        <v>82</v>
      </c>
      <c r="U291" t="s"/>
      <c r="V291" t="s">
        <v>83</v>
      </c>
      <c r="W291" t="s">
        <v>94</v>
      </c>
      <c r="X291" t="s"/>
      <c r="Y291" t="s">
        <v>85</v>
      </c>
      <c r="Z291">
        <f>HYPERLINK("https://hotelmonitor-cachepage.eclerx.com/savepage/tk_15439017939536142_sr_2151.html","info")</f>
        <v/>
      </c>
      <c r="AA291" t="n">
        <v>38884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/>
      <c r="AP291" t="n">
        <v>122</v>
      </c>
      <c r="AQ291" t="s">
        <v>88</v>
      </c>
      <c r="AR291" t="s">
        <v>110</v>
      </c>
      <c r="AS291" t="s"/>
      <c r="AT291" t="s">
        <v>90</v>
      </c>
      <c r="AU291" t="s"/>
      <c r="AV291" t="s"/>
      <c r="AW291" t="s"/>
      <c r="AX291" t="s"/>
      <c r="AY291" t="n">
        <v>2311814</v>
      </c>
      <c r="AZ291" t="s">
        <v>322</v>
      </c>
      <c r="BA291" t="s"/>
      <c r="BB291" t="n">
        <v>54670</v>
      </c>
      <c r="BC291" t="n">
        <v>0</v>
      </c>
      <c r="BD291" t="n">
        <v>0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97</v>
      </c>
      <c r="B292" t="s">
        <v>71</v>
      </c>
      <c r="C292" t="s">
        <v>98</v>
      </c>
      <c r="D292" t="n">
        <v>2</v>
      </c>
      <c r="E292" t="s">
        <v>377</v>
      </c>
      <c r="F292" t="n">
        <v>315547</v>
      </c>
      <c r="G292" t="s">
        <v>74</v>
      </c>
      <c r="H292" t="s">
        <v>75</v>
      </c>
      <c r="I292" t="s"/>
      <c r="J292" t="s">
        <v>74</v>
      </c>
      <c r="K292" t="n">
        <v>51</v>
      </c>
      <c r="L292" t="s">
        <v>76</v>
      </c>
      <c r="M292" t="s"/>
      <c r="N292" t="s">
        <v>266</v>
      </c>
      <c r="O292" t="s">
        <v>78</v>
      </c>
      <c r="P292" t="s">
        <v>378</v>
      </c>
      <c r="Q292" t="s"/>
      <c r="R292" t="s">
        <v>80</v>
      </c>
      <c r="S292" t="s">
        <v>379</v>
      </c>
      <c r="T292" t="s">
        <v>82</v>
      </c>
      <c r="U292" t="s"/>
      <c r="V292" t="s">
        <v>83</v>
      </c>
      <c r="W292" t="s">
        <v>94</v>
      </c>
      <c r="X292" t="s"/>
      <c r="Y292" t="s">
        <v>85</v>
      </c>
      <c r="Z292">
        <f>HYPERLINK("https://hotelmonitor-cachepage.eclerx.com/savepage/tk_15439017939536142_sr_2151.html","info")</f>
        <v/>
      </c>
      <c r="AA292" t="n">
        <v>38884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/>
      <c r="AP292" t="n">
        <v>122</v>
      </c>
      <c r="AQ292" t="s">
        <v>88</v>
      </c>
      <c r="AR292" t="s">
        <v>110</v>
      </c>
      <c r="AS292" t="s"/>
      <c r="AT292" t="s">
        <v>90</v>
      </c>
      <c r="AU292" t="s"/>
      <c r="AV292" t="s"/>
      <c r="AW292" t="s"/>
      <c r="AX292" t="s"/>
      <c r="AY292" t="n">
        <v>2311814</v>
      </c>
      <c r="AZ292" t="s">
        <v>322</v>
      </c>
      <c r="BA292" t="s"/>
      <c r="BB292" t="n">
        <v>54670</v>
      </c>
      <c r="BC292" t="n">
        <v>0</v>
      </c>
      <c r="BD292" t="n">
        <v>0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97</v>
      </c>
      <c r="B293" t="s">
        <v>71</v>
      </c>
      <c r="C293" t="s">
        <v>98</v>
      </c>
      <c r="D293" t="n">
        <v>2</v>
      </c>
      <c r="E293" t="s">
        <v>377</v>
      </c>
      <c r="F293" t="n">
        <v>315547</v>
      </c>
      <c r="G293" t="s">
        <v>74</v>
      </c>
      <c r="H293" t="s">
        <v>75</v>
      </c>
      <c r="I293" t="s"/>
      <c r="J293" t="s">
        <v>74</v>
      </c>
      <c r="K293" t="n">
        <v>52</v>
      </c>
      <c r="L293" t="s">
        <v>76</v>
      </c>
      <c r="M293" t="s"/>
      <c r="N293" t="s">
        <v>266</v>
      </c>
      <c r="O293" t="s">
        <v>78</v>
      </c>
      <c r="P293" t="s">
        <v>378</v>
      </c>
      <c r="Q293" t="s"/>
      <c r="R293" t="s">
        <v>80</v>
      </c>
      <c r="S293" t="s">
        <v>380</v>
      </c>
      <c r="T293" t="s">
        <v>82</v>
      </c>
      <c r="U293" t="s"/>
      <c r="V293" t="s">
        <v>83</v>
      </c>
      <c r="W293" t="s">
        <v>94</v>
      </c>
      <c r="X293" t="s"/>
      <c r="Y293" t="s">
        <v>85</v>
      </c>
      <c r="Z293">
        <f>HYPERLINK("https://hotelmonitor-cachepage.eclerx.com/savepage/tk_15439017939536142_sr_2151.html","info")</f>
        <v/>
      </c>
      <c r="AA293" t="n">
        <v>38884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/>
      <c r="AP293" t="n">
        <v>122</v>
      </c>
      <c r="AQ293" t="s">
        <v>88</v>
      </c>
      <c r="AR293" t="s">
        <v>116</v>
      </c>
      <c r="AS293" t="s"/>
      <c r="AT293" t="s">
        <v>90</v>
      </c>
      <c r="AU293" t="s"/>
      <c r="AV293" t="s"/>
      <c r="AW293" t="s"/>
      <c r="AX293" t="s"/>
      <c r="AY293" t="n">
        <v>2311814</v>
      </c>
      <c r="AZ293" t="s">
        <v>322</v>
      </c>
      <c r="BA293" t="s"/>
      <c r="BB293" t="n">
        <v>54670</v>
      </c>
      <c r="BC293" t="n">
        <v>0</v>
      </c>
      <c r="BD293" t="n">
        <v>0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97</v>
      </c>
      <c r="B294" t="s">
        <v>71</v>
      </c>
      <c r="C294" t="s">
        <v>98</v>
      </c>
      <c r="D294" t="n">
        <v>2</v>
      </c>
      <c r="E294" t="s">
        <v>377</v>
      </c>
      <c r="F294" t="n">
        <v>315547</v>
      </c>
      <c r="G294" t="s">
        <v>74</v>
      </c>
      <c r="H294" t="s">
        <v>75</v>
      </c>
      <c r="I294" t="s"/>
      <c r="J294" t="s">
        <v>74</v>
      </c>
      <c r="K294" t="n">
        <v>52</v>
      </c>
      <c r="L294" t="s">
        <v>76</v>
      </c>
      <c r="M294" t="s"/>
      <c r="N294" t="s">
        <v>262</v>
      </c>
      <c r="O294" t="s">
        <v>78</v>
      </c>
      <c r="P294" t="s">
        <v>378</v>
      </c>
      <c r="Q294" t="s"/>
      <c r="R294" t="s">
        <v>80</v>
      </c>
      <c r="S294" t="s">
        <v>380</v>
      </c>
      <c r="T294" t="s">
        <v>82</v>
      </c>
      <c r="U294" t="s"/>
      <c r="V294" t="s">
        <v>83</v>
      </c>
      <c r="W294" t="s">
        <v>94</v>
      </c>
      <c r="X294" t="s"/>
      <c r="Y294" t="s">
        <v>85</v>
      </c>
      <c r="Z294">
        <f>HYPERLINK("https://hotelmonitor-cachepage.eclerx.com/savepage/tk_15439017939536142_sr_2151.html","info")</f>
        <v/>
      </c>
      <c r="AA294" t="n">
        <v>38884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/>
      <c r="AP294" t="n">
        <v>122</v>
      </c>
      <c r="AQ294" t="s">
        <v>88</v>
      </c>
      <c r="AR294" t="s">
        <v>116</v>
      </c>
      <c r="AS294" t="s"/>
      <c r="AT294" t="s">
        <v>90</v>
      </c>
      <c r="AU294" t="s"/>
      <c r="AV294" t="s"/>
      <c r="AW294" t="s"/>
      <c r="AX294" t="s"/>
      <c r="AY294" t="n">
        <v>2311814</v>
      </c>
      <c r="AZ294" t="s">
        <v>322</v>
      </c>
      <c r="BA294" t="s"/>
      <c r="BB294" t="n">
        <v>54670</v>
      </c>
      <c r="BC294" t="n">
        <v>0</v>
      </c>
      <c r="BD294" t="n">
        <v>0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97</v>
      </c>
      <c r="B295" t="s">
        <v>71</v>
      </c>
      <c r="C295" t="s">
        <v>98</v>
      </c>
      <c r="D295" t="n">
        <v>2</v>
      </c>
      <c r="E295" t="s">
        <v>377</v>
      </c>
      <c r="F295" t="n">
        <v>315547</v>
      </c>
      <c r="G295" t="s">
        <v>74</v>
      </c>
      <c r="H295" t="s">
        <v>75</v>
      </c>
      <c r="I295" t="s"/>
      <c r="J295" t="s">
        <v>74</v>
      </c>
      <c r="K295" t="n">
        <v>56</v>
      </c>
      <c r="L295" t="s">
        <v>76</v>
      </c>
      <c r="M295" t="s"/>
      <c r="N295" t="s">
        <v>142</v>
      </c>
      <c r="O295" t="s">
        <v>78</v>
      </c>
      <c r="P295" t="s">
        <v>378</v>
      </c>
      <c r="Q295" t="s"/>
      <c r="R295" t="s">
        <v>80</v>
      </c>
      <c r="S295" t="s">
        <v>381</v>
      </c>
      <c r="T295" t="s">
        <v>82</v>
      </c>
      <c r="U295" t="s"/>
      <c r="V295" t="s">
        <v>83</v>
      </c>
      <c r="W295" t="s">
        <v>94</v>
      </c>
      <c r="X295" t="s"/>
      <c r="Y295" t="s">
        <v>85</v>
      </c>
      <c r="Z295">
        <f>HYPERLINK("https://hotelmonitor-cachepage.eclerx.com/savepage/tk_15439017939536142_sr_2151.html","info")</f>
        <v/>
      </c>
      <c r="AA295" t="n">
        <v>38884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/>
      <c r="AP295" t="n">
        <v>122</v>
      </c>
      <c r="AQ295" t="s">
        <v>88</v>
      </c>
      <c r="AR295" t="s">
        <v>110</v>
      </c>
      <c r="AS295" t="s"/>
      <c r="AT295" t="s">
        <v>90</v>
      </c>
      <c r="AU295" t="s"/>
      <c r="AV295" t="s"/>
      <c r="AW295" t="s"/>
      <c r="AX295" t="s"/>
      <c r="AY295" t="n">
        <v>2311814</v>
      </c>
      <c r="AZ295" t="s">
        <v>322</v>
      </c>
      <c r="BA295" t="s"/>
      <c r="BB295" t="n">
        <v>54670</v>
      </c>
      <c r="BC295" t="n">
        <v>0</v>
      </c>
      <c r="BD295" t="n">
        <v>0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97</v>
      </c>
      <c r="B296" t="s">
        <v>71</v>
      </c>
      <c r="C296" t="s">
        <v>98</v>
      </c>
      <c r="D296" t="n">
        <v>2</v>
      </c>
      <c r="E296" t="s">
        <v>377</v>
      </c>
      <c r="F296" t="n">
        <v>315547</v>
      </c>
      <c r="G296" t="s">
        <v>74</v>
      </c>
      <c r="H296" t="s">
        <v>75</v>
      </c>
      <c r="I296" t="s"/>
      <c r="J296" t="s">
        <v>74</v>
      </c>
      <c r="K296" t="n">
        <v>57</v>
      </c>
      <c r="L296" t="s">
        <v>76</v>
      </c>
      <c r="M296" t="s"/>
      <c r="N296" t="s">
        <v>111</v>
      </c>
      <c r="O296" t="s">
        <v>78</v>
      </c>
      <c r="P296" t="s">
        <v>378</v>
      </c>
      <c r="Q296" t="s"/>
      <c r="R296" t="s">
        <v>80</v>
      </c>
      <c r="S296" t="s">
        <v>382</v>
      </c>
      <c r="T296" t="s">
        <v>82</v>
      </c>
      <c r="U296" t="s"/>
      <c r="V296" t="s">
        <v>83</v>
      </c>
      <c r="W296" t="s">
        <v>94</v>
      </c>
      <c r="X296" t="s"/>
      <c r="Y296" t="s">
        <v>85</v>
      </c>
      <c r="Z296">
        <f>HYPERLINK("https://hotelmonitor-cachepage.eclerx.com/savepage/tk_15439017939536142_sr_2151.html","info")</f>
        <v/>
      </c>
      <c r="AA296" t="n">
        <v>38884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/>
      <c r="AP296" t="n">
        <v>122</v>
      </c>
      <c r="AQ296" t="s">
        <v>88</v>
      </c>
      <c r="AR296" t="s">
        <v>113</v>
      </c>
      <c r="AS296" t="s"/>
      <c r="AT296" t="s">
        <v>90</v>
      </c>
      <c r="AU296" t="s"/>
      <c r="AV296" t="s"/>
      <c r="AW296" t="s"/>
      <c r="AX296" t="s"/>
      <c r="AY296" t="n">
        <v>2311814</v>
      </c>
      <c r="AZ296" t="s">
        <v>322</v>
      </c>
      <c r="BA296" t="s"/>
      <c r="BB296" t="n">
        <v>54670</v>
      </c>
      <c r="BC296" t="n">
        <v>0</v>
      </c>
      <c r="BD296" t="n">
        <v>0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97</v>
      </c>
      <c r="B297" t="s">
        <v>71</v>
      </c>
      <c r="C297" t="s">
        <v>98</v>
      </c>
      <c r="D297" t="n">
        <v>2</v>
      </c>
      <c r="E297" t="s">
        <v>377</v>
      </c>
      <c r="F297" t="n">
        <v>315547</v>
      </c>
      <c r="G297" t="s">
        <v>74</v>
      </c>
      <c r="H297" t="s">
        <v>75</v>
      </c>
      <c r="I297" t="s"/>
      <c r="J297" t="s">
        <v>74</v>
      </c>
      <c r="K297" t="n">
        <v>57</v>
      </c>
      <c r="L297" t="s">
        <v>76</v>
      </c>
      <c r="M297" t="s"/>
      <c r="N297" t="s">
        <v>142</v>
      </c>
      <c r="O297" t="s">
        <v>78</v>
      </c>
      <c r="P297" t="s">
        <v>378</v>
      </c>
      <c r="Q297" t="s"/>
      <c r="R297" t="s">
        <v>80</v>
      </c>
      <c r="S297" t="s">
        <v>382</v>
      </c>
      <c r="T297" t="s">
        <v>82</v>
      </c>
      <c r="U297" t="s"/>
      <c r="V297" t="s">
        <v>83</v>
      </c>
      <c r="W297" t="s">
        <v>94</v>
      </c>
      <c r="X297" t="s"/>
      <c r="Y297" t="s">
        <v>85</v>
      </c>
      <c r="Z297">
        <f>HYPERLINK("https://hotelmonitor-cachepage.eclerx.com/savepage/tk_15439017939536142_sr_2151.html","info")</f>
        <v/>
      </c>
      <c r="AA297" t="n">
        <v>38884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/>
      <c r="AP297" t="n">
        <v>122</v>
      </c>
      <c r="AQ297" t="s">
        <v>88</v>
      </c>
      <c r="AR297" t="s">
        <v>116</v>
      </c>
      <c r="AS297" t="s"/>
      <c r="AT297" t="s">
        <v>90</v>
      </c>
      <c r="AU297" t="s"/>
      <c r="AV297" t="s"/>
      <c r="AW297" t="s"/>
      <c r="AX297" t="s"/>
      <c r="AY297" t="n">
        <v>2311814</v>
      </c>
      <c r="AZ297" t="s">
        <v>322</v>
      </c>
      <c r="BA297" t="s"/>
      <c r="BB297" t="n">
        <v>54670</v>
      </c>
      <c r="BC297" t="n">
        <v>0</v>
      </c>
      <c r="BD297" t="n">
        <v>0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97</v>
      </c>
      <c r="B298" t="s">
        <v>71</v>
      </c>
      <c r="C298" t="s">
        <v>98</v>
      </c>
      <c r="D298" t="n">
        <v>2</v>
      </c>
      <c r="E298" t="s">
        <v>377</v>
      </c>
      <c r="F298" t="n">
        <v>315547</v>
      </c>
      <c r="G298" t="s">
        <v>74</v>
      </c>
      <c r="H298" t="s">
        <v>75</v>
      </c>
      <c r="I298" t="s"/>
      <c r="J298" t="s">
        <v>74</v>
      </c>
      <c r="K298" t="n">
        <v>58</v>
      </c>
      <c r="L298" t="s">
        <v>76</v>
      </c>
      <c r="M298" t="s"/>
      <c r="N298" t="s">
        <v>144</v>
      </c>
      <c r="O298" t="s">
        <v>78</v>
      </c>
      <c r="P298" t="s">
        <v>378</v>
      </c>
      <c r="Q298" t="s"/>
      <c r="R298" t="s">
        <v>80</v>
      </c>
      <c r="S298" t="s">
        <v>383</v>
      </c>
      <c r="T298" t="s">
        <v>82</v>
      </c>
      <c r="U298" t="s"/>
      <c r="V298" t="s">
        <v>83</v>
      </c>
      <c r="W298" t="s">
        <v>94</v>
      </c>
      <c r="X298" t="s"/>
      <c r="Y298" t="s">
        <v>85</v>
      </c>
      <c r="Z298">
        <f>HYPERLINK("https://hotelmonitor-cachepage.eclerx.com/savepage/tk_15439017939536142_sr_2151.html","info")</f>
        <v/>
      </c>
      <c r="AA298" t="n">
        <v>38884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/>
      <c r="AP298" t="n">
        <v>122</v>
      </c>
      <c r="AQ298" t="s">
        <v>88</v>
      </c>
      <c r="AR298" t="s">
        <v>103</v>
      </c>
      <c r="AS298" t="s"/>
      <c r="AT298" t="s">
        <v>90</v>
      </c>
      <c r="AU298" t="s"/>
      <c r="AV298" t="s"/>
      <c r="AW298" t="s"/>
      <c r="AX298" t="s"/>
      <c r="AY298" t="n">
        <v>2311814</v>
      </c>
      <c r="AZ298" t="s">
        <v>322</v>
      </c>
      <c r="BA298" t="s"/>
      <c r="BB298" t="n">
        <v>54670</v>
      </c>
      <c r="BC298" t="n">
        <v>0</v>
      </c>
      <c r="BD298" t="n">
        <v>0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97</v>
      </c>
      <c r="B299" t="s">
        <v>71</v>
      </c>
      <c r="C299" t="s">
        <v>98</v>
      </c>
      <c r="D299" t="n">
        <v>2</v>
      </c>
      <c r="E299" t="s">
        <v>377</v>
      </c>
      <c r="F299" t="n">
        <v>315547</v>
      </c>
      <c r="G299" t="s">
        <v>74</v>
      </c>
      <c r="H299" t="s">
        <v>75</v>
      </c>
      <c r="I299" t="s"/>
      <c r="J299" t="s">
        <v>74</v>
      </c>
      <c r="K299" t="n">
        <v>58</v>
      </c>
      <c r="L299" t="s">
        <v>76</v>
      </c>
      <c r="M299" t="s"/>
      <c r="N299" t="s">
        <v>77</v>
      </c>
      <c r="O299" t="s">
        <v>78</v>
      </c>
      <c r="P299" t="s">
        <v>378</v>
      </c>
      <c r="Q299" t="s"/>
      <c r="R299" t="s">
        <v>80</v>
      </c>
      <c r="S299" t="s">
        <v>383</v>
      </c>
      <c r="T299" t="s">
        <v>82</v>
      </c>
      <c r="U299" t="s"/>
      <c r="V299" t="s">
        <v>83</v>
      </c>
      <c r="W299" t="s">
        <v>94</v>
      </c>
      <c r="X299" t="s"/>
      <c r="Y299" t="s">
        <v>85</v>
      </c>
      <c r="Z299">
        <f>HYPERLINK("https://hotelmonitor-cachepage.eclerx.com/savepage/tk_15439017939536142_sr_2151.html","info")</f>
        <v/>
      </c>
      <c r="AA299" t="n">
        <v>38884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/>
      <c r="AP299" t="n">
        <v>122</v>
      </c>
      <c r="AQ299" t="s">
        <v>88</v>
      </c>
      <c r="AR299" t="s">
        <v>119</v>
      </c>
      <c r="AS299" t="s"/>
      <c r="AT299" t="s">
        <v>90</v>
      </c>
      <c r="AU299" t="s"/>
      <c r="AV299" t="s"/>
      <c r="AW299" t="s"/>
      <c r="AX299" t="s"/>
      <c r="AY299" t="n">
        <v>2311814</v>
      </c>
      <c r="AZ299" t="s">
        <v>322</v>
      </c>
      <c r="BA299" t="s"/>
      <c r="BB299" t="n">
        <v>54670</v>
      </c>
      <c r="BC299" t="n">
        <v>0</v>
      </c>
      <c r="BD299" t="n">
        <v>0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97</v>
      </c>
      <c r="B300" t="s">
        <v>71</v>
      </c>
      <c r="C300" t="s">
        <v>98</v>
      </c>
      <c r="D300" t="n">
        <v>2</v>
      </c>
      <c r="E300" t="s">
        <v>377</v>
      </c>
      <c r="F300" t="n">
        <v>315547</v>
      </c>
      <c r="G300" t="s">
        <v>74</v>
      </c>
      <c r="H300" t="s">
        <v>75</v>
      </c>
      <c r="I300" t="s"/>
      <c r="J300" t="s">
        <v>74</v>
      </c>
      <c r="K300" t="n">
        <v>60</v>
      </c>
      <c r="L300" t="s">
        <v>76</v>
      </c>
      <c r="M300" t="s"/>
      <c r="N300" t="s">
        <v>77</v>
      </c>
      <c r="O300" t="s">
        <v>78</v>
      </c>
      <c r="P300" t="s">
        <v>378</v>
      </c>
      <c r="Q300" t="s"/>
      <c r="R300" t="s">
        <v>80</v>
      </c>
      <c r="S300" t="s">
        <v>384</v>
      </c>
      <c r="T300" t="s">
        <v>82</v>
      </c>
      <c r="U300" t="s"/>
      <c r="V300" t="s">
        <v>83</v>
      </c>
      <c r="W300" t="s">
        <v>94</v>
      </c>
      <c r="X300" t="s"/>
      <c r="Y300" t="s">
        <v>85</v>
      </c>
      <c r="Z300">
        <f>HYPERLINK("https://hotelmonitor-cachepage.eclerx.com/savepage/tk_15439017939536142_sr_2151.html","info")</f>
        <v/>
      </c>
      <c r="AA300" t="n">
        <v>38884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/>
      <c r="AP300" t="n">
        <v>122</v>
      </c>
      <c r="AQ300" t="s">
        <v>88</v>
      </c>
      <c r="AR300" t="s">
        <v>124</v>
      </c>
      <c r="AS300" t="s"/>
      <c r="AT300" t="s">
        <v>90</v>
      </c>
      <c r="AU300" t="s"/>
      <c r="AV300" t="s"/>
      <c r="AW300" t="s"/>
      <c r="AX300" t="s"/>
      <c r="AY300" t="n">
        <v>2311814</v>
      </c>
      <c r="AZ300" t="s">
        <v>322</v>
      </c>
      <c r="BA300" t="s"/>
      <c r="BB300" t="n">
        <v>54670</v>
      </c>
      <c r="BC300" t="n">
        <v>0</v>
      </c>
      <c r="BD300" t="n">
        <v>0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97</v>
      </c>
      <c r="B301" t="s">
        <v>71</v>
      </c>
      <c r="C301" t="s">
        <v>98</v>
      </c>
      <c r="D301" t="n">
        <v>2</v>
      </c>
      <c r="E301" t="s">
        <v>377</v>
      </c>
      <c r="F301" t="n">
        <v>315547</v>
      </c>
      <c r="G301" t="s">
        <v>74</v>
      </c>
      <c r="H301" t="s">
        <v>75</v>
      </c>
      <c r="I301" t="s"/>
      <c r="J301" t="s">
        <v>74</v>
      </c>
      <c r="K301" t="n">
        <v>61</v>
      </c>
      <c r="L301" t="s">
        <v>76</v>
      </c>
      <c r="M301" t="s"/>
      <c r="N301" t="s">
        <v>145</v>
      </c>
      <c r="O301" t="s">
        <v>78</v>
      </c>
      <c r="P301" t="s">
        <v>378</v>
      </c>
      <c r="Q301" t="s"/>
      <c r="R301" t="s">
        <v>80</v>
      </c>
      <c r="S301" t="s">
        <v>385</v>
      </c>
      <c r="T301" t="s">
        <v>82</v>
      </c>
      <c r="U301" t="s"/>
      <c r="V301" t="s">
        <v>83</v>
      </c>
      <c r="W301" t="s">
        <v>94</v>
      </c>
      <c r="X301" t="s"/>
      <c r="Y301" t="s">
        <v>85</v>
      </c>
      <c r="Z301">
        <f>HYPERLINK("https://hotelmonitor-cachepage.eclerx.com/savepage/tk_15439017939536142_sr_2151.html","info")</f>
        <v/>
      </c>
      <c r="AA301" t="n">
        <v>38884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/>
      <c r="AP301" t="n">
        <v>122</v>
      </c>
      <c r="AQ301" t="s">
        <v>88</v>
      </c>
      <c r="AR301" t="s">
        <v>121</v>
      </c>
      <c r="AS301" t="s"/>
      <c r="AT301" t="s">
        <v>90</v>
      </c>
      <c r="AU301" t="s"/>
      <c r="AV301" t="s"/>
      <c r="AW301" t="s"/>
      <c r="AX301" t="s"/>
      <c r="AY301" t="n">
        <v>2311814</v>
      </c>
      <c r="AZ301" t="s">
        <v>322</v>
      </c>
      <c r="BA301" t="s"/>
      <c r="BB301" t="n">
        <v>54670</v>
      </c>
      <c r="BC301" t="n">
        <v>0</v>
      </c>
      <c r="BD301" t="n">
        <v>0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97</v>
      </c>
      <c r="B302" t="s">
        <v>71</v>
      </c>
      <c r="C302" t="s">
        <v>98</v>
      </c>
      <c r="D302" t="n">
        <v>2</v>
      </c>
      <c r="E302" t="s">
        <v>377</v>
      </c>
      <c r="F302" t="n">
        <v>315547</v>
      </c>
      <c r="G302" t="s">
        <v>74</v>
      </c>
      <c r="H302" t="s">
        <v>75</v>
      </c>
      <c r="I302" t="s"/>
      <c r="J302" t="s">
        <v>74</v>
      </c>
      <c r="K302" t="n">
        <v>64</v>
      </c>
      <c r="L302" t="s">
        <v>76</v>
      </c>
      <c r="M302" t="s"/>
      <c r="N302" t="s">
        <v>77</v>
      </c>
      <c r="O302" t="s">
        <v>78</v>
      </c>
      <c r="P302" t="s">
        <v>378</v>
      </c>
      <c r="Q302" t="s"/>
      <c r="R302" t="s">
        <v>80</v>
      </c>
      <c r="S302" t="s">
        <v>386</v>
      </c>
      <c r="T302" t="s">
        <v>82</v>
      </c>
      <c r="U302" t="s"/>
      <c r="V302" t="s">
        <v>83</v>
      </c>
      <c r="W302" t="s">
        <v>84</v>
      </c>
      <c r="X302" t="s"/>
      <c r="Y302" t="s">
        <v>85</v>
      </c>
      <c r="Z302">
        <f>HYPERLINK("https://hotelmonitor-cachepage.eclerx.com/savepage/tk_15439017939536142_sr_2151.html","info")</f>
        <v/>
      </c>
      <c r="AA302" t="n">
        <v>38884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/>
      <c r="AP302" t="n">
        <v>122</v>
      </c>
      <c r="AQ302" t="s">
        <v>88</v>
      </c>
      <c r="AR302" t="s">
        <v>119</v>
      </c>
      <c r="AS302" t="s"/>
      <c r="AT302" t="s">
        <v>90</v>
      </c>
      <c r="AU302" t="s"/>
      <c r="AV302" t="s"/>
      <c r="AW302" t="s"/>
      <c r="AX302" t="s"/>
      <c r="AY302" t="n">
        <v>2311814</v>
      </c>
      <c r="AZ302" t="s">
        <v>322</v>
      </c>
      <c r="BA302" t="s"/>
      <c r="BB302" t="n">
        <v>54670</v>
      </c>
      <c r="BC302" t="n">
        <v>0</v>
      </c>
      <c r="BD302" t="n">
        <v>0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97</v>
      </c>
      <c r="B303" t="s">
        <v>71</v>
      </c>
      <c r="C303" t="s">
        <v>98</v>
      </c>
      <c r="D303" t="n">
        <v>2</v>
      </c>
      <c r="E303" t="s">
        <v>377</v>
      </c>
      <c r="F303" t="n">
        <v>315547</v>
      </c>
      <c r="G303" t="s">
        <v>74</v>
      </c>
      <c r="H303" t="s">
        <v>75</v>
      </c>
      <c r="I303" t="s"/>
      <c r="J303" t="s">
        <v>74</v>
      </c>
      <c r="K303" t="n">
        <v>64</v>
      </c>
      <c r="L303" t="s">
        <v>76</v>
      </c>
      <c r="M303" t="s"/>
      <c r="N303" t="s">
        <v>77</v>
      </c>
      <c r="O303" t="s">
        <v>78</v>
      </c>
      <c r="P303" t="s">
        <v>378</v>
      </c>
      <c r="Q303" t="s"/>
      <c r="R303" t="s">
        <v>80</v>
      </c>
      <c r="S303" t="s">
        <v>386</v>
      </c>
      <c r="T303" t="s">
        <v>82</v>
      </c>
      <c r="U303" t="s"/>
      <c r="V303" t="s">
        <v>83</v>
      </c>
      <c r="W303" t="s">
        <v>84</v>
      </c>
      <c r="X303" t="s"/>
      <c r="Y303" t="s">
        <v>85</v>
      </c>
      <c r="Z303">
        <f>HYPERLINK("https://hotelmonitor-cachepage.eclerx.com/savepage/tk_15439017939536142_sr_2151.html","info")</f>
        <v/>
      </c>
      <c r="AA303" t="n">
        <v>38884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/>
      <c r="AP303" t="n">
        <v>122</v>
      </c>
      <c r="AQ303" t="s">
        <v>88</v>
      </c>
      <c r="AR303" t="s">
        <v>140</v>
      </c>
      <c r="AS303" t="s"/>
      <c r="AT303" t="s">
        <v>90</v>
      </c>
      <c r="AU303" t="s"/>
      <c r="AV303" t="s"/>
      <c r="AW303" t="s"/>
      <c r="AX303" t="s"/>
      <c r="AY303" t="n">
        <v>2311814</v>
      </c>
      <c r="AZ303" t="s">
        <v>322</v>
      </c>
      <c r="BA303" t="s"/>
      <c r="BB303" t="n">
        <v>54670</v>
      </c>
      <c r="BC303" t="n">
        <v>0</v>
      </c>
      <c r="BD303" t="n">
        <v>0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97</v>
      </c>
      <c r="B304" t="s">
        <v>71</v>
      </c>
      <c r="C304" t="s">
        <v>98</v>
      </c>
      <c r="D304" t="n">
        <v>2</v>
      </c>
      <c r="E304" t="s">
        <v>377</v>
      </c>
      <c r="F304" t="n">
        <v>315547</v>
      </c>
      <c r="G304" t="s">
        <v>74</v>
      </c>
      <c r="H304" t="s">
        <v>75</v>
      </c>
      <c r="I304" t="s"/>
      <c r="J304" t="s">
        <v>74</v>
      </c>
      <c r="K304" t="n">
        <v>64</v>
      </c>
      <c r="L304" t="s">
        <v>76</v>
      </c>
      <c r="M304" t="s"/>
      <c r="N304" t="s">
        <v>141</v>
      </c>
      <c r="O304" t="s">
        <v>78</v>
      </c>
      <c r="P304" t="s">
        <v>378</v>
      </c>
      <c r="Q304" t="s"/>
      <c r="R304" t="s">
        <v>80</v>
      </c>
      <c r="S304" t="s">
        <v>386</v>
      </c>
      <c r="T304" t="s">
        <v>82</v>
      </c>
      <c r="U304" t="s"/>
      <c r="V304" t="s">
        <v>83</v>
      </c>
      <c r="W304" t="s">
        <v>84</v>
      </c>
      <c r="X304" t="s"/>
      <c r="Y304" t="s">
        <v>85</v>
      </c>
      <c r="Z304">
        <f>HYPERLINK("https://hotelmonitor-cachepage.eclerx.com/savepage/tk_15439017939536142_sr_2151.html","info")</f>
        <v/>
      </c>
      <c r="AA304" t="n">
        <v>38884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/>
      <c r="AP304" t="n">
        <v>122</v>
      </c>
      <c r="AQ304" t="s">
        <v>88</v>
      </c>
      <c r="AR304" t="s">
        <v>89</v>
      </c>
      <c r="AS304" t="s"/>
      <c r="AT304" t="s">
        <v>90</v>
      </c>
      <c r="AU304" t="s"/>
      <c r="AV304" t="s"/>
      <c r="AW304" t="s"/>
      <c r="AX304" t="s"/>
      <c r="AY304" t="n">
        <v>2311814</v>
      </c>
      <c r="AZ304" t="s">
        <v>322</v>
      </c>
      <c r="BA304" t="s"/>
      <c r="BB304" t="n">
        <v>54670</v>
      </c>
      <c r="BC304" t="n">
        <v>0</v>
      </c>
      <c r="BD304" t="n">
        <v>0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97</v>
      </c>
      <c r="B305" t="s">
        <v>71</v>
      </c>
      <c r="C305" t="s">
        <v>98</v>
      </c>
      <c r="D305" t="n">
        <v>2</v>
      </c>
      <c r="E305" t="s">
        <v>377</v>
      </c>
      <c r="F305" t="n">
        <v>315547</v>
      </c>
      <c r="G305" t="s">
        <v>74</v>
      </c>
      <c r="H305" t="s">
        <v>75</v>
      </c>
      <c r="I305" t="s"/>
      <c r="J305" t="s">
        <v>74</v>
      </c>
      <c r="K305" t="n">
        <v>64</v>
      </c>
      <c r="L305" t="s">
        <v>76</v>
      </c>
      <c r="M305" t="s"/>
      <c r="N305" t="s">
        <v>93</v>
      </c>
      <c r="O305" t="s">
        <v>78</v>
      </c>
      <c r="P305" t="s">
        <v>378</v>
      </c>
      <c r="Q305" t="s"/>
      <c r="R305" t="s">
        <v>80</v>
      </c>
      <c r="S305" t="s">
        <v>386</v>
      </c>
      <c r="T305" t="s">
        <v>82</v>
      </c>
      <c r="U305" t="s"/>
      <c r="V305" t="s">
        <v>83</v>
      </c>
      <c r="W305" t="s">
        <v>94</v>
      </c>
      <c r="X305" t="s"/>
      <c r="Y305" t="s">
        <v>85</v>
      </c>
      <c r="Z305">
        <f>HYPERLINK("https://hotelmonitor-cachepage.eclerx.com/savepage/tk_15439017939536142_sr_2151.html","info")</f>
        <v/>
      </c>
      <c r="AA305" t="n">
        <v>38884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/>
      <c r="AP305" t="n">
        <v>122</v>
      </c>
      <c r="AQ305" t="s">
        <v>88</v>
      </c>
      <c r="AR305" t="s">
        <v>89</v>
      </c>
      <c r="AS305" t="s"/>
      <c r="AT305" t="s">
        <v>90</v>
      </c>
      <c r="AU305" t="s"/>
      <c r="AV305" t="s"/>
      <c r="AW305" t="s"/>
      <c r="AX305" t="s"/>
      <c r="AY305" t="n">
        <v>2311814</v>
      </c>
      <c r="AZ305" t="s">
        <v>322</v>
      </c>
      <c r="BA305" t="s"/>
      <c r="BB305" t="n">
        <v>54670</v>
      </c>
      <c r="BC305" t="n">
        <v>0</v>
      </c>
      <c r="BD305" t="n">
        <v>0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97</v>
      </c>
      <c r="B306" t="s">
        <v>71</v>
      </c>
      <c r="C306" t="s">
        <v>98</v>
      </c>
      <c r="D306" t="n">
        <v>2</v>
      </c>
      <c r="E306" t="s">
        <v>377</v>
      </c>
      <c r="F306" t="n">
        <v>315547</v>
      </c>
      <c r="G306" t="s">
        <v>74</v>
      </c>
      <c r="H306" t="s">
        <v>75</v>
      </c>
      <c r="I306" t="s"/>
      <c r="J306" t="s">
        <v>74</v>
      </c>
      <c r="K306" t="n">
        <v>66</v>
      </c>
      <c r="L306" t="s">
        <v>76</v>
      </c>
      <c r="M306" t="s"/>
      <c r="N306" t="s">
        <v>144</v>
      </c>
      <c r="O306" t="s">
        <v>78</v>
      </c>
      <c r="P306" t="s">
        <v>378</v>
      </c>
      <c r="Q306" t="s"/>
      <c r="R306" t="s">
        <v>80</v>
      </c>
      <c r="S306" t="s">
        <v>102</v>
      </c>
      <c r="T306" t="s">
        <v>82</v>
      </c>
      <c r="U306" t="s"/>
      <c r="V306" t="s">
        <v>83</v>
      </c>
      <c r="W306" t="s">
        <v>94</v>
      </c>
      <c r="X306" t="s"/>
      <c r="Y306" t="s">
        <v>85</v>
      </c>
      <c r="Z306">
        <f>HYPERLINK("https://hotelmonitor-cachepage.eclerx.com/savepage/tk_15439017939536142_sr_2151.html","info")</f>
        <v/>
      </c>
      <c r="AA306" t="n">
        <v>38884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/>
      <c r="AP306" t="n">
        <v>122</v>
      </c>
      <c r="AQ306" t="s">
        <v>88</v>
      </c>
      <c r="AR306" t="s">
        <v>103</v>
      </c>
      <c r="AS306" t="s"/>
      <c r="AT306" t="s">
        <v>90</v>
      </c>
      <c r="AU306" t="s"/>
      <c r="AV306" t="s"/>
      <c r="AW306" t="s"/>
      <c r="AX306" t="s"/>
      <c r="AY306" t="n">
        <v>2311814</v>
      </c>
      <c r="AZ306" t="s">
        <v>322</v>
      </c>
      <c r="BA306" t="s"/>
      <c r="BB306" t="n">
        <v>54670</v>
      </c>
      <c r="BC306" t="n">
        <v>0</v>
      </c>
      <c r="BD306" t="n">
        <v>0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97</v>
      </c>
      <c r="B307" t="s">
        <v>71</v>
      </c>
      <c r="C307" t="s">
        <v>98</v>
      </c>
      <c r="D307" t="n">
        <v>2</v>
      </c>
      <c r="E307" t="s">
        <v>377</v>
      </c>
      <c r="F307" t="n">
        <v>315547</v>
      </c>
      <c r="G307" t="s">
        <v>74</v>
      </c>
      <c r="H307" t="s">
        <v>75</v>
      </c>
      <c r="I307" t="s"/>
      <c r="J307" t="s">
        <v>74</v>
      </c>
      <c r="K307" t="n">
        <v>66</v>
      </c>
      <c r="L307" t="s">
        <v>76</v>
      </c>
      <c r="M307" t="s"/>
      <c r="N307" t="s">
        <v>262</v>
      </c>
      <c r="O307" t="s">
        <v>78</v>
      </c>
      <c r="P307" t="s">
        <v>378</v>
      </c>
      <c r="Q307" t="s"/>
      <c r="R307" t="s">
        <v>80</v>
      </c>
      <c r="S307" t="s">
        <v>102</v>
      </c>
      <c r="T307" t="s">
        <v>82</v>
      </c>
      <c r="U307" t="s"/>
      <c r="V307" t="s">
        <v>83</v>
      </c>
      <c r="W307" t="s">
        <v>84</v>
      </c>
      <c r="X307" t="s"/>
      <c r="Y307" t="s">
        <v>85</v>
      </c>
      <c r="Z307">
        <f>HYPERLINK("https://hotelmonitor-cachepage.eclerx.com/savepage/tk_15439017939536142_sr_2151.html","info")</f>
        <v/>
      </c>
      <c r="AA307" t="n">
        <v>38884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/>
      <c r="AP307" t="n">
        <v>122</v>
      </c>
      <c r="AQ307" t="s">
        <v>88</v>
      </c>
      <c r="AR307" t="s">
        <v>110</v>
      </c>
      <c r="AS307" t="s"/>
      <c r="AT307" t="s">
        <v>90</v>
      </c>
      <c r="AU307" t="s"/>
      <c r="AV307" t="s"/>
      <c r="AW307" t="s"/>
      <c r="AX307" t="s"/>
      <c r="AY307" t="n">
        <v>2311814</v>
      </c>
      <c r="AZ307" t="s">
        <v>322</v>
      </c>
      <c r="BA307" t="s"/>
      <c r="BB307" t="n">
        <v>54670</v>
      </c>
      <c r="BC307" t="n">
        <v>0</v>
      </c>
      <c r="BD307" t="n">
        <v>0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97</v>
      </c>
      <c r="B308" t="s">
        <v>71</v>
      </c>
      <c r="C308" t="s">
        <v>98</v>
      </c>
      <c r="D308" t="n">
        <v>2</v>
      </c>
      <c r="E308" t="s">
        <v>377</v>
      </c>
      <c r="F308" t="n">
        <v>315547</v>
      </c>
      <c r="G308" t="s">
        <v>74</v>
      </c>
      <c r="H308" t="s">
        <v>75</v>
      </c>
      <c r="I308" t="s"/>
      <c r="J308" t="s">
        <v>74</v>
      </c>
      <c r="K308" t="n">
        <v>68</v>
      </c>
      <c r="L308" t="s">
        <v>76</v>
      </c>
      <c r="M308" t="s"/>
      <c r="N308" t="s">
        <v>262</v>
      </c>
      <c r="O308" t="s">
        <v>78</v>
      </c>
      <c r="P308" t="s">
        <v>378</v>
      </c>
      <c r="Q308" t="s"/>
      <c r="R308" t="s">
        <v>80</v>
      </c>
      <c r="S308" t="s">
        <v>387</v>
      </c>
      <c r="T308" t="s">
        <v>82</v>
      </c>
      <c r="U308" t="s"/>
      <c r="V308" t="s">
        <v>83</v>
      </c>
      <c r="W308" t="s">
        <v>84</v>
      </c>
      <c r="X308" t="s"/>
      <c r="Y308" t="s">
        <v>85</v>
      </c>
      <c r="Z308">
        <f>HYPERLINK("https://hotelmonitor-cachepage.eclerx.com/savepage/tk_15439017939536142_sr_2151.html","info")</f>
        <v/>
      </c>
      <c r="AA308" t="n">
        <v>38884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/>
      <c r="AP308" t="n">
        <v>122</v>
      </c>
      <c r="AQ308" t="s">
        <v>88</v>
      </c>
      <c r="AR308" t="s">
        <v>116</v>
      </c>
      <c r="AS308" t="s"/>
      <c r="AT308" t="s">
        <v>90</v>
      </c>
      <c r="AU308" t="s"/>
      <c r="AV308" t="s"/>
      <c r="AW308" t="s"/>
      <c r="AX308" t="s"/>
      <c r="AY308" t="n">
        <v>2311814</v>
      </c>
      <c r="AZ308" t="s">
        <v>322</v>
      </c>
      <c r="BA308" t="s"/>
      <c r="BB308" t="n">
        <v>54670</v>
      </c>
      <c r="BC308" t="n">
        <v>0</v>
      </c>
      <c r="BD308" t="n">
        <v>0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97</v>
      </c>
      <c r="B309" t="s">
        <v>71</v>
      </c>
      <c r="C309" t="s">
        <v>98</v>
      </c>
      <c r="D309" t="n">
        <v>2</v>
      </c>
      <c r="E309" t="s">
        <v>377</v>
      </c>
      <c r="F309" t="n">
        <v>315547</v>
      </c>
      <c r="G309" t="s">
        <v>74</v>
      </c>
      <c r="H309" t="s">
        <v>75</v>
      </c>
      <c r="I309" t="s"/>
      <c r="J309" t="s">
        <v>74</v>
      </c>
      <c r="K309" t="n">
        <v>75</v>
      </c>
      <c r="L309" t="s">
        <v>76</v>
      </c>
      <c r="M309" t="s"/>
      <c r="N309" t="s">
        <v>111</v>
      </c>
      <c r="O309" t="s">
        <v>78</v>
      </c>
      <c r="P309" t="s">
        <v>378</v>
      </c>
      <c r="Q309" t="s"/>
      <c r="R309" t="s">
        <v>80</v>
      </c>
      <c r="S309" t="s">
        <v>139</v>
      </c>
      <c r="T309" t="s">
        <v>82</v>
      </c>
      <c r="U309" t="s"/>
      <c r="V309" t="s">
        <v>83</v>
      </c>
      <c r="W309" t="s">
        <v>84</v>
      </c>
      <c r="X309" t="s"/>
      <c r="Y309" t="s">
        <v>85</v>
      </c>
      <c r="Z309">
        <f>HYPERLINK("https://hotelmonitor-cachepage.eclerx.com/savepage/tk_15439017939536142_sr_2151.html","info")</f>
        <v/>
      </c>
      <c r="AA309" t="n">
        <v>38884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/>
      <c r="AP309" t="n">
        <v>122</v>
      </c>
      <c r="AQ309" t="s">
        <v>88</v>
      </c>
      <c r="AR309" t="s">
        <v>113</v>
      </c>
      <c r="AS309" t="s"/>
      <c r="AT309" t="s">
        <v>90</v>
      </c>
      <c r="AU309" t="s"/>
      <c r="AV309" t="s"/>
      <c r="AW309" t="s"/>
      <c r="AX309" t="s"/>
      <c r="AY309" t="n">
        <v>2311814</v>
      </c>
      <c r="AZ309" t="s">
        <v>322</v>
      </c>
      <c r="BA309" t="s"/>
      <c r="BB309" t="n">
        <v>54670</v>
      </c>
      <c r="BC309" t="n">
        <v>0</v>
      </c>
      <c r="BD309" t="n">
        <v>0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97</v>
      </c>
      <c r="B310" t="s">
        <v>71</v>
      </c>
      <c r="C310" t="s">
        <v>98</v>
      </c>
      <c r="D310" t="n">
        <v>2</v>
      </c>
      <c r="E310" t="s">
        <v>377</v>
      </c>
      <c r="F310" t="n">
        <v>315547</v>
      </c>
      <c r="G310" t="s">
        <v>74</v>
      </c>
      <c r="H310" t="s">
        <v>75</v>
      </c>
      <c r="I310" t="s"/>
      <c r="J310" t="s">
        <v>74</v>
      </c>
      <c r="K310" t="n">
        <v>76</v>
      </c>
      <c r="L310" t="s">
        <v>76</v>
      </c>
      <c r="M310" t="s"/>
      <c r="N310" t="s">
        <v>272</v>
      </c>
      <c r="O310" t="s">
        <v>78</v>
      </c>
      <c r="P310" t="s">
        <v>378</v>
      </c>
      <c r="Q310" t="s"/>
      <c r="R310" t="s">
        <v>80</v>
      </c>
      <c r="S310" t="s">
        <v>388</v>
      </c>
      <c r="T310" t="s">
        <v>82</v>
      </c>
      <c r="U310" t="s"/>
      <c r="V310" t="s">
        <v>83</v>
      </c>
      <c r="W310" t="s">
        <v>94</v>
      </c>
      <c r="X310" t="s"/>
      <c r="Y310" t="s">
        <v>85</v>
      </c>
      <c r="Z310">
        <f>HYPERLINK("https://hotelmonitor-cachepage.eclerx.com/savepage/tk_15439017939536142_sr_2151.html","info")</f>
        <v/>
      </c>
      <c r="AA310" t="n">
        <v>38884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/>
      <c r="AP310" t="n">
        <v>122</v>
      </c>
      <c r="AQ310" t="s">
        <v>88</v>
      </c>
      <c r="AR310" t="s">
        <v>110</v>
      </c>
      <c r="AS310" t="s"/>
      <c r="AT310" t="s">
        <v>90</v>
      </c>
      <c r="AU310" t="s"/>
      <c r="AV310" t="s"/>
      <c r="AW310" t="s"/>
      <c r="AX310" t="s"/>
      <c r="AY310" t="n">
        <v>2311814</v>
      </c>
      <c r="AZ310" t="s">
        <v>322</v>
      </c>
      <c r="BA310" t="s"/>
      <c r="BB310" t="n">
        <v>54670</v>
      </c>
      <c r="BC310" t="n">
        <v>0</v>
      </c>
      <c r="BD310" t="n">
        <v>0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97</v>
      </c>
      <c r="B311" t="s">
        <v>71</v>
      </c>
      <c r="C311" t="s">
        <v>98</v>
      </c>
      <c r="D311" t="n">
        <v>2</v>
      </c>
      <c r="E311" t="s">
        <v>377</v>
      </c>
      <c r="F311" t="n">
        <v>315547</v>
      </c>
      <c r="G311" t="s">
        <v>74</v>
      </c>
      <c r="H311" t="s">
        <v>75</v>
      </c>
      <c r="I311" t="s"/>
      <c r="J311" t="s">
        <v>74</v>
      </c>
      <c r="K311" t="n">
        <v>78</v>
      </c>
      <c r="L311" t="s">
        <v>76</v>
      </c>
      <c r="M311" t="s"/>
      <c r="N311" t="s">
        <v>272</v>
      </c>
      <c r="O311" t="s">
        <v>78</v>
      </c>
      <c r="P311" t="s">
        <v>378</v>
      </c>
      <c r="Q311" t="s"/>
      <c r="R311" t="s">
        <v>80</v>
      </c>
      <c r="S311" t="s">
        <v>307</v>
      </c>
      <c r="T311" t="s">
        <v>82</v>
      </c>
      <c r="U311" t="s"/>
      <c r="V311" t="s">
        <v>83</v>
      </c>
      <c r="W311" t="s">
        <v>94</v>
      </c>
      <c r="X311" t="s"/>
      <c r="Y311" t="s">
        <v>85</v>
      </c>
      <c r="Z311">
        <f>HYPERLINK("https://hotelmonitor-cachepage.eclerx.com/savepage/tk_15439017939536142_sr_2151.html","info")</f>
        <v/>
      </c>
      <c r="AA311" t="n">
        <v>38884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/>
      <c r="AP311" t="n">
        <v>122</v>
      </c>
      <c r="AQ311" t="s">
        <v>88</v>
      </c>
      <c r="AR311" t="s">
        <v>116</v>
      </c>
      <c r="AS311" t="s"/>
      <c r="AT311" t="s">
        <v>90</v>
      </c>
      <c r="AU311" t="s"/>
      <c r="AV311" t="s"/>
      <c r="AW311" t="s"/>
      <c r="AX311" t="s"/>
      <c r="AY311" t="n">
        <v>2311814</v>
      </c>
      <c r="AZ311" t="s">
        <v>322</v>
      </c>
      <c r="BA311" t="s"/>
      <c r="BB311" t="n">
        <v>54670</v>
      </c>
      <c r="BC311" t="n">
        <v>0</v>
      </c>
      <c r="BD311" t="n">
        <v>0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97</v>
      </c>
      <c r="B312" t="s">
        <v>71</v>
      </c>
      <c r="C312" t="s">
        <v>98</v>
      </c>
      <c r="D312" t="n">
        <v>2</v>
      </c>
      <c r="E312" t="s">
        <v>377</v>
      </c>
      <c r="F312" t="n">
        <v>315547</v>
      </c>
      <c r="G312" t="s">
        <v>74</v>
      </c>
      <c r="H312" t="s">
        <v>75</v>
      </c>
      <c r="I312" t="s"/>
      <c r="J312" t="s">
        <v>74</v>
      </c>
      <c r="K312" t="n">
        <v>80</v>
      </c>
      <c r="L312" t="s">
        <v>76</v>
      </c>
      <c r="M312" t="s"/>
      <c r="N312" t="s">
        <v>275</v>
      </c>
      <c r="O312" t="s">
        <v>78</v>
      </c>
      <c r="P312" t="s">
        <v>378</v>
      </c>
      <c r="Q312" t="s"/>
      <c r="R312" t="s">
        <v>80</v>
      </c>
      <c r="S312" t="s">
        <v>112</v>
      </c>
      <c r="T312" t="s">
        <v>82</v>
      </c>
      <c r="U312" t="s"/>
      <c r="V312" t="s">
        <v>83</v>
      </c>
      <c r="W312" t="s">
        <v>94</v>
      </c>
      <c r="X312" t="s"/>
      <c r="Y312" t="s">
        <v>85</v>
      </c>
      <c r="Z312">
        <f>HYPERLINK("https://hotelmonitor-cachepage.eclerx.com/savepage/tk_15439017939536142_sr_2151.html","info")</f>
        <v/>
      </c>
      <c r="AA312" t="n">
        <v>38884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/>
      <c r="AP312" t="n">
        <v>122</v>
      </c>
      <c r="AQ312" t="s">
        <v>88</v>
      </c>
      <c r="AR312" t="s">
        <v>110</v>
      </c>
      <c r="AS312" t="s"/>
      <c r="AT312" t="s">
        <v>90</v>
      </c>
      <c r="AU312" t="s"/>
      <c r="AV312" t="s"/>
      <c r="AW312" t="s"/>
      <c r="AX312" t="s"/>
      <c r="AY312" t="n">
        <v>2311814</v>
      </c>
      <c r="AZ312" t="s">
        <v>322</v>
      </c>
      <c r="BA312" t="s"/>
      <c r="BB312" t="n">
        <v>54670</v>
      </c>
      <c r="BC312" t="n">
        <v>0</v>
      </c>
      <c r="BD312" t="n">
        <v>0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97</v>
      </c>
      <c r="B313" t="s">
        <v>71</v>
      </c>
      <c r="C313" t="s">
        <v>98</v>
      </c>
      <c r="D313" t="n">
        <v>2</v>
      </c>
      <c r="E313" t="s">
        <v>377</v>
      </c>
      <c r="F313" t="n">
        <v>315547</v>
      </c>
      <c r="G313" t="s">
        <v>74</v>
      </c>
      <c r="H313" t="s">
        <v>75</v>
      </c>
      <c r="I313" t="s"/>
      <c r="J313" t="s">
        <v>74</v>
      </c>
      <c r="K313" t="n">
        <v>83</v>
      </c>
      <c r="L313" t="s">
        <v>76</v>
      </c>
      <c r="M313" t="s"/>
      <c r="N313" t="s">
        <v>275</v>
      </c>
      <c r="O313" t="s">
        <v>78</v>
      </c>
      <c r="P313" t="s">
        <v>378</v>
      </c>
      <c r="Q313" t="s"/>
      <c r="R313" t="s">
        <v>80</v>
      </c>
      <c r="S313" t="s">
        <v>120</v>
      </c>
      <c r="T313" t="s">
        <v>82</v>
      </c>
      <c r="U313" t="s"/>
      <c r="V313" t="s">
        <v>83</v>
      </c>
      <c r="W313" t="s">
        <v>94</v>
      </c>
      <c r="X313" t="s"/>
      <c r="Y313" t="s">
        <v>85</v>
      </c>
      <c r="Z313">
        <f>HYPERLINK("https://hotelmonitor-cachepage.eclerx.com/savepage/tk_15439017939536142_sr_2151.html","info")</f>
        <v/>
      </c>
      <c r="AA313" t="n">
        <v>38884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/>
      <c r="AP313" t="n">
        <v>122</v>
      </c>
      <c r="AQ313" t="s">
        <v>88</v>
      </c>
      <c r="AR313" t="s">
        <v>116</v>
      </c>
      <c r="AS313" t="s"/>
      <c r="AT313" t="s">
        <v>90</v>
      </c>
      <c r="AU313" t="s"/>
      <c r="AV313" t="s"/>
      <c r="AW313" t="s"/>
      <c r="AX313" t="s"/>
      <c r="AY313" t="n">
        <v>2311814</v>
      </c>
      <c r="AZ313" t="s">
        <v>322</v>
      </c>
      <c r="BA313" t="s"/>
      <c r="BB313" t="n">
        <v>54670</v>
      </c>
      <c r="BC313" t="n">
        <v>0</v>
      </c>
      <c r="BD313" t="n">
        <v>0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97</v>
      </c>
      <c r="B314" t="s">
        <v>71</v>
      </c>
      <c r="C314" t="s">
        <v>98</v>
      </c>
      <c r="D314" t="n">
        <v>2</v>
      </c>
      <c r="E314" t="s">
        <v>377</v>
      </c>
      <c r="F314" t="n">
        <v>315547</v>
      </c>
      <c r="G314" t="s">
        <v>74</v>
      </c>
      <c r="H314" t="s">
        <v>75</v>
      </c>
      <c r="I314" t="s"/>
      <c r="J314" t="s">
        <v>74</v>
      </c>
      <c r="K314" t="n">
        <v>102</v>
      </c>
      <c r="L314" t="s">
        <v>76</v>
      </c>
      <c r="M314" t="s"/>
      <c r="N314" t="s">
        <v>157</v>
      </c>
      <c r="O314" t="s">
        <v>78</v>
      </c>
      <c r="P314" t="s">
        <v>378</v>
      </c>
      <c r="Q314" t="s"/>
      <c r="R314" t="s">
        <v>80</v>
      </c>
      <c r="S314" t="s">
        <v>316</v>
      </c>
      <c r="T314" t="s">
        <v>82</v>
      </c>
      <c r="U314" t="s"/>
      <c r="V314" t="s">
        <v>83</v>
      </c>
      <c r="W314" t="s">
        <v>94</v>
      </c>
      <c r="X314" t="s"/>
      <c r="Y314" t="s">
        <v>85</v>
      </c>
      <c r="Z314">
        <f>HYPERLINK("https://hotelmonitor-cachepage.eclerx.com/savepage/tk_15439017939536142_sr_2151.html","info")</f>
        <v/>
      </c>
      <c r="AA314" t="n">
        <v>38884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/>
      <c r="AP314" t="n">
        <v>122</v>
      </c>
      <c r="AQ314" t="s">
        <v>88</v>
      </c>
      <c r="AR314" t="s">
        <v>156</v>
      </c>
      <c r="AS314" t="s"/>
      <c r="AT314" t="s">
        <v>90</v>
      </c>
      <c r="AU314" t="s"/>
      <c r="AV314" t="s"/>
      <c r="AW314" t="s"/>
      <c r="AX314" t="s"/>
      <c r="AY314" t="n">
        <v>2311814</v>
      </c>
      <c r="AZ314" t="s">
        <v>322</v>
      </c>
      <c r="BA314" t="s"/>
      <c r="BB314" t="n">
        <v>54670</v>
      </c>
      <c r="BC314" t="n">
        <v>0</v>
      </c>
      <c r="BD314" t="n">
        <v>0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97</v>
      </c>
      <c r="B315" t="s">
        <v>71</v>
      </c>
      <c r="C315" t="s">
        <v>98</v>
      </c>
      <c r="D315" t="n">
        <v>2</v>
      </c>
      <c r="E315" t="s">
        <v>377</v>
      </c>
      <c r="F315" t="n">
        <v>315547</v>
      </c>
      <c r="G315" t="s">
        <v>74</v>
      </c>
      <c r="H315" t="s">
        <v>75</v>
      </c>
      <c r="I315" t="s"/>
      <c r="J315" t="s">
        <v>74</v>
      </c>
      <c r="K315" t="n">
        <v>102</v>
      </c>
      <c r="L315" t="s">
        <v>76</v>
      </c>
      <c r="M315" t="s"/>
      <c r="N315" t="s">
        <v>77</v>
      </c>
      <c r="O315" t="s">
        <v>78</v>
      </c>
      <c r="P315" t="s">
        <v>378</v>
      </c>
      <c r="Q315" t="s"/>
      <c r="R315" t="s">
        <v>80</v>
      </c>
      <c r="S315" t="s">
        <v>316</v>
      </c>
      <c r="T315" t="s">
        <v>82</v>
      </c>
      <c r="U315" t="s"/>
      <c r="V315" t="s">
        <v>83</v>
      </c>
      <c r="W315" t="s">
        <v>94</v>
      </c>
      <c r="X315" t="s"/>
      <c r="Y315" t="s">
        <v>85</v>
      </c>
      <c r="Z315">
        <f>HYPERLINK("https://hotelmonitor-cachepage.eclerx.com/savepage/tk_15439017939536142_sr_2151.html","info")</f>
        <v/>
      </c>
      <c r="AA315" t="n">
        <v>38884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/>
      <c r="AP315" t="n">
        <v>122</v>
      </c>
      <c r="AQ315" t="s">
        <v>88</v>
      </c>
      <c r="AR315" t="s">
        <v>156</v>
      </c>
      <c r="AS315" t="s"/>
      <c r="AT315" t="s">
        <v>90</v>
      </c>
      <c r="AU315" t="s"/>
      <c r="AV315" t="s"/>
      <c r="AW315" t="s"/>
      <c r="AX315" t="s"/>
      <c r="AY315" t="n">
        <v>2311814</v>
      </c>
      <c r="AZ315" t="s">
        <v>322</v>
      </c>
      <c r="BA315" t="s"/>
      <c r="BB315" t="n">
        <v>54670</v>
      </c>
      <c r="BC315" t="n">
        <v>0</v>
      </c>
      <c r="BD315" t="n">
        <v>0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97</v>
      </c>
      <c r="B316" t="s">
        <v>71</v>
      </c>
      <c r="C316" t="s">
        <v>98</v>
      </c>
      <c r="D316" t="n">
        <v>2</v>
      </c>
      <c r="E316" t="s">
        <v>377</v>
      </c>
      <c r="F316" t="n">
        <v>315547</v>
      </c>
      <c r="G316" t="s">
        <v>74</v>
      </c>
      <c r="H316" t="s">
        <v>75</v>
      </c>
      <c r="I316" t="s"/>
      <c r="J316" t="s">
        <v>74</v>
      </c>
      <c r="K316" t="n">
        <v>112</v>
      </c>
      <c r="L316" t="s">
        <v>76</v>
      </c>
      <c r="M316" t="s"/>
      <c r="N316" t="s">
        <v>159</v>
      </c>
      <c r="O316" t="s">
        <v>78</v>
      </c>
      <c r="P316" t="s">
        <v>378</v>
      </c>
      <c r="Q316" t="s"/>
      <c r="R316" t="s">
        <v>80</v>
      </c>
      <c r="S316" t="s">
        <v>344</v>
      </c>
      <c r="T316" t="s">
        <v>82</v>
      </c>
      <c r="U316" t="s"/>
      <c r="V316" t="s">
        <v>83</v>
      </c>
      <c r="W316" t="s">
        <v>94</v>
      </c>
      <c r="X316" t="s"/>
      <c r="Y316" t="s">
        <v>85</v>
      </c>
      <c r="Z316">
        <f>HYPERLINK("https://hotelmonitor-cachepage.eclerx.com/savepage/tk_15439017939536142_sr_2151.html","info")</f>
        <v/>
      </c>
      <c r="AA316" t="n">
        <v>38884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/>
      <c r="AP316" t="n">
        <v>122</v>
      </c>
      <c r="AQ316" t="s">
        <v>88</v>
      </c>
      <c r="AR316" t="s">
        <v>156</v>
      </c>
      <c r="AS316" t="s"/>
      <c r="AT316" t="s">
        <v>90</v>
      </c>
      <c r="AU316" t="s"/>
      <c r="AV316" t="s"/>
      <c r="AW316" t="s"/>
      <c r="AX316" t="s"/>
      <c r="AY316" t="n">
        <v>2311814</v>
      </c>
      <c r="AZ316" t="s">
        <v>322</v>
      </c>
      <c r="BA316" t="s"/>
      <c r="BB316" t="n">
        <v>54670</v>
      </c>
      <c r="BC316" t="n">
        <v>0</v>
      </c>
      <c r="BD316" t="n">
        <v>0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97</v>
      </c>
      <c r="B317" t="s">
        <v>71</v>
      </c>
      <c r="C317" t="s">
        <v>98</v>
      </c>
      <c r="D317" t="n">
        <v>2</v>
      </c>
      <c r="E317" t="s">
        <v>377</v>
      </c>
      <c r="F317" t="n">
        <v>315547</v>
      </c>
      <c r="G317" t="s">
        <v>74</v>
      </c>
      <c r="H317" t="s">
        <v>75</v>
      </c>
      <c r="I317" t="s"/>
      <c r="J317" t="s">
        <v>74</v>
      </c>
      <c r="K317" t="n">
        <v>133</v>
      </c>
      <c r="L317" t="s">
        <v>76</v>
      </c>
      <c r="M317" t="s"/>
      <c r="N317" t="s">
        <v>77</v>
      </c>
      <c r="O317" t="s">
        <v>78</v>
      </c>
      <c r="P317" t="s">
        <v>378</v>
      </c>
      <c r="Q317" t="s"/>
      <c r="R317" t="s">
        <v>80</v>
      </c>
      <c r="S317" t="s">
        <v>273</v>
      </c>
      <c r="T317" t="s">
        <v>82</v>
      </c>
      <c r="U317" t="s"/>
      <c r="V317" t="s">
        <v>83</v>
      </c>
      <c r="W317" t="s">
        <v>84</v>
      </c>
      <c r="X317" t="s"/>
      <c r="Y317" t="s">
        <v>85</v>
      </c>
      <c r="Z317">
        <f>HYPERLINK("https://hotelmonitor-cachepage.eclerx.com/savepage/tk_15439017939536142_sr_2151.html","info")</f>
        <v/>
      </c>
      <c r="AA317" t="n">
        <v>38884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/>
      <c r="AP317" t="n">
        <v>122</v>
      </c>
      <c r="AQ317" t="s">
        <v>88</v>
      </c>
      <c r="AR317" t="s">
        <v>156</v>
      </c>
      <c r="AS317" t="s"/>
      <c r="AT317" t="s">
        <v>90</v>
      </c>
      <c r="AU317" t="s"/>
      <c r="AV317" t="s"/>
      <c r="AW317" t="s"/>
      <c r="AX317" t="s"/>
      <c r="AY317" t="n">
        <v>2311814</v>
      </c>
      <c r="AZ317" t="s">
        <v>322</v>
      </c>
      <c r="BA317" t="s"/>
      <c r="BB317" t="n">
        <v>54670</v>
      </c>
      <c r="BC317" t="n">
        <v>0</v>
      </c>
      <c r="BD317" t="n">
        <v>0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97</v>
      </c>
      <c r="B318" t="s">
        <v>71</v>
      </c>
      <c r="C318" t="s">
        <v>98</v>
      </c>
      <c r="D318" t="n">
        <v>2</v>
      </c>
      <c r="E318" t="s">
        <v>377</v>
      </c>
      <c r="F318" t="n">
        <v>315547</v>
      </c>
      <c r="G318" t="s">
        <v>74</v>
      </c>
      <c r="H318" t="s">
        <v>75</v>
      </c>
      <c r="I318" t="s"/>
      <c r="J318" t="s">
        <v>74</v>
      </c>
      <c r="K318" t="n">
        <v>154</v>
      </c>
      <c r="L318" t="s">
        <v>76</v>
      </c>
      <c r="M318" t="s"/>
      <c r="N318" t="s">
        <v>162</v>
      </c>
      <c r="O318" t="s">
        <v>78</v>
      </c>
      <c r="P318" t="s">
        <v>378</v>
      </c>
      <c r="Q318" t="s"/>
      <c r="R318" t="s">
        <v>80</v>
      </c>
      <c r="S318" t="s">
        <v>389</v>
      </c>
      <c r="T318" t="s">
        <v>82</v>
      </c>
      <c r="U318" t="s"/>
      <c r="V318" t="s">
        <v>83</v>
      </c>
      <c r="W318" t="s">
        <v>94</v>
      </c>
      <c r="X318" t="s"/>
      <c r="Y318" t="s">
        <v>85</v>
      </c>
      <c r="Z318">
        <f>HYPERLINK("https://hotelmonitor-cachepage.eclerx.com/savepage/tk_15439017939536142_sr_2151.html","info")</f>
        <v/>
      </c>
      <c r="AA318" t="n">
        <v>38884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/>
      <c r="AP318" t="n">
        <v>122</v>
      </c>
      <c r="AQ318" t="s">
        <v>88</v>
      </c>
      <c r="AR318" t="s">
        <v>156</v>
      </c>
      <c r="AS318" t="s"/>
      <c r="AT318" t="s">
        <v>90</v>
      </c>
      <c r="AU318" t="s"/>
      <c r="AV318" t="s"/>
      <c r="AW318" t="s"/>
      <c r="AX318" t="s"/>
      <c r="AY318" t="n">
        <v>2311814</v>
      </c>
      <c r="AZ318" t="s">
        <v>322</v>
      </c>
      <c r="BA318" t="s"/>
      <c r="BB318" t="n">
        <v>54670</v>
      </c>
      <c r="BC318" t="n">
        <v>0</v>
      </c>
      <c r="BD318" t="n">
        <v>0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97</v>
      </c>
      <c r="B319" t="s">
        <v>71</v>
      </c>
      <c r="C319" t="s">
        <v>98</v>
      </c>
      <c r="D319" t="n">
        <v>2</v>
      </c>
      <c r="E319" t="s">
        <v>377</v>
      </c>
      <c r="F319" t="n">
        <v>315547</v>
      </c>
      <c r="G319" t="s">
        <v>74</v>
      </c>
      <c r="H319" t="s">
        <v>75</v>
      </c>
      <c r="I319" t="s"/>
      <c r="J319" t="s">
        <v>74</v>
      </c>
      <c r="K319" t="n">
        <v>162</v>
      </c>
      <c r="L319" t="s">
        <v>76</v>
      </c>
      <c r="M319" t="s"/>
      <c r="N319" t="s">
        <v>164</v>
      </c>
      <c r="O319" t="s">
        <v>78</v>
      </c>
      <c r="P319" t="s">
        <v>378</v>
      </c>
      <c r="Q319" t="s"/>
      <c r="R319" t="s">
        <v>80</v>
      </c>
      <c r="S319" t="s">
        <v>390</v>
      </c>
      <c r="T319" t="s">
        <v>82</v>
      </c>
      <c r="U319" t="s"/>
      <c r="V319" t="s">
        <v>83</v>
      </c>
      <c r="W319" t="s">
        <v>94</v>
      </c>
      <c r="X319" t="s"/>
      <c r="Y319" t="s">
        <v>85</v>
      </c>
      <c r="Z319">
        <f>HYPERLINK("https://hotelmonitor-cachepage.eclerx.com/savepage/tk_15439017939536142_sr_2151.html","info")</f>
        <v/>
      </c>
      <c r="AA319" t="n">
        <v>38884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/>
      <c r="AP319" t="n">
        <v>122</v>
      </c>
      <c r="AQ319" t="s">
        <v>88</v>
      </c>
      <c r="AR319" t="s">
        <v>156</v>
      </c>
      <c r="AS319" t="s"/>
      <c r="AT319" t="s">
        <v>90</v>
      </c>
      <c r="AU319" t="s"/>
      <c r="AV319" t="s"/>
      <c r="AW319" t="s"/>
      <c r="AX319" t="s"/>
      <c r="AY319" t="n">
        <v>2311814</v>
      </c>
      <c r="AZ319" t="s">
        <v>322</v>
      </c>
      <c r="BA319" t="s"/>
      <c r="BB319" t="n">
        <v>54670</v>
      </c>
      <c r="BC319" t="n">
        <v>0</v>
      </c>
      <c r="BD319" t="n">
        <v>0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97</v>
      </c>
      <c r="B320" t="s">
        <v>71</v>
      </c>
      <c r="C320" t="s">
        <v>98</v>
      </c>
      <c r="D320" t="n">
        <v>2</v>
      </c>
      <c r="E320" t="s">
        <v>341</v>
      </c>
      <c r="F320" t="n">
        <v>3602997</v>
      </c>
      <c r="G320" t="s">
        <v>74</v>
      </c>
      <c r="H320" t="s">
        <v>75</v>
      </c>
      <c r="I320" t="s"/>
      <c r="J320" t="s">
        <v>74</v>
      </c>
      <c r="K320" t="n">
        <v>112</v>
      </c>
      <c r="L320" t="s">
        <v>76</v>
      </c>
      <c r="M320" t="s"/>
      <c r="N320" t="s">
        <v>342</v>
      </c>
      <c r="O320" t="s">
        <v>78</v>
      </c>
      <c r="P320" t="s">
        <v>343</v>
      </c>
      <c r="Q320" t="s"/>
      <c r="R320" t="s">
        <v>80</v>
      </c>
      <c r="S320" t="s">
        <v>344</v>
      </c>
      <c r="T320" t="s">
        <v>82</v>
      </c>
      <c r="U320" t="s"/>
      <c r="V320" t="s">
        <v>83</v>
      </c>
      <c r="W320" t="s">
        <v>84</v>
      </c>
      <c r="X320" t="s"/>
      <c r="Y320" t="s">
        <v>85</v>
      </c>
      <c r="Z320">
        <f>HYPERLINK("https://hotelmonitor-cachepage.eclerx.com/savepage/tk_15439015764557772_sr_2151.html","info")</f>
        <v/>
      </c>
      <c r="AA320" t="n">
        <v>211118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/>
      <c r="AP320" t="n">
        <v>50</v>
      </c>
      <c r="AQ320" t="s">
        <v>88</v>
      </c>
      <c r="AR320" t="s">
        <v>107</v>
      </c>
      <c r="AS320" t="s"/>
      <c r="AT320" t="s">
        <v>90</v>
      </c>
      <c r="AU320" t="s"/>
      <c r="AV320" t="s"/>
      <c r="AW320" t="s"/>
      <c r="AX320" t="s"/>
      <c r="AY320" t="n">
        <v>2311860</v>
      </c>
      <c r="AZ320" t="s">
        <v>345</v>
      </c>
      <c r="BA320" t="s"/>
      <c r="BB320" t="n">
        <v>39015</v>
      </c>
      <c r="BC320" t="n">
        <v>10.01502379775</v>
      </c>
      <c r="BD320" t="n">
        <v>53.55331976289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391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215</v>
      </c>
      <c r="L321" t="s">
        <v>76</v>
      </c>
      <c r="M321" t="s"/>
      <c r="N321" t="s">
        <v>370</v>
      </c>
      <c r="O321" t="s">
        <v>78</v>
      </c>
      <c r="P321" t="s">
        <v>391</v>
      </c>
      <c r="Q321" t="s"/>
      <c r="R321" t="s">
        <v>80</v>
      </c>
      <c r="S321" t="s">
        <v>392</v>
      </c>
      <c r="T321" t="s">
        <v>82</v>
      </c>
      <c r="U321" t="s"/>
      <c r="V321" t="s">
        <v>83</v>
      </c>
      <c r="W321" t="s">
        <v>94</v>
      </c>
      <c r="X321" t="s"/>
      <c r="Y321" t="s">
        <v>85</v>
      </c>
      <c r="Z321">
        <f>HYPERLINK("https://hotelmonitor-cachepage.eclerx.com/savepage/tk_15439116453266113_sr_2152.html","info")</f>
        <v/>
      </c>
      <c r="AA321" t="n">
        <v>-6796300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/>
      <c r="AP321" t="n">
        <v>79</v>
      </c>
      <c r="AQ321" t="s">
        <v>88</v>
      </c>
      <c r="AR321" t="s">
        <v>110</v>
      </c>
      <c r="AS321" t="s"/>
      <c r="AT321" t="s">
        <v>90</v>
      </c>
      <c r="AU321" t="s"/>
      <c r="AV321" t="s"/>
      <c r="AW321" t="s"/>
      <c r="AX321" t="s"/>
      <c r="AY321" t="n">
        <v>6796300</v>
      </c>
      <c r="AZ321" t="s">
        <v>322</v>
      </c>
      <c r="BA321" t="s"/>
      <c r="BB321" t="n">
        <v>27827</v>
      </c>
      <c r="BC321" t="n">
        <v>0</v>
      </c>
      <c r="BD321" t="n">
        <v>0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391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220</v>
      </c>
      <c r="L322" t="s">
        <v>76</v>
      </c>
      <c r="M322" t="s"/>
      <c r="N322" t="s">
        <v>77</v>
      </c>
      <c r="O322" t="s">
        <v>78</v>
      </c>
      <c r="P322" t="s">
        <v>391</v>
      </c>
      <c r="Q322" t="s"/>
      <c r="R322" t="s">
        <v>80</v>
      </c>
      <c r="S322" t="s">
        <v>204</v>
      </c>
      <c r="T322" t="s">
        <v>82</v>
      </c>
      <c r="U322" t="s"/>
      <c r="V322" t="s">
        <v>83</v>
      </c>
      <c r="W322" t="s">
        <v>94</v>
      </c>
      <c r="X322" t="s"/>
      <c r="Y322" t="s">
        <v>85</v>
      </c>
      <c r="Z322">
        <f>HYPERLINK("https://hotelmonitor-cachepage.eclerx.com/savepage/tk_15439116453266113_sr_2152.html","info")</f>
        <v/>
      </c>
      <c r="AA322" t="n">
        <v>-6796300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/>
      <c r="AP322" t="n">
        <v>79</v>
      </c>
      <c r="AQ322" t="s">
        <v>88</v>
      </c>
      <c r="AR322" t="s">
        <v>119</v>
      </c>
      <c r="AS322" t="s"/>
      <c r="AT322" t="s">
        <v>90</v>
      </c>
      <c r="AU322" t="s"/>
      <c r="AV322" t="s"/>
      <c r="AW322" t="s"/>
      <c r="AX322" t="s"/>
      <c r="AY322" t="n">
        <v>6796300</v>
      </c>
      <c r="AZ322" t="s">
        <v>322</v>
      </c>
      <c r="BA322" t="s"/>
      <c r="BB322" t="n">
        <v>27827</v>
      </c>
      <c r="BC322" t="n">
        <v>0</v>
      </c>
      <c r="BD322" t="n">
        <v>0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391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220</v>
      </c>
      <c r="L323" t="s">
        <v>76</v>
      </c>
      <c r="M323" t="s"/>
      <c r="N323" t="s">
        <v>77</v>
      </c>
      <c r="O323" t="s">
        <v>78</v>
      </c>
      <c r="P323" t="s">
        <v>391</v>
      </c>
      <c r="Q323" t="s"/>
      <c r="R323" t="s">
        <v>80</v>
      </c>
      <c r="S323" t="s">
        <v>204</v>
      </c>
      <c r="T323" t="s">
        <v>82</v>
      </c>
      <c r="U323" t="s"/>
      <c r="V323" t="s">
        <v>83</v>
      </c>
      <c r="W323" t="s">
        <v>94</v>
      </c>
      <c r="X323" t="s"/>
      <c r="Y323" t="s">
        <v>85</v>
      </c>
      <c r="Z323">
        <f>HYPERLINK("https://hotelmonitor-cachepage.eclerx.com/savepage/tk_15439116453266113_sr_2152.html","info")</f>
        <v/>
      </c>
      <c r="AA323" t="n">
        <v>-6796300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/>
      <c r="AP323" t="n">
        <v>79</v>
      </c>
      <c r="AQ323" t="s">
        <v>88</v>
      </c>
      <c r="AR323" t="s">
        <v>140</v>
      </c>
      <c r="AS323" t="s"/>
      <c r="AT323" t="s">
        <v>90</v>
      </c>
      <c r="AU323" t="s"/>
      <c r="AV323" t="s"/>
      <c r="AW323" t="s"/>
      <c r="AX323" t="s"/>
      <c r="AY323" t="n">
        <v>6796300</v>
      </c>
      <c r="AZ323" t="s">
        <v>322</v>
      </c>
      <c r="BA323" t="s"/>
      <c r="BB323" t="n">
        <v>27827</v>
      </c>
      <c r="BC323" t="n">
        <v>0</v>
      </c>
      <c r="BD323" t="n">
        <v>0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391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222</v>
      </c>
      <c r="L324" t="s">
        <v>76</v>
      </c>
      <c r="M324" t="s"/>
      <c r="N324" t="s">
        <v>77</v>
      </c>
      <c r="O324" t="s">
        <v>78</v>
      </c>
      <c r="P324" t="s">
        <v>391</v>
      </c>
      <c r="Q324" t="s"/>
      <c r="R324" t="s">
        <v>80</v>
      </c>
      <c r="S324" t="s">
        <v>393</v>
      </c>
      <c r="T324" t="s">
        <v>82</v>
      </c>
      <c r="U324" t="s"/>
      <c r="V324" t="s">
        <v>83</v>
      </c>
      <c r="W324" t="s">
        <v>94</v>
      </c>
      <c r="X324" t="s"/>
      <c r="Y324" t="s">
        <v>85</v>
      </c>
      <c r="Z324">
        <f>HYPERLINK("https://hotelmonitor-cachepage.eclerx.com/savepage/tk_15439116453266113_sr_2152.html","info")</f>
        <v/>
      </c>
      <c r="AA324" t="n">
        <v>-6796300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/>
      <c r="AP324" t="n">
        <v>79</v>
      </c>
      <c r="AQ324" t="s">
        <v>88</v>
      </c>
      <c r="AR324" t="s">
        <v>124</v>
      </c>
      <c r="AS324" t="s"/>
      <c r="AT324" t="s">
        <v>90</v>
      </c>
      <c r="AU324" t="s"/>
      <c r="AV324" t="s"/>
      <c r="AW324" t="s"/>
      <c r="AX324" t="s"/>
      <c r="AY324" t="n">
        <v>6796300</v>
      </c>
      <c r="AZ324" t="s">
        <v>322</v>
      </c>
      <c r="BA324" t="s"/>
      <c r="BB324" t="n">
        <v>27827</v>
      </c>
      <c r="BC324" t="n">
        <v>0</v>
      </c>
      <c r="BD324" t="n">
        <v>0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391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227</v>
      </c>
      <c r="L325" t="s">
        <v>76</v>
      </c>
      <c r="M325" t="s"/>
      <c r="N325" t="s">
        <v>77</v>
      </c>
      <c r="O325" t="s">
        <v>78</v>
      </c>
      <c r="P325" t="s">
        <v>391</v>
      </c>
      <c r="Q325" t="s"/>
      <c r="R325" t="s">
        <v>80</v>
      </c>
      <c r="S325" t="s">
        <v>394</v>
      </c>
      <c r="T325" t="s">
        <v>82</v>
      </c>
      <c r="U325" t="s"/>
      <c r="V325" t="s">
        <v>83</v>
      </c>
      <c r="W325" t="s">
        <v>94</v>
      </c>
      <c r="X325" t="s"/>
      <c r="Y325" t="s">
        <v>85</v>
      </c>
      <c r="Z325">
        <f>HYPERLINK("https://hotelmonitor-cachepage.eclerx.com/savepage/tk_15439116453266113_sr_2152.html","info")</f>
        <v/>
      </c>
      <c r="AA325" t="n">
        <v>-6796300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/>
      <c r="AP325" t="n">
        <v>79</v>
      </c>
      <c r="AQ325" t="s">
        <v>88</v>
      </c>
      <c r="AR325" t="s">
        <v>89</v>
      </c>
      <c r="AS325" t="s"/>
      <c r="AT325" t="s">
        <v>90</v>
      </c>
      <c r="AU325" t="s"/>
      <c r="AV325" t="s"/>
      <c r="AW325" t="s"/>
      <c r="AX325" t="s"/>
      <c r="AY325" t="n">
        <v>6796300</v>
      </c>
      <c r="AZ325" t="s">
        <v>322</v>
      </c>
      <c r="BA325" t="s"/>
      <c r="BB325" t="n">
        <v>27827</v>
      </c>
      <c r="BC325" t="n">
        <v>0</v>
      </c>
      <c r="BD325" t="n">
        <v>0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391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228</v>
      </c>
      <c r="L326" t="s">
        <v>76</v>
      </c>
      <c r="M326" t="s"/>
      <c r="N326" t="s">
        <v>370</v>
      </c>
      <c r="O326" t="s">
        <v>78</v>
      </c>
      <c r="P326" t="s">
        <v>391</v>
      </c>
      <c r="Q326" t="s"/>
      <c r="R326" t="s">
        <v>80</v>
      </c>
      <c r="S326" t="s">
        <v>395</v>
      </c>
      <c r="T326" t="s">
        <v>82</v>
      </c>
      <c r="U326" t="s"/>
      <c r="V326" t="s">
        <v>83</v>
      </c>
      <c r="W326" t="s">
        <v>94</v>
      </c>
      <c r="X326" t="s"/>
      <c r="Y326" t="s">
        <v>85</v>
      </c>
      <c r="Z326">
        <f>HYPERLINK("https://hotelmonitor-cachepage.eclerx.com/savepage/tk_15439116453266113_sr_2152.html","info")</f>
        <v/>
      </c>
      <c r="AA326" t="n">
        <v>-6796300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/>
      <c r="AP326" t="n">
        <v>79</v>
      </c>
      <c r="AQ326" t="s">
        <v>88</v>
      </c>
      <c r="AR326" t="s">
        <v>116</v>
      </c>
      <c r="AS326" t="s"/>
      <c r="AT326" t="s">
        <v>90</v>
      </c>
      <c r="AU326" t="s"/>
      <c r="AV326" t="s"/>
      <c r="AW326" t="s"/>
      <c r="AX326" t="s"/>
      <c r="AY326" t="n">
        <v>6796300</v>
      </c>
      <c r="AZ326" t="s">
        <v>322</v>
      </c>
      <c r="BA326" t="s"/>
      <c r="BB326" t="n">
        <v>27827</v>
      </c>
      <c r="BC326" t="n">
        <v>0</v>
      </c>
      <c r="BD326" t="n">
        <v>0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391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237</v>
      </c>
      <c r="L327" t="s">
        <v>76</v>
      </c>
      <c r="M327" t="s"/>
      <c r="N327" t="s">
        <v>396</v>
      </c>
      <c r="O327" t="s">
        <v>78</v>
      </c>
      <c r="P327" t="s">
        <v>391</v>
      </c>
      <c r="Q327" t="s"/>
      <c r="R327" t="s">
        <v>80</v>
      </c>
      <c r="S327" t="s">
        <v>331</v>
      </c>
      <c r="T327" t="s">
        <v>82</v>
      </c>
      <c r="U327" t="s"/>
      <c r="V327" t="s">
        <v>83</v>
      </c>
      <c r="W327" t="s">
        <v>94</v>
      </c>
      <c r="X327" t="s"/>
      <c r="Y327" t="s">
        <v>85</v>
      </c>
      <c r="Z327">
        <f>HYPERLINK("https://hotelmonitor-cachepage.eclerx.com/savepage/tk_15439116453266113_sr_2152.html","info")</f>
        <v/>
      </c>
      <c r="AA327" t="n">
        <v>-6796300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/>
      <c r="AP327" t="n">
        <v>79</v>
      </c>
      <c r="AQ327" t="s">
        <v>88</v>
      </c>
      <c r="AR327" t="s">
        <v>110</v>
      </c>
      <c r="AS327" t="s"/>
      <c r="AT327" t="s">
        <v>90</v>
      </c>
      <c r="AU327" t="s"/>
      <c r="AV327" t="s"/>
      <c r="AW327" t="s"/>
      <c r="AX327" t="s"/>
      <c r="AY327" t="n">
        <v>6796300</v>
      </c>
      <c r="AZ327" t="s">
        <v>322</v>
      </c>
      <c r="BA327" t="s"/>
      <c r="BB327" t="n">
        <v>27827</v>
      </c>
      <c r="BC327" t="n">
        <v>0</v>
      </c>
      <c r="BD327" t="n">
        <v>0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391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249</v>
      </c>
      <c r="L328" t="s">
        <v>76</v>
      </c>
      <c r="M328" t="s"/>
      <c r="N328" t="s">
        <v>191</v>
      </c>
      <c r="O328" t="s">
        <v>78</v>
      </c>
      <c r="P328" t="s">
        <v>391</v>
      </c>
      <c r="Q328" t="s"/>
      <c r="R328" t="s">
        <v>80</v>
      </c>
      <c r="S328" t="s">
        <v>397</v>
      </c>
      <c r="T328" t="s">
        <v>82</v>
      </c>
      <c r="U328" t="s"/>
      <c r="V328" t="s">
        <v>83</v>
      </c>
      <c r="W328" t="s">
        <v>94</v>
      </c>
      <c r="X328" t="s"/>
      <c r="Y328" t="s">
        <v>85</v>
      </c>
      <c r="Z328">
        <f>HYPERLINK("https://hotelmonitor-cachepage.eclerx.com/savepage/tk_15439116453266113_sr_2152.html","info")</f>
        <v/>
      </c>
      <c r="AA328" t="n">
        <v>-6796300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/>
      <c r="AP328" t="n">
        <v>79</v>
      </c>
      <c r="AQ328" t="s">
        <v>88</v>
      </c>
      <c r="AR328" t="s">
        <v>89</v>
      </c>
      <c r="AS328" t="s"/>
      <c r="AT328" t="s">
        <v>90</v>
      </c>
      <c r="AU328" t="s"/>
      <c r="AV328" t="s"/>
      <c r="AW328" t="s"/>
      <c r="AX328" t="s"/>
      <c r="AY328" t="n">
        <v>6796300</v>
      </c>
      <c r="AZ328" t="s">
        <v>322</v>
      </c>
      <c r="BA328" t="s"/>
      <c r="BB328" t="n">
        <v>27827</v>
      </c>
      <c r="BC328" t="n">
        <v>0</v>
      </c>
      <c r="BD328" t="n">
        <v>0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391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250</v>
      </c>
      <c r="L329" t="s">
        <v>76</v>
      </c>
      <c r="M329" t="s"/>
      <c r="N329" t="s">
        <v>396</v>
      </c>
      <c r="O329" t="s">
        <v>78</v>
      </c>
      <c r="P329" t="s">
        <v>391</v>
      </c>
      <c r="Q329" t="s"/>
      <c r="R329" t="s">
        <v>80</v>
      </c>
      <c r="S329" t="s">
        <v>398</v>
      </c>
      <c r="T329" t="s">
        <v>82</v>
      </c>
      <c r="U329" t="s"/>
      <c r="V329" t="s">
        <v>83</v>
      </c>
      <c r="W329" t="s">
        <v>94</v>
      </c>
      <c r="X329" t="s"/>
      <c r="Y329" t="s">
        <v>85</v>
      </c>
      <c r="Z329">
        <f>HYPERLINK("https://hotelmonitor-cachepage.eclerx.com/savepage/tk_15439116453266113_sr_2152.html","info")</f>
        <v/>
      </c>
      <c r="AA329" t="n">
        <v>-6796300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/>
      <c r="AP329" t="n">
        <v>79</v>
      </c>
      <c r="AQ329" t="s">
        <v>88</v>
      </c>
      <c r="AR329" t="s">
        <v>116</v>
      </c>
      <c r="AS329" t="s"/>
      <c r="AT329" t="s">
        <v>90</v>
      </c>
      <c r="AU329" t="s"/>
      <c r="AV329" t="s"/>
      <c r="AW329" t="s"/>
      <c r="AX329" t="s"/>
      <c r="AY329" t="n">
        <v>6796300</v>
      </c>
      <c r="AZ329" t="s">
        <v>322</v>
      </c>
      <c r="BA329" t="s"/>
      <c r="BB329" t="n">
        <v>27827</v>
      </c>
      <c r="BC329" t="n">
        <v>0</v>
      </c>
      <c r="BD329" t="n">
        <v>0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391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269</v>
      </c>
      <c r="L330" t="s">
        <v>76</v>
      </c>
      <c r="M330" t="s"/>
      <c r="N330" t="s">
        <v>399</v>
      </c>
      <c r="O330" t="s">
        <v>78</v>
      </c>
      <c r="P330" t="s">
        <v>391</v>
      </c>
      <c r="Q330" t="s"/>
      <c r="R330" t="s">
        <v>80</v>
      </c>
      <c r="S330" t="s">
        <v>222</v>
      </c>
      <c r="T330" t="s">
        <v>82</v>
      </c>
      <c r="U330" t="s"/>
      <c r="V330" t="s">
        <v>83</v>
      </c>
      <c r="W330" t="s">
        <v>94</v>
      </c>
      <c r="X330" t="s"/>
      <c r="Y330" t="s">
        <v>85</v>
      </c>
      <c r="Z330">
        <f>HYPERLINK("https://hotelmonitor-cachepage.eclerx.com/savepage/tk_15439116453266113_sr_2152.html","info")</f>
        <v/>
      </c>
      <c r="AA330" t="n">
        <v>-6796300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/>
      <c r="AP330" t="n">
        <v>79</v>
      </c>
      <c r="AQ330" t="s">
        <v>88</v>
      </c>
      <c r="AR330" t="s">
        <v>110</v>
      </c>
      <c r="AS330" t="s"/>
      <c r="AT330" t="s">
        <v>90</v>
      </c>
      <c r="AU330" t="s"/>
      <c r="AV330" t="s"/>
      <c r="AW330" t="s"/>
      <c r="AX330" t="s"/>
      <c r="AY330" t="n">
        <v>6796300</v>
      </c>
      <c r="AZ330" t="s">
        <v>322</v>
      </c>
      <c r="BA330" t="s"/>
      <c r="BB330" t="n">
        <v>27827</v>
      </c>
      <c r="BC330" t="n">
        <v>0</v>
      </c>
      <c r="BD330" t="n">
        <v>0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391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273</v>
      </c>
      <c r="L331" t="s">
        <v>76</v>
      </c>
      <c r="M331" t="s"/>
      <c r="N331" t="s">
        <v>77</v>
      </c>
      <c r="O331" t="s">
        <v>78</v>
      </c>
      <c r="P331" t="s">
        <v>391</v>
      </c>
      <c r="Q331" t="s"/>
      <c r="R331" t="s">
        <v>80</v>
      </c>
      <c r="S331" t="s">
        <v>400</v>
      </c>
      <c r="T331" t="s">
        <v>82</v>
      </c>
      <c r="U331" t="s"/>
      <c r="V331" t="s">
        <v>83</v>
      </c>
      <c r="W331" t="s">
        <v>84</v>
      </c>
      <c r="X331" t="s"/>
      <c r="Y331" t="s">
        <v>85</v>
      </c>
      <c r="Z331">
        <f>HYPERLINK("https://hotelmonitor-cachepage.eclerx.com/savepage/tk_15439116453266113_sr_2152.html","info")</f>
        <v/>
      </c>
      <c r="AA331" t="n">
        <v>-6796300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/>
      <c r="AP331" t="n">
        <v>79</v>
      </c>
      <c r="AQ331" t="s">
        <v>88</v>
      </c>
      <c r="AR331" t="s">
        <v>119</v>
      </c>
      <c r="AS331" t="s"/>
      <c r="AT331" t="s">
        <v>90</v>
      </c>
      <c r="AU331" t="s"/>
      <c r="AV331" t="s"/>
      <c r="AW331" t="s"/>
      <c r="AX331" t="s"/>
      <c r="AY331" t="n">
        <v>6796300</v>
      </c>
      <c r="AZ331" t="s">
        <v>322</v>
      </c>
      <c r="BA331" t="s"/>
      <c r="BB331" t="n">
        <v>27827</v>
      </c>
      <c r="BC331" t="n">
        <v>0</v>
      </c>
      <c r="BD331" t="n">
        <v>0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391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273</v>
      </c>
      <c r="L332" t="s">
        <v>76</v>
      </c>
      <c r="M332" t="s"/>
      <c r="N332" t="s">
        <v>77</v>
      </c>
      <c r="O332" t="s">
        <v>78</v>
      </c>
      <c r="P332" t="s">
        <v>391</v>
      </c>
      <c r="Q332" t="s"/>
      <c r="R332" t="s">
        <v>80</v>
      </c>
      <c r="S332" t="s">
        <v>400</v>
      </c>
      <c r="T332" t="s">
        <v>82</v>
      </c>
      <c r="U332" t="s"/>
      <c r="V332" t="s">
        <v>83</v>
      </c>
      <c r="W332" t="s">
        <v>84</v>
      </c>
      <c r="X332" t="s"/>
      <c r="Y332" t="s">
        <v>85</v>
      </c>
      <c r="Z332">
        <f>HYPERLINK("https://hotelmonitor-cachepage.eclerx.com/savepage/tk_15439116453266113_sr_2152.html","info")</f>
        <v/>
      </c>
      <c r="AA332" t="n">
        <v>-6796300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/>
      <c r="AP332" t="n">
        <v>79</v>
      </c>
      <c r="AQ332" t="s">
        <v>88</v>
      </c>
      <c r="AR332" t="s">
        <v>140</v>
      </c>
      <c r="AS332" t="s"/>
      <c r="AT332" t="s">
        <v>90</v>
      </c>
      <c r="AU332" t="s"/>
      <c r="AV332" t="s"/>
      <c r="AW332" t="s"/>
      <c r="AX332" t="s"/>
      <c r="AY332" t="n">
        <v>6796300</v>
      </c>
      <c r="AZ332" t="s">
        <v>322</v>
      </c>
      <c r="BA332" t="s"/>
      <c r="BB332" t="n">
        <v>27827</v>
      </c>
      <c r="BC332" t="n">
        <v>0</v>
      </c>
      <c r="BD332" t="n">
        <v>0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391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275</v>
      </c>
      <c r="L333" t="s">
        <v>76</v>
      </c>
      <c r="M333" t="s"/>
      <c r="N333" t="s">
        <v>77</v>
      </c>
      <c r="O333" t="s">
        <v>78</v>
      </c>
      <c r="P333" t="s">
        <v>391</v>
      </c>
      <c r="Q333" t="s"/>
      <c r="R333" t="s">
        <v>80</v>
      </c>
      <c r="S333" t="s">
        <v>401</v>
      </c>
      <c r="T333" t="s">
        <v>82</v>
      </c>
      <c r="U333" t="s"/>
      <c r="V333" t="s">
        <v>83</v>
      </c>
      <c r="W333" t="s">
        <v>84</v>
      </c>
      <c r="X333" t="s"/>
      <c r="Y333" t="s">
        <v>85</v>
      </c>
      <c r="Z333">
        <f>HYPERLINK("https://hotelmonitor-cachepage.eclerx.com/savepage/tk_15439116453266113_sr_2152.html","info")</f>
        <v/>
      </c>
      <c r="AA333" t="n">
        <v>-6796300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/>
      <c r="AP333" t="n">
        <v>79</v>
      </c>
      <c r="AQ333" t="s">
        <v>88</v>
      </c>
      <c r="AR333" t="s">
        <v>124</v>
      </c>
      <c r="AS333" t="s"/>
      <c r="AT333" t="s">
        <v>90</v>
      </c>
      <c r="AU333" t="s"/>
      <c r="AV333" t="s"/>
      <c r="AW333" t="s"/>
      <c r="AX333" t="s"/>
      <c r="AY333" t="n">
        <v>6796300</v>
      </c>
      <c r="AZ333" t="s">
        <v>322</v>
      </c>
      <c r="BA333" t="s"/>
      <c r="BB333" t="n">
        <v>27827</v>
      </c>
      <c r="BC333" t="n">
        <v>0</v>
      </c>
      <c r="BD333" t="n">
        <v>0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391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282</v>
      </c>
      <c r="L334" t="s">
        <v>76</v>
      </c>
      <c r="M334" t="s"/>
      <c r="N334" t="s">
        <v>77</v>
      </c>
      <c r="O334" t="s">
        <v>78</v>
      </c>
      <c r="P334" t="s">
        <v>391</v>
      </c>
      <c r="Q334" t="s"/>
      <c r="R334" t="s">
        <v>80</v>
      </c>
      <c r="S334" t="s">
        <v>223</v>
      </c>
      <c r="T334" t="s">
        <v>82</v>
      </c>
      <c r="U334" t="s"/>
      <c r="V334" t="s">
        <v>83</v>
      </c>
      <c r="W334" t="s">
        <v>84</v>
      </c>
      <c r="X334" t="s"/>
      <c r="Y334" t="s">
        <v>85</v>
      </c>
      <c r="Z334">
        <f>HYPERLINK("https://hotelmonitor-cachepage.eclerx.com/savepage/tk_15439116453266113_sr_2152.html","info")</f>
        <v/>
      </c>
      <c r="AA334" t="n">
        <v>-6796300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/>
      <c r="AP334" t="n">
        <v>79</v>
      </c>
      <c r="AQ334" t="s">
        <v>88</v>
      </c>
      <c r="AR334" t="s">
        <v>89</v>
      </c>
      <c r="AS334" t="s"/>
      <c r="AT334" t="s">
        <v>90</v>
      </c>
      <c r="AU334" t="s"/>
      <c r="AV334" t="s"/>
      <c r="AW334" t="s"/>
      <c r="AX334" t="s"/>
      <c r="AY334" t="n">
        <v>6796300</v>
      </c>
      <c r="AZ334" t="s">
        <v>322</v>
      </c>
      <c r="BA334" t="s"/>
      <c r="BB334" t="n">
        <v>27827</v>
      </c>
      <c r="BC334" t="n">
        <v>0</v>
      </c>
      <c r="BD334" t="n">
        <v>0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391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283</v>
      </c>
      <c r="L335" t="s">
        <v>76</v>
      </c>
      <c r="M335" t="s"/>
      <c r="N335" t="s">
        <v>203</v>
      </c>
      <c r="O335" t="s">
        <v>78</v>
      </c>
      <c r="P335" t="s">
        <v>391</v>
      </c>
      <c r="Q335" t="s"/>
      <c r="R335" t="s">
        <v>80</v>
      </c>
      <c r="S335" t="s">
        <v>224</v>
      </c>
      <c r="T335" t="s">
        <v>82</v>
      </c>
      <c r="U335" t="s"/>
      <c r="V335" t="s">
        <v>83</v>
      </c>
      <c r="W335" t="s">
        <v>94</v>
      </c>
      <c r="X335" t="s"/>
      <c r="Y335" t="s">
        <v>85</v>
      </c>
      <c r="Z335">
        <f>HYPERLINK("https://hotelmonitor-cachepage.eclerx.com/savepage/tk_15439116453266113_sr_2152.html","info")</f>
        <v/>
      </c>
      <c r="AA335" t="n">
        <v>-6796300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/>
      <c r="AP335" t="n">
        <v>79</v>
      </c>
      <c r="AQ335" t="s">
        <v>88</v>
      </c>
      <c r="AR335" t="s">
        <v>89</v>
      </c>
      <c r="AS335" t="s"/>
      <c r="AT335" t="s">
        <v>90</v>
      </c>
      <c r="AU335" t="s"/>
      <c r="AV335" t="s"/>
      <c r="AW335" t="s"/>
      <c r="AX335" t="s"/>
      <c r="AY335" t="n">
        <v>6796300</v>
      </c>
      <c r="AZ335" t="s">
        <v>322</v>
      </c>
      <c r="BA335" t="s"/>
      <c r="BB335" t="n">
        <v>27827</v>
      </c>
      <c r="BC335" t="n">
        <v>0</v>
      </c>
      <c r="BD335" t="n">
        <v>0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391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285</v>
      </c>
      <c r="L336" t="s">
        <v>76</v>
      </c>
      <c r="M336" t="s"/>
      <c r="N336" t="s">
        <v>399</v>
      </c>
      <c r="O336" t="s">
        <v>78</v>
      </c>
      <c r="P336" t="s">
        <v>391</v>
      </c>
      <c r="Q336" t="s"/>
      <c r="R336" t="s">
        <v>80</v>
      </c>
      <c r="S336" t="s">
        <v>402</v>
      </c>
      <c r="T336" t="s">
        <v>82</v>
      </c>
      <c r="U336" t="s"/>
      <c r="V336" t="s">
        <v>83</v>
      </c>
      <c r="W336" t="s">
        <v>94</v>
      </c>
      <c r="X336" t="s"/>
      <c r="Y336" t="s">
        <v>85</v>
      </c>
      <c r="Z336">
        <f>HYPERLINK("https://hotelmonitor-cachepage.eclerx.com/savepage/tk_15439116453266113_sr_2152.html","info")</f>
        <v/>
      </c>
      <c r="AA336" t="n">
        <v>-6796300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/>
      <c r="AP336" t="n">
        <v>79</v>
      </c>
      <c r="AQ336" t="s">
        <v>88</v>
      </c>
      <c r="AR336" t="s">
        <v>116</v>
      </c>
      <c r="AS336" t="s"/>
      <c r="AT336" t="s">
        <v>90</v>
      </c>
      <c r="AU336" t="s"/>
      <c r="AV336" t="s"/>
      <c r="AW336" t="s"/>
      <c r="AX336" t="s"/>
      <c r="AY336" t="n">
        <v>6796300</v>
      </c>
      <c r="AZ336" t="s">
        <v>322</v>
      </c>
      <c r="BA336" t="s"/>
      <c r="BB336" t="n">
        <v>27827</v>
      </c>
      <c r="BC336" t="n">
        <v>0</v>
      </c>
      <c r="BD336" t="n">
        <v>0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391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304</v>
      </c>
      <c r="L337" t="s">
        <v>76</v>
      </c>
      <c r="M337" t="s"/>
      <c r="N337" t="s">
        <v>191</v>
      </c>
      <c r="O337" t="s">
        <v>78</v>
      </c>
      <c r="P337" t="s">
        <v>391</v>
      </c>
      <c r="Q337" t="s"/>
      <c r="R337" t="s">
        <v>80</v>
      </c>
      <c r="S337" t="s">
        <v>403</v>
      </c>
      <c r="T337" t="s">
        <v>82</v>
      </c>
      <c r="U337" t="s"/>
      <c r="V337" t="s">
        <v>83</v>
      </c>
      <c r="W337" t="s">
        <v>84</v>
      </c>
      <c r="X337" t="s"/>
      <c r="Y337" t="s">
        <v>85</v>
      </c>
      <c r="Z337">
        <f>HYPERLINK("https://hotelmonitor-cachepage.eclerx.com/savepage/tk_15439116453266113_sr_2152.html","info")</f>
        <v/>
      </c>
      <c r="AA337" t="n">
        <v>-6796300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/>
      <c r="AP337" t="n">
        <v>79</v>
      </c>
      <c r="AQ337" t="s">
        <v>88</v>
      </c>
      <c r="AR337" t="s">
        <v>89</v>
      </c>
      <c r="AS337" t="s"/>
      <c r="AT337" t="s">
        <v>90</v>
      </c>
      <c r="AU337" t="s"/>
      <c r="AV337" t="s"/>
      <c r="AW337" t="s"/>
      <c r="AX337" t="s"/>
      <c r="AY337" t="n">
        <v>6796300</v>
      </c>
      <c r="AZ337" t="s">
        <v>322</v>
      </c>
      <c r="BA337" t="s"/>
      <c r="BB337" t="n">
        <v>27827</v>
      </c>
      <c r="BC337" t="n">
        <v>0</v>
      </c>
      <c r="BD337" t="n">
        <v>0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391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338</v>
      </c>
      <c r="L338" t="s">
        <v>76</v>
      </c>
      <c r="M338" t="s"/>
      <c r="N338" t="s">
        <v>203</v>
      </c>
      <c r="O338" t="s">
        <v>78</v>
      </c>
      <c r="P338" t="s">
        <v>391</v>
      </c>
      <c r="Q338" t="s"/>
      <c r="R338" t="s">
        <v>80</v>
      </c>
      <c r="S338" t="s">
        <v>404</v>
      </c>
      <c r="T338" t="s">
        <v>82</v>
      </c>
      <c r="U338" t="s"/>
      <c r="V338" t="s">
        <v>83</v>
      </c>
      <c r="W338" t="s">
        <v>84</v>
      </c>
      <c r="X338" t="s"/>
      <c r="Y338" t="s">
        <v>85</v>
      </c>
      <c r="Z338">
        <f>HYPERLINK("https://hotelmonitor-cachepage.eclerx.com/savepage/tk_15439116453266113_sr_2152.html","info")</f>
        <v/>
      </c>
      <c r="AA338" t="n">
        <v>-6796300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/>
      <c r="AP338" t="n">
        <v>79</v>
      </c>
      <c r="AQ338" t="s">
        <v>88</v>
      </c>
      <c r="AR338" t="s">
        <v>89</v>
      </c>
      <c r="AS338" t="s"/>
      <c r="AT338" t="s">
        <v>90</v>
      </c>
      <c r="AU338" t="s"/>
      <c r="AV338" t="s"/>
      <c r="AW338" t="s"/>
      <c r="AX338" t="s"/>
      <c r="AY338" t="n">
        <v>6796300</v>
      </c>
      <c r="AZ338" t="s">
        <v>322</v>
      </c>
      <c r="BA338" t="s"/>
      <c r="BB338" t="n">
        <v>27827</v>
      </c>
      <c r="BC338" t="n">
        <v>0</v>
      </c>
      <c r="BD338" t="n">
        <v>0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97</v>
      </c>
      <c r="B339" t="s">
        <v>71</v>
      </c>
      <c r="C339" t="s">
        <v>98</v>
      </c>
      <c r="D339" t="n">
        <v>2</v>
      </c>
      <c r="E339" t="s">
        <v>405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96</v>
      </c>
      <c r="L339" t="s">
        <v>76</v>
      </c>
      <c r="M339" t="s"/>
      <c r="N339" t="s">
        <v>111</v>
      </c>
      <c r="O339" t="s">
        <v>78</v>
      </c>
      <c r="P339" t="s">
        <v>405</v>
      </c>
      <c r="Q339" t="s"/>
      <c r="R339" t="s">
        <v>80</v>
      </c>
      <c r="S339" t="s">
        <v>406</v>
      </c>
      <c r="T339" t="s">
        <v>82</v>
      </c>
      <c r="U339" t="s"/>
      <c r="V339" t="s">
        <v>83</v>
      </c>
      <c r="W339" t="s">
        <v>94</v>
      </c>
      <c r="X339" t="s"/>
      <c r="Y339" t="s">
        <v>85</v>
      </c>
      <c r="Z339">
        <f>HYPERLINK("https://hotelmonitor-cachepage.eclerx.com/savepage/tk_1543901712452802_sr_2151.html","info")</f>
        <v/>
      </c>
      <c r="AA339" t="n">
        <v>-5983916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/>
      <c r="AP339" t="n">
        <v>95</v>
      </c>
      <c r="AQ339" t="s">
        <v>88</v>
      </c>
      <c r="AR339" t="s">
        <v>113</v>
      </c>
      <c r="AS339" t="s"/>
      <c r="AT339" t="s">
        <v>90</v>
      </c>
      <c r="AU339" t="s"/>
      <c r="AV339" t="s"/>
      <c r="AW339" t="s"/>
      <c r="AX339" t="s"/>
      <c r="AY339" t="n">
        <v>5983916</v>
      </c>
      <c r="AZ339" t="s">
        <v>407</v>
      </c>
      <c r="BA339" t="s"/>
      <c r="BB339" t="n">
        <v>27214</v>
      </c>
      <c r="BC339" t="n">
        <v>10.009754598141</v>
      </c>
      <c r="BD339" t="n">
        <v>53.554210481925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97</v>
      </c>
      <c r="B340" t="s">
        <v>71</v>
      </c>
      <c r="C340" t="s">
        <v>98</v>
      </c>
      <c r="D340" t="n">
        <v>2</v>
      </c>
      <c r="E340" t="s">
        <v>405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103</v>
      </c>
      <c r="L340" t="s">
        <v>76</v>
      </c>
      <c r="M340" t="s"/>
      <c r="N340" t="s">
        <v>117</v>
      </c>
      <c r="O340" t="s">
        <v>78</v>
      </c>
      <c r="P340" t="s">
        <v>405</v>
      </c>
      <c r="Q340" t="s"/>
      <c r="R340" t="s">
        <v>80</v>
      </c>
      <c r="S340" t="s">
        <v>176</v>
      </c>
      <c r="T340" t="s">
        <v>82</v>
      </c>
      <c r="U340" t="s"/>
      <c r="V340" t="s">
        <v>83</v>
      </c>
      <c r="W340" t="s">
        <v>94</v>
      </c>
      <c r="X340" t="s"/>
      <c r="Y340" t="s">
        <v>85</v>
      </c>
      <c r="Z340">
        <f>HYPERLINK("https://hotelmonitor-cachepage.eclerx.com/savepage/tk_1543901712452802_sr_2151.html","info")</f>
        <v/>
      </c>
      <c r="AA340" t="n">
        <v>-5983916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/>
      <c r="AP340" t="n">
        <v>95</v>
      </c>
      <c r="AQ340" t="s">
        <v>88</v>
      </c>
      <c r="AR340" t="s">
        <v>103</v>
      </c>
      <c r="AS340" t="s"/>
      <c r="AT340" t="s">
        <v>90</v>
      </c>
      <c r="AU340" t="s"/>
      <c r="AV340" t="s"/>
      <c r="AW340" t="s"/>
      <c r="AX340" t="s"/>
      <c r="AY340" t="n">
        <v>5983916</v>
      </c>
      <c r="AZ340" t="s">
        <v>407</v>
      </c>
      <c r="BA340" t="s"/>
      <c r="BB340" t="n">
        <v>27214</v>
      </c>
      <c r="BC340" t="n">
        <v>10.009754598141</v>
      </c>
      <c r="BD340" t="n">
        <v>53.554210481925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97</v>
      </c>
      <c r="B341" t="s">
        <v>71</v>
      </c>
      <c r="C341" t="s">
        <v>98</v>
      </c>
      <c r="D341" t="n">
        <v>2</v>
      </c>
      <c r="E341" t="s">
        <v>408</v>
      </c>
      <c r="F341" t="n">
        <v>3591713</v>
      </c>
      <c r="G341" t="s">
        <v>74</v>
      </c>
      <c r="H341" t="s">
        <v>75</v>
      </c>
      <c r="I341" t="s"/>
      <c r="J341" t="s">
        <v>74</v>
      </c>
      <c r="K341" t="n">
        <v>86</v>
      </c>
      <c r="L341" t="s">
        <v>76</v>
      </c>
      <c r="M341" t="s"/>
      <c r="N341" t="s">
        <v>257</v>
      </c>
      <c r="O341" t="s">
        <v>78</v>
      </c>
      <c r="P341" t="s">
        <v>408</v>
      </c>
      <c r="Q341" t="s"/>
      <c r="R341" t="s">
        <v>80</v>
      </c>
      <c r="S341" t="s">
        <v>125</v>
      </c>
      <c r="T341" t="s">
        <v>82</v>
      </c>
      <c r="U341" t="s"/>
      <c r="V341" t="s">
        <v>83</v>
      </c>
      <c r="W341" t="s">
        <v>84</v>
      </c>
      <c r="X341" t="s"/>
      <c r="Y341" t="s">
        <v>85</v>
      </c>
      <c r="Z341">
        <f>HYPERLINK("https://hotelmonitor-cachepage.eclerx.com/savepage/tk_15439014950493708_sr_2151.html","info")</f>
        <v/>
      </c>
      <c r="AA341" t="n">
        <v>304017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/>
      <c r="AP341" t="n">
        <v>25</v>
      </c>
      <c r="AQ341" t="s">
        <v>88</v>
      </c>
      <c r="AR341" t="s">
        <v>116</v>
      </c>
      <c r="AS341" t="s"/>
      <c r="AT341" t="s">
        <v>90</v>
      </c>
      <c r="AU341" t="s"/>
      <c r="AV341" t="s"/>
      <c r="AW341" t="s"/>
      <c r="AX341" t="s"/>
      <c r="AY341" t="n">
        <v>2337473</v>
      </c>
      <c r="AZ341" t="s">
        <v>409</v>
      </c>
      <c r="BA341" t="s"/>
      <c r="BB341" t="n">
        <v>28911</v>
      </c>
      <c r="BC341" t="n">
        <v>9.963679000000001</v>
      </c>
      <c r="BD341" t="n">
        <v>53.551043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97</v>
      </c>
      <c r="B342" t="s">
        <v>71</v>
      </c>
      <c r="C342" t="s">
        <v>98</v>
      </c>
      <c r="D342" t="n">
        <v>2</v>
      </c>
      <c r="E342" t="s">
        <v>408</v>
      </c>
      <c r="F342" t="n">
        <v>3591713</v>
      </c>
      <c r="G342" t="s">
        <v>74</v>
      </c>
      <c r="H342" t="s">
        <v>75</v>
      </c>
      <c r="I342" t="s"/>
      <c r="J342" t="s">
        <v>74</v>
      </c>
      <c r="K342" t="n">
        <v>94</v>
      </c>
      <c r="L342" t="s">
        <v>76</v>
      </c>
      <c r="M342" t="s"/>
      <c r="N342" t="s">
        <v>77</v>
      </c>
      <c r="O342" t="s">
        <v>78</v>
      </c>
      <c r="P342" t="s">
        <v>408</v>
      </c>
      <c r="Q342" t="s"/>
      <c r="R342" t="s">
        <v>80</v>
      </c>
      <c r="S342" t="s">
        <v>267</v>
      </c>
      <c r="T342" t="s">
        <v>82</v>
      </c>
      <c r="U342" t="s"/>
      <c r="V342" t="s">
        <v>83</v>
      </c>
      <c r="W342" t="s">
        <v>84</v>
      </c>
      <c r="X342" t="s"/>
      <c r="Y342" t="s">
        <v>85</v>
      </c>
      <c r="Z342">
        <f>HYPERLINK("https://hotelmonitor-cachepage.eclerx.com/savepage/tk_15439014950493708_sr_2151.html","info")</f>
        <v/>
      </c>
      <c r="AA342" t="n">
        <v>304017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87</v>
      </c>
      <c r="AO342" t="s"/>
      <c r="AP342" t="n">
        <v>25</v>
      </c>
      <c r="AQ342" t="s">
        <v>88</v>
      </c>
      <c r="AR342" t="s">
        <v>119</v>
      </c>
      <c r="AS342" t="s"/>
      <c r="AT342" t="s">
        <v>90</v>
      </c>
      <c r="AU342" t="s"/>
      <c r="AV342" t="s"/>
      <c r="AW342" t="s"/>
      <c r="AX342" t="s"/>
      <c r="AY342" t="n">
        <v>2337473</v>
      </c>
      <c r="AZ342" t="s">
        <v>409</v>
      </c>
      <c r="BA342" t="s"/>
      <c r="BB342" t="n">
        <v>28911</v>
      </c>
      <c r="BC342" t="n">
        <v>9.963679000000001</v>
      </c>
      <c r="BD342" t="n">
        <v>53.551043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97</v>
      </c>
      <c r="B343" t="s">
        <v>71</v>
      </c>
      <c r="C343" t="s">
        <v>98</v>
      </c>
      <c r="D343" t="n">
        <v>2</v>
      </c>
      <c r="E343" t="s">
        <v>408</v>
      </c>
      <c r="F343" t="n">
        <v>3591713</v>
      </c>
      <c r="G343" t="s">
        <v>74</v>
      </c>
      <c r="H343" t="s">
        <v>75</v>
      </c>
      <c r="I343" t="s"/>
      <c r="J343" t="s">
        <v>74</v>
      </c>
      <c r="K343" t="n">
        <v>94</v>
      </c>
      <c r="L343" t="s">
        <v>76</v>
      </c>
      <c r="M343" t="s"/>
      <c r="N343" t="s">
        <v>77</v>
      </c>
      <c r="O343" t="s">
        <v>78</v>
      </c>
      <c r="P343" t="s">
        <v>408</v>
      </c>
      <c r="Q343" t="s"/>
      <c r="R343" t="s">
        <v>80</v>
      </c>
      <c r="S343" t="s">
        <v>267</v>
      </c>
      <c r="T343" t="s">
        <v>82</v>
      </c>
      <c r="U343" t="s"/>
      <c r="V343" t="s">
        <v>83</v>
      </c>
      <c r="W343" t="s">
        <v>84</v>
      </c>
      <c r="X343" t="s"/>
      <c r="Y343" t="s">
        <v>85</v>
      </c>
      <c r="Z343">
        <f>HYPERLINK("https://hotelmonitor-cachepage.eclerx.com/savepage/tk_15439014950493708_sr_2151.html","info")</f>
        <v/>
      </c>
      <c r="AA343" t="n">
        <v>304017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/>
      <c r="AP343" t="n">
        <v>25</v>
      </c>
      <c r="AQ343" t="s">
        <v>88</v>
      </c>
      <c r="AR343" t="s">
        <v>140</v>
      </c>
      <c r="AS343" t="s"/>
      <c r="AT343" t="s">
        <v>90</v>
      </c>
      <c r="AU343" t="s"/>
      <c r="AV343" t="s"/>
      <c r="AW343" t="s"/>
      <c r="AX343" t="s"/>
      <c r="AY343" t="n">
        <v>2337473</v>
      </c>
      <c r="AZ343" t="s">
        <v>409</v>
      </c>
      <c r="BA343" t="s"/>
      <c r="BB343" t="n">
        <v>28911</v>
      </c>
      <c r="BC343" t="n">
        <v>9.963679000000001</v>
      </c>
      <c r="BD343" t="n">
        <v>53.551043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97</v>
      </c>
      <c r="B344" t="s">
        <v>71</v>
      </c>
      <c r="C344" t="s">
        <v>98</v>
      </c>
      <c r="D344" t="n">
        <v>2</v>
      </c>
      <c r="E344" t="s">
        <v>408</v>
      </c>
      <c r="F344" t="n">
        <v>3591713</v>
      </c>
      <c r="G344" t="s">
        <v>74</v>
      </c>
      <c r="H344" t="s">
        <v>75</v>
      </c>
      <c r="I344" t="s"/>
      <c r="J344" t="s">
        <v>74</v>
      </c>
      <c r="K344" t="n">
        <v>94</v>
      </c>
      <c r="L344" t="s">
        <v>76</v>
      </c>
      <c r="M344" t="s"/>
      <c r="N344" t="s">
        <v>141</v>
      </c>
      <c r="O344" t="s">
        <v>78</v>
      </c>
      <c r="P344" t="s">
        <v>408</v>
      </c>
      <c r="Q344" t="s"/>
      <c r="R344" t="s">
        <v>80</v>
      </c>
      <c r="S344" t="s">
        <v>267</v>
      </c>
      <c r="T344" t="s">
        <v>82</v>
      </c>
      <c r="U344" t="s"/>
      <c r="V344" t="s">
        <v>83</v>
      </c>
      <c r="W344" t="s">
        <v>84</v>
      </c>
      <c r="X344" t="s"/>
      <c r="Y344" t="s">
        <v>85</v>
      </c>
      <c r="Z344">
        <f>HYPERLINK("https://hotelmonitor-cachepage.eclerx.com/savepage/tk_15439014950493708_sr_2151.html","info")</f>
        <v/>
      </c>
      <c r="AA344" t="n">
        <v>304017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/>
      <c r="AP344" t="n">
        <v>25</v>
      </c>
      <c r="AQ344" t="s">
        <v>88</v>
      </c>
      <c r="AR344" t="s">
        <v>89</v>
      </c>
      <c r="AS344" t="s"/>
      <c r="AT344" t="s">
        <v>90</v>
      </c>
      <c r="AU344" t="s"/>
      <c r="AV344" t="s"/>
      <c r="AW344" t="s"/>
      <c r="AX344" t="s"/>
      <c r="AY344" t="n">
        <v>2337473</v>
      </c>
      <c r="AZ344" t="s">
        <v>409</v>
      </c>
      <c r="BA344" t="s"/>
      <c r="BB344" t="n">
        <v>28911</v>
      </c>
      <c r="BC344" t="n">
        <v>9.963679000000001</v>
      </c>
      <c r="BD344" t="n">
        <v>53.551043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410</v>
      </c>
      <c r="F345" t="n">
        <v>2337506</v>
      </c>
      <c r="G345" t="s">
        <v>74</v>
      </c>
      <c r="H345" t="s">
        <v>75</v>
      </c>
      <c r="I345" t="s"/>
      <c r="J345" t="s">
        <v>74</v>
      </c>
      <c r="K345" t="n">
        <v>165</v>
      </c>
      <c r="L345" t="s">
        <v>76</v>
      </c>
      <c r="M345" t="s"/>
      <c r="N345" t="s">
        <v>411</v>
      </c>
      <c r="O345" t="s">
        <v>78</v>
      </c>
      <c r="P345" t="s">
        <v>410</v>
      </c>
      <c r="Q345" t="s"/>
      <c r="R345" t="s">
        <v>80</v>
      </c>
      <c r="S345" t="s">
        <v>412</v>
      </c>
      <c r="T345" t="s">
        <v>82</v>
      </c>
      <c r="U345" t="s"/>
      <c r="V345" t="s">
        <v>83</v>
      </c>
      <c r="W345" t="s">
        <v>84</v>
      </c>
      <c r="X345" t="s"/>
      <c r="Y345" t="s">
        <v>85</v>
      </c>
      <c r="Z345">
        <f>HYPERLINK("https://hotelmonitor-cachepage.eclerx.com/savepage/tk_15439114307502944_sr_2152.html","info")</f>
        <v/>
      </c>
      <c r="AA345" t="n">
        <v>199528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/>
      <c r="AP345" t="n">
        <v>1</v>
      </c>
      <c r="AQ345" t="s">
        <v>88</v>
      </c>
      <c r="AR345" t="s">
        <v>103</v>
      </c>
      <c r="AS345" t="s"/>
      <c r="AT345" t="s">
        <v>90</v>
      </c>
      <c r="AU345" t="s"/>
      <c r="AV345" t="s"/>
      <c r="AW345" t="s"/>
      <c r="AX345" t="s"/>
      <c r="AY345" t="n">
        <v>2882743</v>
      </c>
      <c r="AZ345" t="s">
        <v>413</v>
      </c>
      <c r="BA345" t="s"/>
      <c r="BB345" t="n">
        <v>28913</v>
      </c>
      <c r="BC345" t="n">
        <v>10.008378</v>
      </c>
      <c r="BD345" t="n">
        <v>53.554776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410</v>
      </c>
      <c r="F346" t="n">
        <v>2337506</v>
      </c>
      <c r="G346" t="s">
        <v>74</v>
      </c>
      <c r="H346" t="s">
        <v>75</v>
      </c>
      <c r="I346" t="s"/>
      <c r="J346" t="s">
        <v>74</v>
      </c>
      <c r="K346" t="n">
        <v>165</v>
      </c>
      <c r="L346" t="s">
        <v>76</v>
      </c>
      <c r="M346" t="s"/>
      <c r="N346" t="s">
        <v>411</v>
      </c>
      <c r="O346" t="s">
        <v>78</v>
      </c>
      <c r="P346" t="s">
        <v>410</v>
      </c>
      <c r="Q346" t="s"/>
      <c r="R346" t="s">
        <v>80</v>
      </c>
      <c r="S346" t="s">
        <v>412</v>
      </c>
      <c r="T346" t="s">
        <v>82</v>
      </c>
      <c r="U346" t="s"/>
      <c r="V346" t="s">
        <v>83</v>
      </c>
      <c r="W346" t="s">
        <v>84</v>
      </c>
      <c r="X346" t="s"/>
      <c r="Y346" t="s">
        <v>85</v>
      </c>
      <c r="Z346">
        <f>HYPERLINK("https://hotelmonitor-cachepage.eclerx.com/savepage/tk_15439114307502944_sr_2152.html","info")</f>
        <v/>
      </c>
      <c r="AA346" t="n">
        <v>199528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/>
      <c r="AP346" t="n">
        <v>1</v>
      </c>
      <c r="AQ346" t="s">
        <v>88</v>
      </c>
      <c r="AR346" t="s">
        <v>414</v>
      </c>
      <c r="AS346" t="s"/>
      <c r="AT346" t="s">
        <v>90</v>
      </c>
      <c r="AU346" t="s"/>
      <c r="AV346" t="s"/>
      <c r="AW346" t="s"/>
      <c r="AX346" t="s"/>
      <c r="AY346" t="n">
        <v>2882743</v>
      </c>
      <c r="AZ346" t="s">
        <v>413</v>
      </c>
      <c r="BA346" t="s"/>
      <c r="BB346" t="n">
        <v>28913</v>
      </c>
      <c r="BC346" t="n">
        <v>10.008378</v>
      </c>
      <c r="BD346" t="n">
        <v>53.554776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410</v>
      </c>
      <c r="F347" t="n">
        <v>2337506</v>
      </c>
      <c r="G347" t="s">
        <v>74</v>
      </c>
      <c r="H347" t="s">
        <v>75</v>
      </c>
      <c r="I347" t="s"/>
      <c r="J347" t="s">
        <v>74</v>
      </c>
      <c r="K347" t="n">
        <v>165</v>
      </c>
      <c r="L347" t="s">
        <v>76</v>
      </c>
      <c r="M347" t="s"/>
      <c r="N347" t="s">
        <v>415</v>
      </c>
      <c r="O347" t="s">
        <v>78</v>
      </c>
      <c r="P347" t="s">
        <v>410</v>
      </c>
      <c r="Q347" t="s"/>
      <c r="R347" t="s">
        <v>80</v>
      </c>
      <c r="S347" t="s">
        <v>412</v>
      </c>
      <c r="T347" t="s">
        <v>82</v>
      </c>
      <c r="U347" t="s"/>
      <c r="V347" t="s">
        <v>83</v>
      </c>
      <c r="W347" t="s">
        <v>84</v>
      </c>
      <c r="X347" t="s"/>
      <c r="Y347" t="s">
        <v>85</v>
      </c>
      <c r="Z347">
        <f>HYPERLINK("https://hotelmonitor-cachepage.eclerx.com/savepage/tk_15439114307502944_sr_2152.html","info")</f>
        <v/>
      </c>
      <c r="AA347" t="n">
        <v>199528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/>
      <c r="AP347" t="n">
        <v>1</v>
      </c>
      <c r="AQ347" t="s">
        <v>88</v>
      </c>
      <c r="AR347" t="s">
        <v>107</v>
      </c>
      <c r="AS347" t="s"/>
      <c r="AT347" t="s">
        <v>90</v>
      </c>
      <c r="AU347" t="s"/>
      <c r="AV347" t="s"/>
      <c r="AW347" t="s"/>
      <c r="AX347" t="s"/>
      <c r="AY347" t="n">
        <v>2882743</v>
      </c>
      <c r="AZ347" t="s">
        <v>413</v>
      </c>
      <c r="BA347" t="s"/>
      <c r="BB347" t="n">
        <v>28913</v>
      </c>
      <c r="BC347" t="n">
        <v>10.008378</v>
      </c>
      <c r="BD347" t="n">
        <v>53.554776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410</v>
      </c>
      <c r="F348" t="n">
        <v>2337506</v>
      </c>
      <c r="G348" t="s">
        <v>74</v>
      </c>
      <c r="H348" t="s">
        <v>75</v>
      </c>
      <c r="I348" t="s"/>
      <c r="J348" t="s">
        <v>74</v>
      </c>
      <c r="K348" t="n">
        <v>166</v>
      </c>
      <c r="L348" t="s">
        <v>76</v>
      </c>
      <c r="M348" t="s"/>
      <c r="N348" t="s">
        <v>416</v>
      </c>
      <c r="O348" t="s">
        <v>78</v>
      </c>
      <c r="P348" t="s">
        <v>410</v>
      </c>
      <c r="Q348" t="s"/>
      <c r="R348" t="s">
        <v>80</v>
      </c>
      <c r="S348" t="s">
        <v>160</v>
      </c>
      <c r="T348" t="s">
        <v>82</v>
      </c>
      <c r="U348" t="s"/>
      <c r="V348" t="s">
        <v>83</v>
      </c>
      <c r="W348" t="s">
        <v>84</v>
      </c>
      <c r="X348" t="s"/>
      <c r="Y348" t="s">
        <v>85</v>
      </c>
      <c r="Z348">
        <f>HYPERLINK("https://hotelmonitor-cachepage.eclerx.com/savepage/tk_15439114307502944_sr_2152.html","info")</f>
        <v/>
      </c>
      <c r="AA348" t="n">
        <v>199528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/>
      <c r="AP348" t="n">
        <v>1</v>
      </c>
      <c r="AQ348" t="s">
        <v>88</v>
      </c>
      <c r="AR348" t="s">
        <v>140</v>
      </c>
      <c r="AS348" t="s"/>
      <c r="AT348" t="s">
        <v>90</v>
      </c>
      <c r="AU348" t="s"/>
      <c r="AV348" t="s"/>
      <c r="AW348" t="s"/>
      <c r="AX348" t="s"/>
      <c r="AY348" t="n">
        <v>2882743</v>
      </c>
      <c r="AZ348" t="s">
        <v>413</v>
      </c>
      <c r="BA348" t="s"/>
      <c r="BB348" t="n">
        <v>28913</v>
      </c>
      <c r="BC348" t="n">
        <v>10.008378</v>
      </c>
      <c r="BD348" t="n">
        <v>53.554776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410</v>
      </c>
      <c r="F349" t="n">
        <v>2337506</v>
      </c>
      <c r="G349" t="s">
        <v>74</v>
      </c>
      <c r="H349" t="s">
        <v>75</v>
      </c>
      <c r="I349" t="s"/>
      <c r="J349" t="s">
        <v>74</v>
      </c>
      <c r="K349" t="n">
        <v>166</v>
      </c>
      <c r="L349" t="s">
        <v>76</v>
      </c>
      <c r="M349" t="s"/>
      <c r="N349" t="s">
        <v>417</v>
      </c>
      <c r="O349" t="s">
        <v>78</v>
      </c>
      <c r="P349" t="s">
        <v>410</v>
      </c>
      <c r="Q349" t="s"/>
      <c r="R349" t="s">
        <v>80</v>
      </c>
      <c r="S349" t="s">
        <v>160</v>
      </c>
      <c r="T349" t="s">
        <v>82</v>
      </c>
      <c r="U349" t="s"/>
      <c r="V349" t="s">
        <v>83</v>
      </c>
      <c r="W349" t="s">
        <v>84</v>
      </c>
      <c r="X349" t="s"/>
      <c r="Y349" t="s">
        <v>85</v>
      </c>
      <c r="Z349">
        <f>HYPERLINK("https://hotelmonitor-cachepage.eclerx.com/savepage/tk_15439114307502944_sr_2152.html","info")</f>
        <v/>
      </c>
      <c r="AA349" t="n">
        <v>199528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/>
      <c r="AP349" t="n">
        <v>1</v>
      </c>
      <c r="AQ349" t="s">
        <v>88</v>
      </c>
      <c r="AR349" t="s">
        <v>89</v>
      </c>
      <c r="AS349" t="s"/>
      <c r="AT349" t="s">
        <v>90</v>
      </c>
      <c r="AU349" t="s"/>
      <c r="AV349" t="s"/>
      <c r="AW349" t="s"/>
      <c r="AX349" t="s"/>
      <c r="AY349" t="n">
        <v>2882743</v>
      </c>
      <c r="AZ349" t="s">
        <v>413</v>
      </c>
      <c r="BA349" t="s"/>
      <c r="BB349" t="n">
        <v>28913</v>
      </c>
      <c r="BC349" t="n">
        <v>10.008378</v>
      </c>
      <c r="BD349" t="n">
        <v>53.554776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410</v>
      </c>
      <c r="F350" t="n">
        <v>2337506</v>
      </c>
      <c r="G350" t="s">
        <v>74</v>
      </c>
      <c r="H350" t="s">
        <v>75</v>
      </c>
      <c r="I350" t="s"/>
      <c r="J350" t="s">
        <v>74</v>
      </c>
      <c r="K350" t="n">
        <v>166</v>
      </c>
      <c r="L350" t="s">
        <v>76</v>
      </c>
      <c r="M350" t="s"/>
      <c r="N350" t="s">
        <v>415</v>
      </c>
      <c r="O350" t="s">
        <v>78</v>
      </c>
      <c r="P350" t="s">
        <v>410</v>
      </c>
      <c r="Q350" t="s"/>
      <c r="R350" t="s">
        <v>80</v>
      </c>
      <c r="S350" t="s">
        <v>160</v>
      </c>
      <c r="T350" t="s">
        <v>82</v>
      </c>
      <c r="U350" t="s"/>
      <c r="V350" t="s">
        <v>83</v>
      </c>
      <c r="W350" t="s">
        <v>84</v>
      </c>
      <c r="X350" t="s"/>
      <c r="Y350" t="s">
        <v>85</v>
      </c>
      <c r="Z350">
        <f>HYPERLINK("https://hotelmonitor-cachepage.eclerx.com/savepage/tk_15439114307502944_sr_2152.html","info")</f>
        <v/>
      </c>
      <c r="AA350" t="n">
        <v>199528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/>
      <c r="AP350" t="n">
        <v>1</v>
      </c>
      <c r="AQ350" t="s">
        <v>88</v>
      </c>
      <c r="AR350" t="s">
        <v>107</v>
      </c>
      <c r="AS350" t="s"/>
      <c r="AT350" t="s">
        <v>90</v>
      </c>
      <c r="AU350" t="s"/>
      <c r="AV350" t="s"/>
      <c r="AW350" t="s"/>
      <c r="AX350" t="s"/>
      <c r="AY350" t="n">
        <v>2882743</v>
      </c>
      <c r="AZ350" t="s">
        <v>413</v>
      </c>
      <c r="BA350" t="s"/>
      <c r="BB350" t="n">
        <v>28913</v>
      </c>
      <c r="BC350" t="n">
        <v>10.008378</v>
      </c>
      <c r="BD350" t="n">
        <v>53.554776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410</v>
      </c>
      <c r="F351" t="n">
        <v>2337506</v>
      </c>
      <c r="G351" t="s">
        <v>74</v>
      </c>
      <c r="H351" t="s">
        <v>75</v>
      </c>
      <c r="I351" t="s"/>
      <c r="J351" t="s">
        <v>74</v>
      </c>
      <c r="K351" t="n">
        <v>166</v>
      </c>
      <c r="L351" t="s">
        <v>76</v>
      </c>
      <c r="M351" t="s"/>
      <c r="N351" t="s">
        <v>416</v>
      </c>
      <c r="O351" t="s">
        <v>78</v>
      </c>
      <c r="P351" t="s">
        <v>410</v>
      </c>
      <c r="Q351" t="s"/>
      <c r="R351" t="s">
        <v>80</v>
      </c>
      <c r="S351" t="s">
        <v>160</v>
      </c>
      <c r="T351" t="s">
        <v>82</v>
      </c>
      <c r="U351" t="s"/>
      <c r="V351" t="s">
        <v>83</v>
      </c>
      <c r="W351" t="s">
        <v>84</v>
      </c>
      <c r="X351" t="s"/>
      <c r="Y351" t="s">
        <v>85</v>
      </c>
      <c r="Z351">
        <f>HYPERLINK("https://hotelmonitor-cachepage.eclerx.com/savepage/tk_15439114307502944_sr_2152.html","info")</f>
        <v/>
      </c>
      <c r="AA351" t="n">
        <v>199528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/>
      <c r="AP351" t="n">
        <v>1</v>
      </c>
      <c r="AQ351" t="s">
        <v>88</v>
      </c>
      <c r="AR351" t="s">
        <v>119</v>
      </c>
      <c r="AS351" t="s"/>
      <c r="AT351" t="s">
        <v>90</v>
      </c>
      <c r="AU351" t="s"/>
      <c r="AV351" t="s"/>
      <c r="AW351" t="s"/>
      <c r="AX351" t="s"/>
      <c r="AY351" t="n">
        <v>2882743</v>
      </c>
      <c r="AZ351" t="s">
        <v>413</v>
      </c>
      <c r="BA351" t="s"/>
      <c r="BB351" t="n">
        <v>28913</v>
      </c>
      <c r="BC351" t="n">
        <v>10.008378</v>
      </c>
      <c r="BD351" t="n">
        <v>53.554776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410</v>
      </c>
      <c r="F352" t="n">
        <v>2337506</v>
      </c>
      <c r="G352" t="s">
        <v>74</v>
      </c>
      <c r="H352" t="s">
        <v>75</v>
      </c>
      <c r="I352" t="s"/>
      <c r="J352" t="s">
        <v>74</v>
      </c>
      <c r="K352" t="n">
        <v>168</v>
      </c>
      <c r="L352" t="s">
        <v>76</v>
      </c>
      <c r="M352" t="s"/>
      <c r="N352" t="s">
        <v>418</v>
      </c>
      <c r="O352" t="s">
        <v>78</v>
      </c>
      <c r="P352" t="s">
        <v>410</v>
      </c>
      <c r="Q352" t="s"/>
      <c r="R352" t="s">
        <v>80</v>
      </c>
      <c r="S352" t="s">
        <v>419</v>
      </c>
      <c r="T352" t="s">
        <v>82</v>
      </c>
      <c r="U352" t="s"/>
      <c r="V352" t="s">
        <v>83</v>
      </c>
      <c r="W352" t="s">
        <v>84</v>
      </c>
      <c r="X352" t="s"/>
      <c r="Y352" t="s">
        <v>85</v>
      </c>
      <c r="Z352">
        <f>HYPERLINK("https://hotelmonitor-cachepage.eclerx.com/savepage/tk_15439114307502944_sr_2152.html","info")</f>
        <v/>
      </c>
      <c r="AA352" t="n">
        <v>199528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/>
      <c r="AP352" t="n">
        <v>1</v>
      </c>
      <c r="AQ352" t="s">
        <v>88</v>
      </c>
      <c r="AR352" t="s">
        <v>119</v>
      </c>
      <c r="AS352" t="s"/>
      <c r="AT352" t="s">
        <v>90</v>
      </c>
      <c r="AU352" t="s"/>
      <c r="AV352" t="s"/>
      <c r="AW352" t="s"/>
      <c r="AX352" t="s"/>
      <c r="AY352" t="n">
        <v>2882743</v>
      </c>
      <c r="AZ352" t="s">
        <v>413</v>
      </c>
      <c r="BA352" t="s"/>
      <c r="BB352" t="n">
        <v>28913</v>
      </c>
      <c r="BC352" t="n">
        <v>10.008378</v>
      </c>
      <c r="BD352" t="n">
        <v>53.554776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410</v>
      </c>
      <c r="F353" t="n">
        <v>2337506</v>
      </c>
      <c r="G353" t="s">
        <v>74</v>
      </c>
      <c r="H353" t="s">
        <v>75</v>
      </c>
      <c r="I353" t="s"/>
      <c r="J353" t="s">
        <v>74</v>
      </c>
      <c r="K353" t="n">
        <v>168</v>
      </c>
      <c r="L353" t="s">
        <v>76</v>
      </c>
      <c r="M353" t="s"/>
      <c r="N353" t="s">
        <v>418</v>
      </c>
      <c r="O353" t="s">
        <v>78</v>
      </c>
      <c r="P353" t="s">
        <v>410</v>
      </c>
      <c r="Q353" t="s"/>
      <c r="R353" t="s">
        <v>80</v>
      </c>
      <c r="S353" t="s">
        <v>419</v>
      </c>
      <c r="T353" t="s">
        <v>82</v>
      </c>
      <c r="U353" t="s"/>
      <c r="V353" t="s">
        <v>83</v>
      </c>
      <c r="W353" t="s">
        <v>84</v>
      </c>
      <c r="X353" t="s"/>
      <c r="Y353" t="s">
        <v>85</v>
      </c>
      <c r="Z353">
        <f>HYPERLINK("https://hotelmonitor-cachepage.eclerx.com/savepage/tk_15439114307502944_sr_2152.html","info")</f>
        <v/>
      </c>
      <c r="AA353" t="n">
        <v>199528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/>
      <c r="AP353" t="n">
        <v>1</v>
      </c>
      <c r="AQ353" t="s">
        <v>88</v>
      </c>
      <c r="AR353" t="s">
        <v>140</v>
      </c>
      <c r="AS353" t="s"/>
      <c r="AT353" t="s">
        <v>90</v>
      </c>
      <c r="AU353" t="s"/>
      <c r="AV353" t="s"/>
      <c r="AW353" t="s"/>
      <c r="AX353" t="s"/>
      <c r="AY353" t="n">
        <v>2882743</v>
      </c>
      <c r="AZ353" t="s">
        <v>413</v>
      </c>
      <c r="BA353" t="s"/>
      <c r="BB353" t="n">
        <v>28913</v>
      </c>
      <c r="BC353" t="n">
        <v>10.008378</v>
      </c>
      <c r="BD353" t="n">
        <v>53.554776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410</v>
      </c>
      <c r="F354" t="n">
        <v>2337506</v>
      </c>
      <c r="G354" t="s">
        <v>74</v>
      </c>
      <c r="H354" t="s">
        <v>75</v>
      </c>
      <c r="I354" t="s"/>
      <c r="J354" t="s">
        <v>74</v>
      </c>
      <c r="K354" t="n">
        <v>168</v>
      </c>
      <c r="L354" t="s">
        <v>76</v>
      </c>
      <c r="M354" t="s"/>
      <c r="N354" t="s">
        <v>420</v>
      </c>
      <c r="O354" t="s">
        <v>78</v>
      </c>
      <c r="P354" t="s">
        <v>410</v>
      </c>
      <c r="Q354" t="s"/>
      <c r="R354" t="s">
        <v>80</v>
      </c>
      <c r="S354" t="s">
        <v>419</v>
      </c>
      <c r="T354" t="s">
        <v>82</v>
      </c>
      <c r="U354" t="s"/>
      <c r="V354" t="s">
        <v>83</v>
      </c>
      <c r="W354" t="s">
        <v>84</v>
      </c>
      <c r="X354" t="s"/>
      <c r="Y354" t="s">
        <v>85</v>
      </c>
      <c r="Z354">
        <f>HYPERLINK("https://hotelmonitor-cachepage.eclerx.com/savepage/tk_15439114307502944_sr_2152.html","info")</f>
        <v/>
      </c>
      <c r="AA354" t="n">
        <v>199528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/>
      <c r="AP354" t="n">
        <v>1</v>
      </c>
      <c r="AQ354" t="s">
        <v>88</v>
      </c>
      <c r="AR354" t="s">
        <v>89</v>
      </c>
      <c r="AS354" t="s"/>
      <c r="AT354" t="s">
        <v>90</v>
      </c>
      <c r="AU354" t="s"/>
      <c r="AV354" t="s"/>
      <c r="AW354" t="s"/>
      <c r="AX354" t="s"/>
      <c r="AY354" t="n">
        <v>2882743</v>
      </c>
      <c r="AZ354" t="s">
        <v>413</v>
      </c>
      <c r="BA354" t="s"/>
      <c r="BB354" t="n">
        <v>28913</v>
      </c>
      <c r="BC354" t="n">
        <v>10.008378</v>
      </c>
      <c r="BD354" t="n">
        <v>53.554776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410</v>
      </c>
      <c r="F355" t="n">
        <v>2337506</v>
      </c>
      <c r="G355" t="s">
        <v>74</v>
      </c>
      <c r="H355" t="s">
        <v>75</v>
      </c>
      <c r="I355" t="s"/>
      <c r="J355" t="s">
        <v>74</v>
      </c>
      <c r="K355" t="n">
        <v>170</v>
      </c>
      <c r="L355" t="s">
        <v>76</v>
      </c>
      <c r="M355" t="s"/>
      <c r="N355" t="s">
        <v>312</v>
      </c>
      <c r="O355" t="s">
        <v>78</v>
      </c>
      <c r="P355" t="s">
        <v>410</v>
      </c>
      <c r="Q355" t="s"/>
      <c r="R355" t="s">
        <v>80</v>
      </c>
      <c r="S355" t="s">
        <v>421</v>
      </c>
      <c r="T355" t="s">
        <v>82</v>
      </c>
      <c r="U355" t="s"/>
      <c r="V355" t="s">
        <v>83</v>
      </c>
      <c r="W355" t="s">
        <v>84</v>
      </c>
      <c r="X355" t="s"/>
      <c r="Y355" t="s">
        <v>85</v>
      </c>
      <c r="Z355">
        <f>HYPERLINK("https://hotelmonitor-cachepage.eclerx.com/savepage/tk_15439114307502944_sr_2152.html","info")</f>
        <v/>
      </c>
      <c r="AA355" t="n">
        <v>199528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/>
      <c r="AP355" t="n">
        <v>1</v>
      </c>
      <c r="AQ355" t="s">
        <v>88</v>
      </c>
      <c r="AR355" t="s">
        <v>103</v>
      </c>
      <c r="AS355" t="s"/>
      <c r="AT355" t="s">
        <v>90</v>
      </c>
      <c r="AU355" t="s"/>
      <c r="AV355" t="s"/>
      <c r="AW355" t="s"/>
      <c r="AX355" t="s"/>
      <c r="AY355" t="n">
        <v>2882743</v>
      </c>
      <c r="AZ355" t="s">
        <v>413</v>
      </c>
      <c r="BA355" t="s"/>
      <c r="BB355" t="n">
        <v>28913</v>
      </c>
      <c r="BC355" t="n">
        <v>10.008378</v>
      </c>
      <c r="BD355" t="n">
        <v>53.554776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410</v>
      </c>
      <c r="F356" t="n">
        <v>2337506</v>
      </c>
      <c r="G356" t="s">
        <v>74</v>
      </c>
      <c r="H356" t="s">
        <v>75</v>
      </c>
      <c r="I356" t="s"/>
      <c r="J356" t="s">
        <v>74</v>
      </c>
      <c r="K356" t="n">
        <v>171</v>
      </c>
      <c r="L356" t="s">
        <v>76</v>
      </c>
      <c r="M356" t="s"/>
      <c r="N356" t="s">
        <v>77</v>
      </c>
      <c r="O356" t="s">
        <v>78</v>
      </c>
      <c r="P356" t="s">
        <v>410</v>
      </c>
      <c r="Q356" t="s"/>
      <c r="R356" t="s">
        <v>80</v>
      </c>
      <c r="S356" t="s">
        <v>422</v>
      </c>
      <c r="T356" t="s">
        <v>82</v>
      </c>
      <c r="U356" t="s"/>
      <c r="V356" t="s">
        <v>83</v>
      </c>
      <c r="W356" t="s">
        <v>84</v>
      </c>
      <c r="X356" t="s"/>
      <c r="Y356" t="s">
        <v>85</v>
      </c>
      <c r="Z356">
        <f>HYPERLINK("https://hotelmonitor-cachepage.eclerx.com/savepage/tk_15439114307502944_sr_2152.html","info")</f>
        <v/>
      </c>
      <c r="AA356" t="n">
        <v>199528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/>
      <c r="AP356" t="n">
        <v>1</v>
      </c>
      <c r="AQ356" t="s">
        <v>88</v>
      </c>
      <c r="AR356" t="s">
        <v>124</v>
      </c>
      <c r="AS356" t="s"/>
      <c r="AT356" t="s">
        <v>90</v>
      </c>
      <c r="AU356" t="s"/>
      <c r="AV356" t="s"/>
      <c r="AW356" t="s"/>
      <c r="AX356" t="s"/>
      <c r="AY356" t="n">
        <v>2882743</v>
      </c>
      <c r="AZ356" t="s">
        <v>413</v>
      </c>
      <c r="BA356" t="s"/>
      <c r="BB356" t="n">
        <v>28913</v>
      </c>
      <c r="BC356" t="n">
        <v>10.008378</v>
      </c>
      <c r="BD356" t="n">
        <v>53.554776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410</v>
      </c>
      <c r="F357" t="n">
        <v>2337506</v>
      </c>
      <c r="G357" t="s">
        <v>74</v>
      </c>
      <c r="H357" t="s">
        <v>75</v>
      </c>
      <c r="I357" t="s"/>
      <c r="J357" t="s">
        <v>74</v>
      </c>
      <c r="K357" t="n">
        <v>171</v>
      </c>
      <c r="L357" t="s">
        <v>76</v>
      </c>
      <c r="M357" t="s"/>
      <c r="N357" t="s">
        <v>312</v>
      </c>
      <c r="O357" t="s">
        <v>78</v>
      </c>
      <c r="P357" t="s">
        <v>410</v>
      </c>
      <c r="Q357" t="s"/>
      <c r="R357" t="s">
        <v>80</v>
      </c>
      <c r="S357" t="s">
        <v>422</v>
      </c>
      <c r="T357" t="s">
        <v>82</v>
      </c>
      <c r="U357" t="s"/>
      <c r="V357" t="s">
        <v>83</v>
      </c>
      <c r="W357" t="s">
        <v>84</v>
      </c>
      <c r="X357" t="s"/>
      <c r="Y357" t="s">
        <v>85</v>
      </c>
      <c r="Z357">
        <f>HYPERLINK("https://hotelmonitor-cachepage.eclerx.com/savepage/tk_15439114307502944_sr_2152.html","info")</f>
        <v/>
      </c>
      <c r="AA357" t="n">
        <v>199528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87</v>
      </c>
      <c r="AO357" t="s"/>
      <c r="AP357" t="n">
        <v>1</v>
      </c>
      <c r="AQ357" t="s">
        <v>88</v>
      </c>
      <c r="AR357" t="s">
        <v>414</v>
      </c>
      <c r="AS357" t="s"/>
      <c r="AT357" t="s">
        <v>90</v>
      </c>
      <c r="AU357" t="s"/>
      <c r="AV357" t="s"/>
      <c r="AW357" t="s"/>
      <c r="AX357" t="s"/>
      <c r="AY357" t="n">
        <v>2882743</v>
      </c>
      <c r="AZ357" t="s">
        <v>413</v>
      </c>
      <c r="BA357" t="s"/>
      <c r="BB357" t="n">
        <v>28913</v>
      </c>
      <c r="BC357" t="n">
        <v>10.008378</v>
      </c>
      <c r="BD357" t="n">
        <v>53.554776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410</v>
      </c>
      <c r="F358" t="n">
        <v>2337506</v>
      </c>
      <c r="G358" t="s">
        <v>74</v>
      </c>
      <c r="H358" t="s">
        <v>75</v>
      </c>
      <c r="I358" t="s"/>
      <c r="J358" t="s">
        <v>74</v>
      </c>
      <c r="K358" t="n">
        <v>176</v>
      </c>
      <c r="L358" t="s">
        <v>76</v>
      </c>
      <c r="M358" t="s"/>
      <c r="N358" t="s">
        <v>77</v>
      </c>
      <c r="O358" t="s">
        <v>78</v>
      </c>
      <c r="P358" t="s">
        <v>410</v>
      </c>
      <c r="Q358" t="s"/>
      <c r="R358" t="s">
        <v>80</v>
      </c>
      <c r="S358" t="s">
        <v>374</v>
      </c>
      <c r="T358" t="s">
        <v>82</v>
      </c>
      <c r="U358" t="s"/>
      <c r="V358" t="s">
        <v>83</v>
      </c>
      <c r="W358" t="s">
        <v>84</v>
      </c>
      <c r="X358" t="s"/>
      <c r="Y358" t="s">
        <v>85</v>
      </c>
      <c r="Z358">
        <f>HYPERLINK("https://hotelmonitor-cachepage.eclerx.com/savepage/tk_15439114307502944_sr_2152.html","info")</f>
        <v/>
      </c>
      <c r="AA358" t="n">
        <v>199528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/>
      <c r="AP358" t="n">
        <v>1</v>
      </c>
      <c r="AQ358" t="s">
        <v>88</v>
      </c>
      <c r="AR358" t="s">
        <v>89</v>
      </c>
      <c r="AS358" t="s"/>
      <c r="AT358" t="s">
        <v>90</v>
      </c>
      <c r="AU358" t="s"/>
      <c r="AV358" t="s"/>
      <c r="AW358" t="s"/>
      <c r="AX358" t="s"/>
      <c r="AY358" t="n">
        <v>2882743</v>
      </c>
      <c r="AZ358" t="s">
        <v>413</v>
      </c>
      <c r="BA358" t="s"/>
      <c r="BB358" t="n">
        <v>28913</v>
      </c>
      <c r="BC358" t="n">
        <v>10.008378</v>
      </c>
      <c r="BD358" t="n">
        <v>53.554776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410</v>
      </c>
      <c r="F359" t="n">
        <v>2337506</v>
      </c>
      <c r="G359" t="s">
        <v>74</v>
      </c>
      <c r="H359" t="s">
        <v>75</v>
      </c>
      <c r="I359" t="s"/>
      <c r="J359" t="s">
        <v>74</v>
      </c>
      <c r="K359" t="n">
        <v>179</v>
      </c>
      <c r="L359" t="s">
        <v>76</v>
      </c>
      <c r="M359" t="s"/>
      <c r="N359" t="s">
        <v>423</v>
      </c>
      <c r="O359" t="s">
        <v>78</v>
      </c>
      <c r="P359" t="s">
        <v>410</v>
      </c>
      <c r="Q359" t="s"/>
      <c r="R359" t="s">
        <v>80</v>
      </c>
      <c r="S359" t="s">
        <v>424</v>
      </c>
      <c r="T359" t="s">
        <v>82</v>
      </c>
      <c r="U359" t="s"/>
      <c r="V359" t="s">
        <v>83</v>
      </c>
      <c r="W359" t="s">
        <v>84</v>
      </c>
      <c r="X359" t="s"/>
      <c r="Y359" t="s">
        <v>85</v>
      </c>
      <c r="Z359">
        <f>HYPERLINK("https://hotelmonitor-cachepage.eclerx.com/savepage/tk_15439114307502944_sr_2152.html","info")</f>
        <v/>
      </c>
      <c r="AA359" t="n">
        <v>199528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/>
      <c r="AP359" t="n">
        <v>1</v>
      </c>
      <c r="AQ359" t="s">
        <v>88</v>
      </c>
      <c r="AR359" t="s">
        <v>103</v>
      </c>
      <c r="AS359" t="s"/>
      <c r="AT359" t="s">
        <v>90</v>
      </c>
      <c r="AU359" t="s"/>
      <c r="AV359" t="s"/>
      <c r="AW359" t="s"/>
      <c r="AX359" t="s"/>
      <c r="AY359" t="n">
        <v>2882743</v>
      </c>
      <c r="AZ359" t="s">
        <v>413</v>
      </c>
      <c r="BA359" t="s"/>
      <c r="BB359" t="n">
        <v>28913</v>
      </c>
      <c r="BC359" t="n">
        <v>10.008378</v>
      </c>
      <c r="BD359" t="n">
        <v>53.554776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410</v>
      </c>
      <c r="F360" t="n">
        <v>2337506</v>
      </c>
      <c r="G360" t="s">
        <v>74</v>
      </c>
      <c r="H360" t="s">
        <v>75</v>
      </c>
      <c r="I360" t="s"/>
      <c r="J360" t="s">
        <v>74</v>
      </c>
      <c r="K360" t="n">
        <v>180</v>
      </c>
      <c r="L360" t="s">
        <v>76</v>
      </c>
      <c r="M360" t="s"/>
      <c r="N360" t="s">
        <v>423</v>
      </c>
      <c r="O360" t="s">
        <v>78</v>
      </c>
      <c r="P360" t="s">
        <v>410</v>
      </c>
      <c r="Q360" t="s"/>
      <c r="R360" t="s">
        <v>80</v>
      </c>
      <c r="S360" t="s">
        <v>425</v>
      </c>
      <c r="T360" t="s">
        <v>82</v>
      </c>
      <c r="U360" t="s"/>
      <c r="V360" t="s">
        <v>83</v>
      </c>
      <c r="W360" t="s">
        <v>84</v>
      </c>
      <c r="X360" t="s"/>
      <c r="Y360" t="s">
        <v>85</v>
      </c>
      <c r="Z360">
        <f>HYPERLINK("https://hotelmonitor-cachepage.eclerx.com/savepage/tk_15439114307502944_sr_2152.html","info")</f>
        <v/>
      </c>
      <c r="AA360" t="n">
        <v>199528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/>
      <c r="AP360" t="n">
        <v>1</v>
      </c>
      <c r="AQ360" t="s">
        <v>88</v>
      </c>
      <c r="AR360" t="s">
        <v>414</v>
      </c>
      <c r="AS360" t="s"/>
      <c r="AT360" t="s">
        <v>90</v>
      </c>
      <c r="AU360" t="s"/>
      <c r="AV360" t="s"/>
      <c r="AW360" t="s"/>
      <c r="AX360" t="s"/>
      <c r="AY360" t="n">
        <v>2882743</v>
      </c>
      <c r="AZ360" t="s">
        <v>413</v>
      </c>
      <c r="BA360" t="s"/>
      <c r="BB360" t="n">
        <v>28913</v>
      </c>
      <c r="BC360" t="n">
        <v>10.008378</v>
      </c>
      <c r="BD360" t="n">
        <v>53.554776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410</v>
      </c>
      <c r="F361" t="n">
        <v>2337506</v>
      </c>
      <c r="G361" t="s">
        <v>74</v>
      </c>
      <c r="H361" t="s">
        <v>75</v>
      </c>
      <c r="I361" t="s"/>
      <c r="J361" t="s">
        <v>74</v>
      </c>
      <c r="K361" t="n">
        <v>188</v>
      </c>
      <c r="L361" t="s">
        <v>76</v>
      </c>
      <c r="M361" t="s"/>
      <c r="N361" t="s">
        <v>426</v>
      </c>
      <c r="O361" t="s">
        <v>78</v>
      </c>
      <c r="P361" t="s">
        <v>410</v>
      </c>
      <c r="Q361" t="s"/>
      <c r="R361" t="s">
        <v>80</v>
      </c>
      <c r="S361" t="s">
        <v>185</v>
      </c>
      <c r="T361" t="s">
        <v>82</v>
      </c>
      <c r="U361" t="s"/>
      <c r="V361" t="s">
        <v>83</v>
      </c>
      <c r="W361" t="s">
        <v>84</v>
      </c>
      <c r="X361" t="s"/>
      <c r="Y361" t="s">
        <v>85</v>
      </c>
      <c r="Z361">
        <f>HYPERLINK("https://hotelmonitor-cachepage.eclerx.com/savepage/tk_15439114307502944_sr_2152.html","info")</f>
        <v/>
      </c>
      <c r="AA361" t="n">
        <v>199528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/>
      <c r="AP361" t="n">
        <v>1</v>
      </c>
      <c r="AQ361" t="s">
        <v>88</v>
      </c>
      <c r="AR361" t="s">
        <v>107</v>
      </c>
      <c r="AS361" t="s"/>
      <c r="AT361" t="s">
        <v>90</v>
      </c>
      <c r="AU361" t="s"/>
      <c r="AV361" t="s"/>
      <c r="AW361" t="s"/>
      <c r="AX361" t="s"/>
      <c r="AY361" t="n">
        <v>2882743</v>
      </c>
      <c r="AZ361" t="s">
        <v>413</v>
      </c>
      <c r="BA361" t="s"/>
      <c r="BB361" t="n">
        <v>28913</v>
      </c>
      <c r="BC361" t="n">
        <v>10.008378</v>
      </c>
      <c r="BD361" t="n">
        <v>53.554776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410</v>
      </c>
      <c r="F362" t="n">
        <v>2337506</v>
      </c>
      <c r="G362" t="s">
        <v>74</v>
      </c>
      <c r="H362" t="s">
        <v>75</v>
      </c>
      <c r="I362" t="s"/>
      <c r="J362" t="s">
        <v>74</v>
      </c>
      <c r="K362" t="n">
        <v>189</v>
      </c>
      <c r="L362" t="s">
        <v>76</v>
      </c>
      <c r="M362" t="s"/>
      <c r="N362" t="s">
        <v>426</v>
      </c>
      <c r="O362" t="s">
        <v>78</v>
      </c>
      <c r="P362" t="s">
        <v>410</v>
      </c>
      <c r="Q362" t="s"/>
      <c r="R362" t="s">
        <v>80</v>
      </c>
      <c r="S362" t="s">
        <v>427</v>
      </c>
      <c r="T362" t="s">
        <v>82</v>
      </c>
      <c r="U362" t="s"/>
      <c r="V362" t="s">
        <v>83</v>
      </c>
      <c r="W362" t="s">
        <v>84</v>
      </c>
      <c r="X362" t="s"/>
      <c r="Y362" t="s">
        <v>85</v>
      </c>
      <c r="Z362">
        <f>HYPERLINK("https://hotelmonitor-cachepage.eclerx.com/savepage/tk_15439114307502944_sr_2152.html","info")</f>
        <v/>
      </c>
      <c r="AA362" t="n">
        <v>199528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/>
      <c r="AP362" t="n">
        <v>1</v>
      </c>
      <c r="AQ362" t="s">
        <v>88</v>
      </c>
      <c r="AR362" t="s">
        <v>107</v>
      </c>
      <c r="AS362" t="s"/>
      <c r="AT362" t="s">
        <v>90</v>
      </c>
      <c r="AU362" t="s"/>
      <c r="AV362" t="s"/>
      <c r="AW362" t="s"/>
      <c r="AX362" t="s"/>
      <c r="AY362" t="n">
        <v>2882743</v>
      </c>
      <c r="AZ362" t="s">
        <v>413</v>
      </c>
      <c r="BA362" t="s"/>
      <c r="BB362" t="n">
        <v>28913</v>
      </c>
      <c r="BC362" t="n">
        <v>10.008378</v>
      </c>
      <c r="BD362" t="n">
        <v>53.554776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410</v>
      </c>
      <c r="F363" t="n">
        <v>2337506</v>
      </c>
      <c r="G363" t="s">
        <v>74</v>
      </c>
      <c r="H363" t="s">
        <v>75</v>
      </c>
      <c r="I363" t="s"/>
      <c r="J363" t="s">
        <v>74</v>
      </c>
      <c r="K363" t="n">
        <v>192</v>
      </c>
      <c r="L363" t="s">
        <v>76</v>
      </c>
      <c r="M363" t="s"/>
      <c r="N363" t="s">
        <v>428</v>
      </c>
      <c r="O363" t="s">
        <v>78</v>
      </c>
      <c r="P363" t="s">
        <v>410</v>
      </c>
      <c r="Q363" t="s"/>
      <c r="R363" t="s">
        <v>80</v>
      </c>
      <c r="S363" t="s">
        <v>429</v>
      </c>
      <c r="T363" t="s">
        <v>82</v>
      </c>
      <c r="U363" t="s"/>
      <c r="V363" t="s">
        <v>83</v>
      </c>
      <c r="W363" t="s">
        <v>84</v>
      </c>
      <c r="X363" t="s"/>
      <c r="Y363" t="s">
        <v>85</v>
      </c>
      <c r="Z363">
        <f>HYPERLINK("https://hotelmonitor-cachepage.eclerx.com/savepage/tk_15439114307502944_sr_2152.html","info")</f>
        <v/>
      </c>
      <c r="AA363" t="n">
        <v>199528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/>
      <c r="AP363" t="n">
        <v>1</v>
      </c>
      <c r="AQ363" t="s">
        <v>88</v>
      </c>
      <c r="AR363" t="s">
        <v>119</v>
      </c>
      <c r="AS363" t="s"/>
      <c r="AT363" t="s">
        <v>90</v>
      </c>
      <c r="AU363" t="s"/>
      <c r="AV363" t="s"/>
      <c r="AW363" t="s"/>
      <c r="AX363" t="s"/>
      <c r="AY363" t="n">
        <v>2882743</v>
      </c>
      <c r="AZ363" t="s">
        <v>413</v>
      </c>
      <c r="BA363" t="s"/>
      <c r="BB363" t="n">
        <v>28913</v>
      </c>
      <c r="BC363" t="n">
        <v>10.008378</v>
      </c>
      <c r="BD363" t="n">
        <v>53.554776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410</v>
      </c>
      <c r="F364" t="n">
        <v>2337506</v>
      </c>
      <c r="G364" t="s">
        <v>74</v>
      </c>
      <c r="H364" t="s">
        <v>75</v>
      </c>
      <c r="I364" t="s"/>
      <c r="J364" t="s">
        <v>74</v>
      </c>
      <c r="K364" t="n">
        <v>192</v>
      </c>
      <c r="L364" t="s">
        <v>76</v>
      </c>
      <c r="M364" t="s"/>
      <c r="N364" t="s">
        <v>428</v>
      </c>
      <c r="O364" t="s">
        <v>78</v>
      </c>
      <c r="P364" t="s">
        <v>410</v>
      </c>
      <c r="Q364" t="s"/>
      <c r="R364" t="s">
        <v>80</v>
      </c>
      <c r="S364" t="s">
        <v>429</v>
      </c>
      <c r="T364" t="s">
        <v>82</v>
      </c>
      <c r="U364" t="s"/>
      <c r="V364" t="s">
        <v>83</v>
      </c>
      <c r="W364" t="s">
        <v>84</v>
      </c>
      <c r="X364" t="s"/>
      <c r="Y364" t="s">
        <v>85</v>
      </c>
      <c r="Z364">
        <f>HYPERLINK("https://hotelmonitor-cachepage.eclerx.com/savepage/tk_15439114307502944_sr_2152.html","info")</f>
        <v/>
      </c>
      <c r="AA364" t="n">
        <v>199528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/>
      <c r="AP364" t="n">
        <v>1</v>
      </c>
      <c r="AQ364" t="s">
        <v>88</v>
      </c>
      <c r="AR364" t="s">
        <v>140</v>
      </c>
      <c r="AS364" t="s"/>
      <c r="AT364" t="s">
        <v>90</v>
      </c>
      <c r="AU364" t="s"/>
      <c r="AV364" t="s"/>
      <c r="AW364" t="s"/>
      <c r="AX364" t="s"/>
      <c r="AY364" t="n">
        <v>2882743</v>
      </c>
      <c r="AZ364" t="s">
        <v>413</v>
      </c>
      <c r="BA364" t="s"/>
      <c r="BB364" t="n">
        <v>28913</v>
      </c>
      <c r="BC364" t="n">
        <v>10.008378</v>
      </c>
      <c r="BD364" t="n">
        <v>53.554776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410</v>
      </c>
      <c r="F365" t="n">
        <v>2337506</v>
      </c>
      <c r="G365" t="s">
        <v>74</v>
      </c>
      <c r="H365" t="s">
        <v>75</v>
      </c>
      <c r="I365" t="s"/>
      <c r="J365" t="s">
        <v>74</v>
      </c>
      <c r="K365" t="n">
        <v>192</v>
      </c>
      <c r="L365" t="s">
        <v>76</v>
      </c>
      <c r="M365" t="s"/>
      <c r="N365" t="s">
        <v>430</v>
      </c>
      <c r="O365" t="s">
        <v>78</v>
      </c>
      <c r="P365" t="s">
        <v>410</v>
      </c>
      <c r="Q365" t="s"/>
      <c r="R365" t="s">
        <v>80</v>
      </c>
      <c r="S365" t="s">
        <v>429</v>
      </c>
      <c r="T365" t="s">
        <v>82</v>
      </c>
      <c r="U365" t="s"/>
      <c r="V365" t="s">
        <v>83</v>
      </c>
      <c r="W365" t="s">
        <v>84</v>
      </c>
      <c r="X365" t="s"/>
      <c r="Y365" t="s">
        <v>85</v>
      </c>
      <c r="Z365">
        <f>HYPERLINK("https://hotelmonitor-cachepage.eclerx.com/savepage/tk_15439114307502944_sr_2152.html","info")</f>
        <v/>
      </c>
      <c r="AA365" t="n">
        <v>199528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/>
      <c r="AP365" t="n">
        <v>1</v>
      </c>
      <c r="AQ365" t="s">
        <v>88</v>
      </c>
      <c r="AR365" t="s">
        <v>89</v>
      </c>
      <c r="AS365" t="s"/>
      <c r="AT365" t="s">
        <v>90</v>
      </c>
      <c r="AU365" t="s"/>
      <c r="AV365" t="s"/>
      <c r="AW365" t="s"/>
      <c r="AX365" t="s"/>
      <c r="AY365" t="n">
        <v>2882743</v>
      </c>
      <c r="AZ365" t="s">
        <v>413</v>
      </c>
      <c r="BA365" t="s"/>
      <c r="BB365" t="n">
        <v>28913</v>
      </c>
      <c r="BC365" t="n">
        <v>10.008378</v>
      </c>
      <c r="BD365" t="n">
        <v>53.554776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410</v>
      </c>
      <c r="F366" t="n">
        <v>2337506</v>
      </c>
      <c r="G366" t="s">
        <v>74</v>
      </c>
      <c r="H366" t="s">
        <v>75</v>
      </c>
      <c r="I366" t="s"/>
      <c r="J366" t="s">
        <v>74</v>
      </c>
      <c r="K366" t="n">
        <v>194</v>
      </c>
      <c r="L366" t="s">
        <v>76</v>
      </c>
      <c r="M366" t="s"/>
      <c r="N366" t="s">
        <v>411</v>
      </c>
      <c r="O366" t="s">
        <v>78</v>
      </c>
      <c r="P366" t="s">
        <v>410</v>
      </c>
      <c r="Q366" t="s"/>
      <c r="R366" t="s">
        <v>80</v>
      </c>
      <c r="S366" t="s">
        <v>190</v>
      </c>
      <c r="T366" t="s">
        <v>82</v>
      </c>
      <c r="U366" t="s"/>
      <c r="V366" t="s">
        <v>83</v>
      </c>
      <c r="W366" t="s">
        <v>84</v>
      </c>
      <c r="X366" t="s"/>
      <c r="Y366" t="s">
        <v>85</v>
      </c>
      <c r="Z366">
        <f>HYPERLINK("https://hotelmonitor-cachepage.eclerx.com/savepage/tk_15439114307502944_sr_2152.html","info")</f>
        <v/>
      </c>
      <c r="AA366" t="n">
        <v>199528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/>
      <c r="AP366" t="n">
        <v>1</v>
      </c>
      <c r="AQ366" t="s">
        <v>88</v>
      </c>
      <c r="AR366" t="s">
        <v>103</v>
      </c>
      <c r="AS366" t="s"/>
      <c r="AT366" t="s">
        <v>90</v>
      </c>
      <c r="AU366" t="s"/>
      <c r="AV366" t="s"/>
      <c r="AW366" t="s"/>
      <c r="AX366" t="s"/>
      <c r="AY366" t="n">
        <v>2882743</v>
      </c>
      <c r="AZ366" t="s">
        <v>413</v>
      </c>
      <c r="BA366" t="s"/>
      <c r="BB366" t="n">
        <v>28913</v>
      </c>
      <c r="BC366" t="n">
        <v>10.008378</v>
      </c>
      <c r="BD366" t="n">
        <v>53.554776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410</v>
      </c>
      <c r="F367" t="n">
        <v>2337506</v>
      </c>
      <c r="G367" t="s">
        <v>74</v>
      </c>
      <c r="H367" t="s">
        <v>75</v>
      </c>
      <c r="I367" t="s"/>
      <c r="J367" t="s">
        <v>74</v>
      </c>
      <c r="K367" t="n">
        <v>194</v>
      </c>
      <c r="L367" t="s">
        <v>76</v>
      </c>
      <c r="M367" t="s"/>
      <c r="N367" t="s">
        <v>411</v>
      </c>
      <c r="O367" t="s">
        <v>78</v>
      </c>
      <c r="P367" t="s">
        <v>410</v>
      </c>
      <c r="Q367" t="s"/>
      <c r="R367" t="s">
        <v>80</v>
      </c>
      <c r="S367" t="s">
        <v>190</v>
      </c>
      <c r="T367" t="s">
        <v>82</v>
      </c>
      <c r="U367" t="s"/>
      <c r="V367" t="s">
        <v>83</v>
      </c>
      <c r="W367" t="s">
        <v>84</v>
      </c>
      <c r="X367" t="s"/>
      <c r="Y367" t="s">
        <v>85</v>
      </c>
      <c r="Z367">
        <f>HYPERLINK("https://hotelmonitor-cachepage.eclerx.com/savepage/tk_15439114307502944_sr_2152.html","info")</f>
        <v/>
      </c>
      <c r="AA367" t="n">
        <v>199528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/>
      <c r="AP367" t="n">
        <v>1</v>
      </c>
      <c r="AQ367" t="s">
        <v>88</v>
      </c>
      <c r="AR367" t="s">
        <v>414</v>
      </c>
      <c r="AS367" t="s"/>
      <c r="AT367" t="s">
        <v>90</v>
      </c>
      <c r="AU367" t="s"/>
      <c r="AV367" t="s"/>
      <c r="AW367" t="s"/>
      <c r="AX367" t="s"/>
      <c r="AY367" t="n">
        <v>2882743</v>
      </c>
      <c r="AZ367" t="s">
        <v>413</v>
      </c>
      <c r="BA367" t="s"/>
      <c r="BB367" t="n">
        <v>28913</v>
      </c>
      <c r="BC367" t="n">
        <v>10.008378</v>
      </c>
      <c r="BD367" t="n">
        <v>53.554776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410</v>
      </c>
      <c r="F368" t="n">
        <v>2337506</v>
      </c>
      <c r="G368" t="s">
        <v>74</v>
      </c>
      <c r="H368" t="s">
        <v>75</v>
      </c>
      <c r="I368" t="s"/>
      <c r="J368" t="s">
        <v>74</v>
      </c>
      <c r="K368" t="n">
        <v>196</v>
      </c>
      <c r="L368" t="s">
        <v>76</v>
      </c>
      <c r="M368" t="s"/>
      <c r="N368" t="s">
        <v>431</v>
      </c>
      <c r="O368" t="s">
        <v>78</v>
      </c>
      <c r="P368" t="s">
        <v>410</v>
      </c>
      <c r="Q368" t="s"/>
      <c r="R368" t="s">
        <v>80</v>
      </c>
      <c r="S368" t="s">
        <v>432</v>
      </c>
      <c r="T368" t="s">
        <v>82</v>
      </c>
      <c r="U368" t="s"/>
      <c r="V368" t="s">
        <v>83</v>
      </c>
      <c r="W368" t="s">
        <v>84</v>
      </c>
      <c r="X368" t="s"/>
      <c r="Y368" t="s">
        <v>85</v>
      </c>
      <c r="Z368">
        <f>HYPERLINK("https://hotelmonitor-cachepage.eclerx.com/savepage/tk_15439114307502944_sr_2152.html","info")</f>
        <v/>
      </c>
      <c r="AA368" t="n">
        <v>199528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/>
      <c r="AP368" t="n">
        <v>1</v>
      </c>
      <c r="AQ368" t="s">
        <v>88</v>
      </c>
      <c r="AR368" t="s">
        <v>119</v>
      </c>
      <c r="AS368" t="s"/>
      <c r="AT368" t="s">
        <v>90</v>
      </c>
      <c r="AU368" t="s"/>
      <c r="AV368" t="s"/>
      <c r="AW368" t="s"/>
      <c r="AX368" t="s"/>
      <c r="AY368" t="n">
        <v>2882743</v>
      </c>
      <c r="AZ368" t="s">
        <v>413</v>
      </c>
      <c r="BA368" t="s"/>
      <c r="BB368" t="n">
        <v>28913</v>
      </c>
      <c r="BC368" t="n">
        <v>10.008378</v>
      </c>
      <c r="BD368" t="n">
        <v>53.554776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410</v>
      </c>
      <c r="F369" t="n">
        <v>2337506</v>
      </c>
      <c r="G369" t="s">
        <v>74</v>
      </c>
      <c r="H369" t="s">
        <v>75</v>
      </c>
      <c r="I369" t="s"/>
      <c r="J369" t="s">
        <v>74</v>
      </c>
      <c r="K369" t="n">
        <v>196</v>
      </c>
      <c r="L369" t="s">
        <v>76</v>
      </c>
      <c r="M369" t="s"/>
      <c r="N369" t="s">
        <v>431</v>
      </c>
      <c r="O369" t="s">
        <v>78</v>
      </c>
      <c r="P369" t="s">
        <v>410</v>
      </c>
      <c r="Q369" t="s"/>
      <c r="R369" t="s">
        <v>80</v>
      </c>
      <c r="S369" t="s">
        <v>432</v>
      </c>
      <c r="T369" t="s">
        <v>82</v>
      </c>
      <c r="U369" t="s"/>
      <c r="V369" t="s">
        <v>83</v>
      </c>
      <c r="W369" t="s">
        <v>84</v>
      </c>
      <c r="X369" t="s"/>
      <c r="Y369" t="s">
        <v>85</v>
      </c>
      <c r="Z369">
        <f>HYPERLINK("https://hotelmonitor-cachepage.eclerx.com/savepage/tk_15439114307502944_sr_2152.html","info")</f>
        <v/>
      </c>
      <c r="AA369" t="n">
        <v>199528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/>
      <c r="AP369" t="n">
        <v>1</v>
      </c>
      <c r="AQ369" t="s">
        <v>88</v>
      </c>
      <c r="AR369" t="s">
        <v>140</v>
      </c>
      <c r="AS369" t="s"/>
      <c r="AT369" t="s">
        <v>90</v>
      </c>
      <c r="AU369" t="s"/>
      <c r="AV369" t="s"/>
      <c r="AW369" t="s"/>
      <c r="AX369" t="s"/>
      <c r="AY369" t="n">
        <v>2882743</v>
      </c>
      <c r="AZ369" t="s">
        <v>413</v>
      </c>
      <c r="BA369" t="s"/>
      <c r="BB369" t="n">
        <v>28913</v>
      </c>
      <c r="BC369" t="n">
        <v>10.008378</v>
      </c>
      <c r="BD369" t="n">
        <v>53.554776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410</v>
      </c>
      <c r="F370" t="n">
        <v>2337506</v>
      </c>
      <c r="G370" t="s">
        <v>74</v>
      </c>
      <c r="H370" t="s">
        <v>75</v>
      </c>
      <c r="I370" t="s"/>
      <c r="J370" t="s">
        <v>74</v>
      </c>
      <c r="K370" t="n">
        <v>196</v>
      </c>
      <c r="L370" t="s">
        <v>76</v>
      </c>
      <c r="M370" t="s"/>
      <c r="N370" t="s">
        <v>433</v>
      </c>
      <c r="O370" t="s">
        <v>78</v>
      </c>
      <c r="P370" t="s">
        <v>410</v>
      </c>
      <c r="Q370" t="s"/>
      <c r="R370" t="s">
        <v>80</v>
      </c>
      <c r="S370" t="s">
        <v>432</v>
      </c>
      <c r="T370" t="s">
        <v>82</v>
      </c>
      <c r="U370" t="s"/>
      <c r="V370" t="s">
        <v>83</v>
      </c>
      <c r="W370" t="s">
        <v>84</v>
      </c>
      <c r="X370" t="s"/>
      <c r="Y370" t="s">
        <v>85</v>
      </c>
      <c r="Z370">
        <f>HYPERLINK("https://hotelmonitor-cachepage.eclerx.com/savepage/tk_15439114307502944_sr_2152.html","info")</f>
        <v/>
      </c>
      <c r="AA370" t="n">
        <v>199528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/>
      <c r="AP370" t="n">
        <v>1</v>
      </c>
      <c r="AQ370" t="s">
        <v>88</v>
      </c>
      <c r="AR370" t="s">
        <v>89</v>
      </c>
      <c r="AS370" t="s"/>
      <c r="AT370" t="s">
        <v>90</v>
      </c>
      <c r="AU370" t="s"/>
      <c r="AV370" t="s"/>
      <c r="AW370" t="s"/>
      <c r="AX370" t="s"/>
      <c r="AY370" t="n">
        <v>2882743</v>
      </c>
      <c r="AZ370" t="s">
        <v>413</v>
      </c>
      <c r="BA370" t="s"/>
      <c r="BB370" t="n">
        <v>28913</v>
      </c>
      <c r="BC370" t="n">
        <v>10.008378</v>
      </c>
      <c r="BD370" t="n">
        <v>53.554776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410</v>
      </c>
      <c r="F371" t="n">
        <v>2337506</v>
      </c>
      <c r="G371" t="s">
        <v>74</v>
      </c>
      <c r="H371" t="s">
        <v>75</v>
      </c>
      <c r="I371" t="s"/>
      <c r="J371" t="s">
        <v>74</v>
      </c>
      <c r="K371" t="n">
        <v>197</v>
      </c>
      <c r="L371" t="s">
        <v>76</v>
      </c>
      <c r="M371" t="s"/>
      <c r="N371" t="s">
        <v>191</v>
      </c>
      <c r="O371" t="s">
        <v>78</v>
      </c>
      <c r="P371" t="s">
        <v>410</v>
      </c>
      <c r="Q371" t="s"/>
      <c r="R371" t="s">
        <v>80</v>
      </c>
      <c r="S371" t="s">
        <v>192</v>
      </c>
      <c r="T371" t="s">
        <v>82</v>
      </c>
      <c r="U371" t="s"/>
      <c r="V371" t="s">
        <v>83</v>
      </c>
      <c r="W371" t="s">
        <v>84</v>
      </c>
      <c r="X371" t="s"/>
      <c r="Y371" t="s">
        <v>85</v>
      </c>
      <c r="Z371">
        <f>HYPERLINK("https://hotelmonitor-cachepage.eclerx.com/savepage/tk_15439114307502944_sr_2152.html","info")</f>
        <v/>
      </c>
      <c r="AA371" t="n">
        <v>199528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/>
      <c r="AP371" t="n">
        <v>1</v>
      </c>
      <c r="AQ371" t="s">
        <v>88</v>
      </c>
      <c r="AR371" t="s">
        <v>89</v>
      </c>
      <c r="AS371" t="s"/>
      <c r="AT371" t="s">
        <v>90</v>
      </c>
      <c r="AU371" t="s"/>
      <c r="AV371" t="s"/>
      <c r="AW371" t="s"/>
      <c r="AX371" t="s"/>
      <c r="AY371" t="n">
        <v>2882743</v>
      </c>
      <c r="AZ371" t="s">
        <v>413</v>
      </c>
      <c r="BA371" t="s"/>
      <c r="BB371" t="n">
        <v>28913</v>
      </c>
      <c r="BC371" t="n">
        <v>10.008378</v>
      </c>
      <c r="BD371" t="n">
        <v>53.554776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410</v>
      </c>
      <c r="F372" t="n">
        <v>2337506</v>
      </c>
      <c r="G372" t="s">
        <v>74</v>
      </c>
      <c r="H372" t="s">
        <v>75</v>
      </c>
      <c r="I372" t="s"/>
      <c r="J372" t="s">
        <v>74</v>
      </c>
      <c r="K372" t="n">
        <v>202</v>
      </c>
      <c r="L372" t="s">
        <v>76</v>
      </c>
      <c r="M372" t="s"/>
      <c r="N372" t="s">
        <v>434</v>
      </c>
      <c r="O372" t="s">
        <v>78</v>
      </c>
      <c r="P372" t="s">
        <v>410</v>
      </c>
      <c r="Q372" t="s"/>
      <c r="R372" t="s">
        <v>80</v>
      </c>
      <c r="S372" t="s">
        <v>277</v>
      </c>
      <c r="T372" t="s">
        <v>82</v>
      </c>
      <c r="U372" t="s"/>
      <c r="V372" t="s">
        <v>83</v>
      </c>
      <c r="W372" t="s">
        <v>84</v>
      </c>
      <c r="X372" t="s"/>
      <c r="Y372" t="s">
        <v>85</v>
      </c>
      <c r="Z372">
        <f>HYPERLINK("https://hotelmonitor-cachepage.eclerx.com/savepage/tk_15439114307502944_sr_2152.html","info")</f>
        <v/>
      </c>
      <c r="AA372" t="n">
        <v>199528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/>
      <c r="AP372" t="n">
        <v>1</v>
      </c>
      <c r="AQ372" t="s">
        <v>88</v>
      </c>
      <c r="AR372" t="s">
        <v>119</v>
      </c>
      <c r="AS372" t="s"/>
      <c r="AT372" t="s">
        <v>90</v>
      </c>
      <c r="AU372" t="s"/>
      <c r="AV372" t="s"/>
      <c r="AW372" t="s"/>
      <c r="AX372" t="s"/>
      <c r="AY372" t="n">
        <v>2882743</v>
      </c>
      <c r="AZ372" t="s">
        <v>413</v>
      </c>
      <c r="BA372" t="s"/>
      <c r="BB372" t="n">
        <v>28913</v>
      </c>
      <c r="BC372" t="n">
        <v>10.008378</v>
      </c>
      <c r="BD372" t="n">
        <v>53.554776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410</v>
      </c>
      <c r="F373" t="n">
        <v>2337506</v>
      </c>
      <c r="G373" t="s">
        <v>74</v>
      </c>
      <c r="H373" t="s">
        <v>75</v>
      </c>
      <c r="I373" t="s"/>
      <c r="J373" t="s">
        <v>74</v>
      </c>
      <c r="K373" t="n">
        <v>202</v>
      </c>
      <c r="L373" t="s">
        <v>76</v>
      </c>
      <c r="M373" t="s"/>
      <c r="N373" t="s">
        <v>434</v>
      </c>
      <c r="O373" t="s">
        <v>78</v>
      </c>
      <c r="P373" t="s">
        <v>410</v>
      </c>
      <c r="Q373" t="s"/>
      <c r="R373" t="s">
        <v>80</v>
      </c>
      <c r="S373" t="s">
        <v>277</v>
      </c>
      <c r="T373" t="s">
        <v>82</v>
      </c>
      <c r="U373" t="s"/>
      <c r="V373" t="s">
        <v>83</v>
      </c>
      <c r="W373" t="s">
        <v>84</v>
      </c>
      <c r="X373" t="s"/>
      <c r="Y373" t="s">
        <v>85</v>
      </c>
      <c r="Z373">
        <f>HYPERLINK("https://hotelmonitor-cachepage.eclerx.com/savepage/tk_15439114307502944_sr_2152.html","info")</f>
        <v/>
      </c>
      <c r="AA373" t="n">
        <v>199528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/>
      <c r="AP373" t="n">
        <v>1</v>
      </c>
      <c r="AQ373" t="s">
        <v>88</v>
      </c>
      <c r="AR373" t="s">
        <v>140</v>
      </c>
      <c r="AS373" t="s"/>
      <c r="AT373" t="s">
        <v>90</v>
      </c>
      <c r="AU373" t="s"/>
      <c r="AV373" t="s"/>
      <c r="AW373" t="s"/>
      <c r="AX373" t="s"/>
      <c r="AY373" t="n">
        <v>2882743</v>
      </c>
      <c r="AZ373" t="s">
        <v>413</v>
      </c>
      <c r="BA373" t="s"/>
      <c r="BB373" t="n">
        <v>28913</v>
      </c>
      <c r="BC373" t="n">
        <v>10.008378</v>
      </c>
      <c r="BD373" t="n">
        <v>53.554776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410</v>
      </c>
      <c r="F374" t="n">
        <v>2337506</v>
      </c>
      <c r="G374" t="s">
        <v>74</v>
      </c>
      <c r="H374" t="s">
        <v>75</v>
      </c>
      <c r="I374" t="s"/>
      <c r="J374" t="s">
        <v>74</v>
      </c>
      <c r="K374" t="n">
        <v>202</v>
      </c>
      <c r="L374" t="s">
        <v>76</v>
      </c>
      <c r="M374" t="s"/>
      <c r="N374" t="s">
        <v>435</v>
      </c>
      <c r="O374" t="s">
        <v>78</v>
      </c>
      <c r="P374" t="s">
        <v>410</v>
      </c>
      <c r="Q374" t="s"/>
      <c r="R374" t="s">
        <v>80</v>
      </c>
      <c r="S374" t="s">
        <v>277</v>
      </c>
      <c r="T374" t="s">
        <v>82</v>
      </c>
      <c r="U374" t="s"/>
      <c r="V374" t="s">
        <v>83</v>
      </c>
      <c r="W374" t="s">
        <v>84</v>
      </c>
      <c r="X374" t="s"/>
      <c r="Y374" t="s">
        <v>85</v>
      </c>
      <c r="Z374">
        <f>HYPERLINK("https://hotelmonitor-cachepage.eclerx.com/savepage/tk_15439114307502944_sr_2152.html","info")</f>
        <v/>
      </c>
      <c r="AA374" t="n">
        <v>199528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/>
      <c r="AP374" t="n">
        <v>1</v>
      </c>
      <c r="AQ374" t="s">
        <v>88</v>
      </c>
      <c r="AR374" t="s">
        <v>89</v>
      </c>
      <c r="AS374" t="s"/>
      <c r="AT374" t="s">
        <v>90</v>
      </c>
      <c r="AU374" t="s"/>
      <c r="AV374" t="s"/>
      <c r="AW374" t="s"/>
      <c r="AX374" t="s"/>
      <c r="AY374" t="n">
        <v>2882743</v>
      </c>
      <c r="AZ374" t="s">
        <v>413</v>
      </c>
      <c r="BA374" t="s"/>
      <c r="BB374" t="n">
        <v>28913</v>
      </c>
      <c r="BC374" t="n">
        <v>10.008378</v>
      </c>
      <c r="BD374" t="n">
        <v>53.554776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410</v>
      </c>
      <c r="F375" t="n">
        <v>2337506</v>
      </c>
      <c r="G375" t="s">
        <v>74</v>
      </c>
      <c r="H375" t="s">
        <v>75</v>
      </c>
      <c r="I375" t="s"/>
      <c r="J375" t="s">
        <v>74</v>
      </c>
      <c r="K375" t="n">
        <v>204</v>
      </c>
      <c r="L375" t="s">
        <v>76</v>
      </c>
      <c r="M375" t="s"/>
      <c r="N375" t="s">
        <v>144</v>
      </c>
      <c r="O375" t="s">
        <v>78</v>
      </c>
      <c r="P375" t="s">
        <v>410</v>
      </c>
      <c r="Q375" t="s"/>
      <c r="R375" t="s">
        <v>80</v>
      </c>
      <c r="S375" t="s">
        <v>436</v>
      </c>
      <c r="T375" t="s">
        <v>82</v>
      </c>
      <c r="U375" t="s"/>
      <c r="V375" t="s">
        <v>83</v>
      </c>
      <c r="W375" t="s">
        <v>94</v>
      </c>
      <c r="X375" t="s"/>
      <c r="Y375" t="s">
        <v>85</v>
      </c>
      <c r="Z375">
        <f>HYPERLINK("https://hotelmonitor-cachepage.eclerx.com/savepage/tk_15439114307502944_sr_2152.html","info")</f>
        <v/>
      </c>
      <c r="AA375" t="n">
        <v>199528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/>
      <c r="AP375" t="n">
        <v>1</v>
      </c>
      <c r="AQ375" t="s">
        <v>88</v>
      </c>
      <c r="AR375" t="s">
        <v>414</v>
      </c>
      <c r="AS375" t="s"/>
      <c r="AT375" t="s">
        <v>90</v>
      </c>
      <c r="AU375" t="s"/>
      <c r="AV375" t="s"/>
      <c r="AW375" t="s"/>
      <c r="AX375" t="s"/>
      <c r="AY375" t="n">
        <v>2882743</v>
      </c>
      <c r="AZ375" t="s">
        <v>413</v>
      </c>
      <c r="BA375" t="s"/>
      <c r="BB375" t="n">
        <v>28913</v>
      </c>
      <c r="BC375" t="n">
        <v>10.008378</v>
      </c>
      <c r="BD375" t="n">
        <v>53.554776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410</v>
      </c>
      <c r="F376" t="n">
        <v>2337506</v>
      </c>
      <c r="G376" t="s">
        <v>74</v>
      </c>
      <c r="H376" t="s">
        <v>75</v>
      </c>
      <c r="I376" t="s"/>
      <c r="J376" t="s">
        <v>74</v>
      </c>
      <c r="K376" t="n">
        <v>218</v>
      </c>
      <c r="L376" t="s">
        <v>76</v>
      </c>
      <c r="M376" t="s"/>
      <c r="N376" t="s">
        <v>423</v>
      </c>
      <c r="O376" t="s">
        <v>78</v>
      </c>
      <c r="P376" t="s">
        <v>410</v>
      </c>
      <c r="Q376" t="s"/>
      <c r="R376" t="s">
        <v>80</v>
      </c>
      <c r="S376" t="s">
        <v>201</v>
      </c>
      <c r="T376" t="s">
        <v>82</v>
      </c>
      <c r="U376" t="s"/>
      <c r="V376" t="s">
        <v>83</v>
      </c>
      <c r="W376" t="s">
        <v>84</v>
      </c>
      <c r="X376" t="s"/>
      <c r="Y376" t="s">
        <v>85</v>
      </c>
      <c r="Z376">
        <f>HYPERLINK("https://hotelmonitor-cachepage.eclerx.com/savepage/tk_15439114307502944_sr_2152.html","info")</f>
        <v/>
      </c>
      <c r="AA376" t="n">
        <v>199528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/>
      <c r="AP376" t="n">
        <v>1</v>
      </c>
      <c r="AQ376" t="s">
        <v>88</v>
      </c>
      <c r="AR376" t="s">
        <v>103</v>
      </c>
      <c r="AS376" t="s"/>
      <c r="AT376" t="s">
        <v>90</v>
      </c>
      <c r="AU376" t="s"/>
      <c r="AV376" t="s"/>
      <c r="AW376" t="s"/>
      <c r="AX376" t="s"/>
      <c r="AY376" t="n">
        <v>2882743</v>
      </c>
      <c r="AZ376" t="s">
        <v>413</v>
      </c>
      <c r="BA376" t="s"/>
      <c r="BB376" t="n">
        <v>28913</v>
      </c>
      <c r="BC376" t="n">
        <v>10.008378</v>
      </c>
      <c r="BD376" t="n">
        <v>53.554776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410</v>
      </c>
      <c r="F377" t="n">
        <v>2337506</v>
      </c>
      <c r="G377" t="s">
        <v>74</v>
      </c>
      <c r="H377" t="s">
        <v>75</v>
      </c>
      <c r="I377" t="s"/>
      <c r="J377" t="s">
        <v>74</v>
      </c>
      <c r="K377" t="n">
        <v>218</v>
      </c>
      <c r="L377" t="s">
        <v>76</v>
      </c>
      <c r="M377" t="s"/>
      <c r="N377" t="s">
        <v>423</v>
      </c>
      <c r="O377" t="s">
        <v>78</v>
      </c>
      <c r="P377" t="s">
        <v>410</v>
      </c>
      <c r="Q377" t="s"/>
      <c r="R377" t="s">
        <v>80</v>
      </c>
      <c r="S377" t="s">
        <v>201</v>
      </c>
      <c r="T377" t="s">
        <v>82</v>
      </c>
      <c r="U377" t="s"/>
      <c r="V377" t="s">
        <v>83</v>
      </c>
      <c r="W377" t="s">
        <v>84</v>
      </c>
      <c r="X377" t="s"/>
      <c r="Y377" t="s">
        <v>85</v>
      </c>
      <c r="Z377">
        <f>HYPERLINK("https://hotelmonitor-cachepage.eclerx.com/savepage/tk_15439114307502944_sr_2152.html","info")</f>
        <v/>
      </c>
      <c r="AA377" t="n">
        <v>199528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/>
      <c r="AP377" t="n">
        <v>1</v>
      </c>
      <c r="AQ377" t="s">
        <v>88</v>
      </c>
      <c r="AR377" t="s">
        <v>414</v>
      </c>
      <c r="AS377" t="s"/>
      <c r="AT377" t="s">
        <v>90</v>
      </c>
      <c r="AU377" t="s"/>
      <c r="AV377" t="s"/>
      <c r="AW377" t="s"/>
      <c r="AX377" t="s"/>
      <c r="AY377" t="n">
        <v>2882743</v>
      </c>
      <c r="AZ377" t="s">
        <v>413</v>
      </c>
      <c r="BA377" t="s"/>
      <c r="BB377" t="n">
        <v>28913</v>
      </c>
      <c r="BC377" t="n">
        <v>10.008378</v>
      </c>
      <c r="BD377" t="n">
        <v>53.554776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410</v>
      </c>
      <c r="F378" t="n">
        <v>2337506</v>
      </c>
      <c r="G378" t="s">
        <v>74</v>
      </c>
      <c r="H378" t="s">
        <v>75</v>
      </c>
      <c r="I378" t="s"/>
      <c r="J378" t="s">
        <v>74</v>
      </c>
      <c r="K378" t="n">
        <v>239</v>
      </c>
      <c r="L378" t="s">
        <v>76</v>
      </c>
      <c r="M378" t="s"/>
      <c r="N378" t="s">
        <v>144</v>
      </c>
      <c r="O378" t="s">
        <v>78</v>
      </c>
      <c r="P378" t="s">
        <v>410</v>
      </c>
      <c r="Q378" t="s"/>
      <c r="R378" t="s">
        <v>80</v>
      </c>
      <c r="S378" t="s">
        <v>332</v>
      </c>
      <c r="T378" t="s">
        <v>82</v>
      </c>
      <c r="U378" t="s"/>
      <c r="V378" t="s">
        <v>83</v>
      </c>
      <c r="W378" t="s">
        <v>84</v>
      </c>
      <c r="X378" t="s"/>
      <c r="Y378" t="s">
        <v>85</v>
      </c>
      <c r="Z378">
        <f>HYPERLINK("https://hotelmonitor-cachepage.eclerx.com/savepage/tk_15439114307502944_sr_2152.html","info")</f>
        <v/>
      </c>
      <c r="AA378" t="n">
        <v>199528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/>
      <c r="AP378" t="n">
        <v>1</v>
      </c>
      <c r="AQ378" t="s">
        <v>88</v>
      </c>
      <c r="AR378" t="s">
        <v>414</v>
      </c>
      <c r="AS378" t="s"/>
      <c r="AT378" t="s">
        <v>90</v>
      </c>
      <c r="AU378" t="s"/>
      <c r="AV378" t="s"/>
      <c r="AW378" t="s"/>
      <c r="AX378" t="s"/>
      <c r="AY378" t="n">
        <v>2882743</v>
      </c>
      <c r="AZ378" t="s">
        <v>413</v>
      </c>
      <c r="BA378" t="s"/>
      <c r="BB378" t="n">
        <v>28913</v>
      </c>
      <c r="BC378" t="n">
        <v>10.008378</v>
      </c>
      <c r="BD378" t="n">
        <v>53.554776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410</v>
      </c>
      <c r="F379" t="n">
        <v>2337506</v>
      </c>
      <c r="G379" t="s">
        <v>74</v>
      </c>
      <c r="H379" t="s">
        <v>75</v>
      </c>
      <c r="I379" t="s"/>
      <c r="J379" t="s">
        <v>74</v>
      </c>
      <c r="K379" t="n">
        <v>248</v>
      </c>
      <c r="L379" t="s">
        <v>76</v>
      </c>
      <c r="M379" t="s"/>
      <c r="N379" t="s">
        <v>437</v>
      </c>
      <c r="O379" t="s">
        <v>78</v>
      </c>
      <c r="P379" t="s">
        <v>410</v>
      </c>
      <c r="Q379" t="s"/>
      <c r="R379" t="s">
        <v>80</v>
      </c>
      <c r="S379" t="s">
        <v>438</v>
      </c>
      <c r="T379" t="s">
        <v>82</v>
      </c>
      <c r="U379" t="s"/>
      <c r="V379" t="s">
        <v>83</v>
      </c>
      <c r="W379" t="s">
        <v>94</v>
      </c>
      <c r="X379" t="s"/>
      <c r="Y379" t="s">
        <v>85</v>
      </c>
      <c r="Z379">
        <f>HYPERLINK("https://hotelmonitor-cachepage.eclerx.com/savepage/tk_15439114307502944_sr_2152.html","info")</f>
        <v/>
      </c>
      <c r="AA379" t="n">
        <v>199528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/>
      <c r="AP379" t="n">
        <v>1</v>
      </c>
      <c r="AQ379" t="s">
        <v>88</v>
      </c>
      <c r="AR379" t="s">
        <v>414</v>
      </c>
      <c r="AS379" t="s"/>
      <c r="AT379" t="s">
        <v>90</v>
      </c>
      <c r="AU379" t="s"/>
      <c r="AV379" t="s"/>
      <c r="AW379" t="s"/>
      <c r="AX379" t="s"/>
      <c r="AY379" t="n">
        <v>2882743</v>
      </c>
      <c r="AZ379" t="s">
        <v>413</v>
      </c>
      <c r="BA379" t="s"/>
      <c r="BB379" t="n">
        <v>28913</v>
      </c>
      <c r="BC379" t="n">
        <v>10.008378</v>
      </c>
      <c r="BD379" t="n">
        <v>53.554776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410</v>
      </c>
      <c r="F380" t="n">
        <v>2337506</v>
      </c>
      <c r="G380" t="s">
        <v>74</v>
      </c>
      <c r="H380" t="s">
        <v>75</v>
      </c>
      <c r="I380" t="s"/>
      <c r="J380" t="s">
        <v>74</v>
      </c>
      <c r="K380" t="n">
        <v>284</v>
      </c>
      <c r="L380" t="s">
        <v>76</v>
      </c>
      <c r="M380" t="s"/>
      <c r="N380" t="s">
        <v>437</v>
      </c>
      <c r="O380" t="s">
        <v>78</v>
      </c>
      <c r="P380" t="s">
        <v>410</v>
      </c>
      <c r="Q380" t="s"/>
      <c r="R380" t="s">
        <v>80</v>
      </c>
      <c r="S380" t="s">
        <v>439</v>
      </c>
      <c r="T380" t="s">
        <v>82</v>
      </c>
      <c r="U380" t="s"/>
      <c r="V380" t="s">
        <v>83</v>
      </c>
      <c r="W380" t="s">
        <v>84</v>
      </c>
      <c r="X380" t="s"/>
      <c r="Y380" t="s">
        <v>85</v>
      </c>
      <c r="Z380">
        <f>HYPERLINK("https://hotelmonitor-cachepage.eclerx.com/savepage/tk_15439114307502944_sr_2152.html","info")</f>
        <v/>
      </c>
      <c r="AA380" t="n">
        <v>199528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/>
      <c r="AP380" t="n">
        <v>1</v>
      </c>
      <c r="AQ380" t="s">
        <v>88</v>
      </c>
      <c r="AR380" t="s">
        <v>414</v>
      </c>
      <c r="AS380" t="s"/>
      <c r="AT380" t="s">
        <v>90</v>
      </c>
      <c r="AU380" t="s"/>
      <c r="AV380" t="s"/>
      <c r="AW380" t="s"/>
      <c r="AX380" t="s"/>
      <c r="AY380" t="n">
        <v>2882743</v>
      </c>
      <c r="AZ380" t="s">
        <v>413</v>
      </c>
      <c r="BA380" t="s"/>
      <c r="BB380" t="n">
        <v>28913</v>
      </c>
      <c r="BC380" t="n">
        <v>10.008378</v>
      </c>
      <c r="BD380" t="n">
        <v>53.554776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410</v>
      </c>
      <c r="F381" t="n">
        <v>2337506</v>
      </c>
      <c r="G381" t="s">
        <v>74</v>
      </c>
      <c r="H381" t="s">
        <v>75</v>
      </c>
      <c r="I381" t="s"/>
      <c r="J381" t="s">
        <v>74</v>
      </c>
      <c r="K381" t="n">
        <v>304</v>
      </c>
      <c r="L381" t="s">
        <v>76</v>
      </c>
      <c r="M381" t="s"/>
      <c r="N381" t="s">
        <v>440</v>
      </c>
      <c r="O381" t="s">
        <v>78</v>
      </c>
      <c r="P381" t="s">
        <v>410</v>
      </c>
      <c r="Q381" t="s"/>
      <c r="R381" t="s">
        <v>80</v>
      </c>
      <c r="S381" t="s">
        <v>403</v>
      </c>
      <c r="T381" t="s">
        <v>82</v>
      </c>
      <c r="U381" t="s"/>
      <c r="V381" t="s">
        <v>83</v>
      </c>
      <c r="W381" t="s">
        <v>94</v>
      </c>
      <c r="X381" t="s"/>
      <c r="Y381" t="s">
        <v>85</v>
      </c>
      <c r="Z381">
        <f>HYPERLINK("https://hotelmonitor-cachepage.eclerx.com/savepage/tk_15439114307502944_sr_2152.html","info")</f>
        <v/>
      </c>
      <c r="AA381" t="n">
        <v>199528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/>
      <c r="AP381" t="n">
        <v>1</v>
      </c>
      <c r="AQ381" t="s">
        <v>88</v>
      </c>
      <c r="AR381" t="s">
        <v>414</v>
      </c>
      <c r="AS381" t="s"/>
      <c r="AT381" t="s">
        <v>90</v>
      </c>
      <c r="AU381" t="s"/>
      <c r="AV381" t="s"/>
      <c r="AW381" t="s"/>
      <c r="AX381" t="s"/>
      <c r="AY381" t="n">
        <v>2882743</v>
      </c>
      <c r="AZ381" t="s">
        <v>413</v>
      </c>
      <c r="BA381" t="s"/>
      <c r="BB381" t="n">
        <v>28913</v>
      </c>
      <c r="BC381" t="n">
        <v>10.008378</v>
      </c>
      <c r="BD381" t="n">
        <v>53.554776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410</v>
      </c>
      <c r="F382" t="n">
        <v>2337506</v>
      </c>
      <c r="G382" t="s">
        <v>74</v>
      </c>
      <c r="H382" t="s">
        <v>75</v>
      </c>
      <c r="I382" t="s"/>
      <c r="J382" t="s">
        <v>74</v>
      </c>
      <c r="K382" t="n">
        <v>340</v>
      </c>
      <c r="L382" t="s">
        <v>76</v>
      </c>
      <c r="M382" t="s"/>
      <c r="N382" t="s">
        <v>440</v>
      </c>
      <c r="O382" t="s">
        <v>78</v>
      </c>
      <c r="P382" t="s">
        <v>410</v>
      </c>
      <c r="Q382" t="s"/>
      <c r="R382" t="s">
        <v>80</v>
      </c>
      <c r="S382" t="s">
        <v>227</v>
      </c>
      <c r="T382" t="s">
        <v>82</v>
      </c>
      <c r="U382" t="s"/>
      <c r="V382" t="s">
        <v>83</v>
      </c>
      <c r="W382" t="s">
        <v>84</v>
      </c>
      <c r="X382" t="s"/>
      <c r="Y382" t="s">
        <v>85</v>
      </c>
      <c r="Z382">
        <f>HYPERLINK("https://hotelmonitor-cachepage.eclerx.com/savepage/tk_15439114307502944_sr_2152.html","info")</f>
        <v/>
      </c>
      <c r="AA382" t="n">
        <v>199528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/>
      <c r="AP382" t="n">
        <v>1</v>
      </c>
      <c r="AQ382" t="s">
        <v>88</v>
      </c>
      <c r="AR382" t="s">
        <v>414</v>
      </c>
      <c r="AS382" t="s"/>
      <c r="AT382" t="s">
        <v>90</v>
      </c>
      <c r="AU382" t="s"/>
      <c r="AV382" t="s"/>
      <c r="AW382" t="s"/>
      <c r="AX382" t="s"/>
      <c r="AY382" t="n">
        <v>2882743</v>
      </c>
      <c r="AZ382" t="s">
        <v>413</v>
      </c>
      <c r="BA382" t="s"/>
      <c r="BB382" t="n">
        <v>28913</v>
      </c>
      <c r="BC382" t="n">
        <v>10.008378</v>
      </c>
      <c r="BD382" t="n">
        <v>53.554776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97</v>
      </c>
      <c r="B383" t="s">
        <v>71</v>
      </c>
      <c r="C383" t="s">
        <v>98</v>
      </c>
      <c r="D383" t="n">
        <v>2</v>
      </c>
      <c r="E383" t="s">
        <v>441</v>
      </c>
      <c r="F383" t="n">
        <v>821271</v>
      </c>
      <c r="G383" t="s">
        <v>74</v>
      </c>
      <c r="H383" t="s">
        <v>75</v>
      </c>
      <c r="I383" t="s"/>
      <c r="J383" t="s">
        <v>74</v>
      </c>
      <c r="K383" t="n">
        <v>116</v>
      </c>
      <c r="L383" t="s">
        <v>76</v>
      </c>
      <c r="M383" t="s"/>
      <c r="N383" t="s">
        <v>442</v>
      </c>
      <c r="O383" t="s">
        <v>78</v>
      </c>
      <c r="P383" t="s">
        <v>441</v>
      </c>
      <c r="Q383" t="s"/>
      <c r="R383" t="s">
        <v>80</v>
      </c>
      <c r="S383" t="s">
        <v>132</v>
      </c>
      <c r="T383" t="s">
        <v>82</v>
      </c>
      <c r="U383" t="s"/>
      <c r="V383" t="s">
        <v>83</v>
      </c>
      <c r="W383" t="s">
        <v>84</v>
      </c>
      <c r="X383" t="s"/>
      <c r="Y383" t="s">
        <v>85</v>
      </c>
      <c r="Z383">
        <f>HYPERLINK("https://hotelmonitor-cachepage.eclerx.com/savepage/tk_15439016221132567_sr_2151.html","info")</f>
        <v/>
      </c>
      <c r="AA383" t="n">
        <v>145757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/>
      <c r="AP383" t="n">
        <v>65</v>
      </c>
      <c r="AQ383" t="s">
        <v>88</v>
      </c>
      <c r="AR383" t="s">
        <v>110</v>
      </c>
      <c r="AS383" t="s"/>
      <c r="AT383" t="s">
        <v>90</v>
      </c>
      <c r="AU383" t="s"/>
      <c r="AV383" t="s"/>
      <c r="AW383" t="s"/>
      <c r="AX383" t="s"/>
      <c r="AY383" t="n">
        <v>2311908</v>
      </c>
      <c r="AZ383" t="s">
        <v>443</v>
      </c>
      <c r="BA383" t="s"/>
      <c r="BB383" t="n">
        <v>28225</v>
      </c>
      <c r="BC383" t="n">
        <v>10.017814636231</v>
      </c>
      <c r="BD383" t="n">
        <v>53.551979665475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97</v>
      </c>
      <c r="B384" t="s">
        <v>71</v>
      </c>
      <c r="C384" t="s">
        <v>98</v>
      </c>
      <c r="D384" t="n">
        <v>2</v>
      </c>
      <c r="E384" t="s">
        <v>441</v>
      </c>
      <c r="F384" t="n">
        <v>821271</v>
      </c>
      <c r="G384" t="s">
        <v>74</v>
      </c>
      <c r="H384" t="s">
        <v>75</v>
      </c>
      <c r="I384" t="s"/>
      <c r="J384" t="s">
        <v>74</v>
      </c>
      <c r="K384" t="n">
        <v>120</v>
      </c>
      <c r="L384" t="s">
        <v>76</v>
      </c>
      <c r="M384" t="s"/>
      <c r="N384" t="s">
        <v>442</v>
      </c>
      <c r="O384" t="s">
        <v>78</v>
      </c>
      <c r="P384" t="s">
        <v>441</v>
      </c>
      <c r="Q384" t="s"/>
      <c r="R384" t="s">
        <v>80</v>
      </c>
      <c r="S384" t="s">
        <v>286</v>
      </c>
      <c r="T384" t="s">
        <v>82</v>
      </c>
      <c r="U384" t="s"/>
      <c r="V384" t="s">
        <v>83</v>
      </c>
      <c r="W384" t="s">
        <v>84</v>
      </c>
      <c r="X384" t="s"/>
      <c r="Y384" t="s">
        <v>85</v>
      </c>
      <c r="Z384">
        <f>HYPERLINK("https://hotelmonitor-cachepage.eclerx.com/savepage/tk_15439016221132567_sr_2151.html","info")</f>
        <v/>
      </c>
      <c r="AA384" t="n">
        <v>145757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/>
      <c r="AP384" t="n">
        <v>65</v>
      </c>
      <c r="AQ384" t="s">
        <v>88</v>
      </c>
      <c r="AR384" t="s">
        <v>116</v>
      </c>
      <c r="AS384" t="s"/>
      <c r="AT384" t="s">
        <v>90</v>
      </c>
      <c r="AU384" t="s"/>
      <c r="AV384" t="s"/>
      <c r="AW384" t="s"/>
      <c r="AX384" t="s"/>
      <c r="AY384" t="n">
        <v>2311908</v>
      </c>
      <c r="AZ384" t="s">
        <v>443</v>
      </c>
      <c r="BA384" t="s"/>
      <c r="BB384" t="n">
        <v>28225</v>
      </c>
      <c r="BC384" t="n">
        <v>10.017814636231</v>
      </c>
      <c r="BD384" t="n">
        <v>53.551979665475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97</v>
      </c>
      <c r="B385" t="s">
        <v>71</v>
      </c>
      <c r="C385" t="s">
        <v>98</v>
      </c>
      <c r="D385" t="n">
        <v>2</v>
      </c>
      <c r="E385" t="s">
        <v>441</v>
      </c>
      <c r="F385" t="n">
        <v>821271</v>
      </c>
      <c r="G385" t="s">
        <v>74</v>
      </c>
      <c r="H385" t="s">
        <v>75</v>
      </c>
      <c r="I385" t="s"/>
      <c r="J385" t="s">
        <v>74</v>
      </c>
      <c r="K385" t="n">
        <v>126</v>
      </c>
      <c r="L385" t="s">
        <v>76</v>
      </c>
      <c r="M385" t="s"/>
      <c r="N385" t="s">
        <v>444</v>
      </c>
      <c r="O385" t="s">
        <v>78</v>
      </c>
      <c r="P385" t="s">
        <v>441</v>
      </c>
      <c r="Q385" t="s"/>
      <c r="R385" t="s">
        <v>80</v>
      </c>
      <c r="S385" t="s">
        <v>289</v>
      </c>
      <c r="T385" t="s">
        <v>82</v>
      </c>
      <c r="U385" t="s"/>
      <c r="V385" t="s">
        <v>83</v>
      </c>
      <c r="W385" t="s">
        <v>84</v>
      </c>
      <c r="X385" t="s"/>
      <c r="Y385" t="s">
        <v>85</v>
      </c>
      <c r="Z385">
        <f>HYPERLINK("https://hotelmonitor-cachepage.eclerx.com/savepage/tk_15439016221132567_sr_2151.html","info")</f>
        <v/>
      </c>
      <c r="AA385" t="n">
        <v>145757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/>
      <c r="AP385" t="n">
        <v>65</v>
      </c>
      <c r="AQ385" t="s">
        <v>88</v>
      </c>
      <c r="AR385" t="s">
        <v>126</v>
      </c>
      <c r="AS385" t="s"/>
      <c r="AT385" t="s">
        <v>90</v>
      </c>
      <c r="AU385" t="s"/>
      <c r="AV385" t="s"/>
      <c r="AW385" t="s"/>
      <c r="AX385" t="s"/>
      <c r="AY385" t="n">
        <v>2311908</v>
      </c>
      <c r="AZ385" t="s">
        <v>443</v>
      </c>
      <c r="BA385" t="s"/>
      <c r="BB385" t="n">
        <v>28225</v>
      </c>
      <c r="BC385" t="n">
        <v>10.017814636231</v>
      </c>
      <c r="BD385" t="n">
        <v>53.551979665475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97</v>
      </c>
      <c r="B386" t="s">
        <v>71</v>
      </c>
      <c r="C386" t="s">
        <v>98</v>
      </c>
      <c r="D386" t="n">
        <v>2</v>
      </c>
      <c r="E386" t="s">
        <v>441</v>
      </c>
      <c r="F386" t="n">
        <v>821271</v>
      </c>
      <c r="G386" t="s">
        <v>74</v>
      </c>
      <c r="H386" t="s">
        <v>75</v>
      </c>
      <c r="I386" t="s"/>
      <c r="J386" t="s">
        <v>74</v>
      </c>
      <c r="K386" t="n">
        <v>126</v>
      </c>
      <c r="L386" t="s">
        <v>76</v>
      </c>
      <c r="M386" t="s"/>
      <c r="N386" t="s">
        <v>445</v>
      </c>
      <c r="O386" t="s">
        <v>78</v>
      </c>
      <c r="P386" t="s">
        <v>441</v>
      </c>
      <c r="Q386" t="s"/>
      <c r="R386" t="s">
        <v>80</v>
      </c>
      <c r="S386" t="s">
        <v>289</v>
      </c>
      <c r="T386" t="s">
        <v>82</v>
      </c>
      <c r="U386" t="s"/>
      <c r="V386" t="s">
        <v>83</v>
      </c>
      <c r="W386" t="s">
        <v>84</v>
      </c>
      <c r="X386" t="s"/>
      <c r="Y386" t="s">
        <v>85</v>
      </c>
      <c r="Z386">
        <f>HYPERLINK("https://hotelmonitor-cachepage.eclerx.com/savepage/tk_15439016221132567_sr_2151.html","info")</f>
        <v/>
      </c>
      <c r="AA386" t="n">
        <v>145757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/>
      <c r="AP386" t="n">
        <v>65</v>
      </c>
      <c r="AQ386" t="s">
        <v>88</v>
      </c>
      <c r="AR386" t="s">
        <v>107</v>
      </c>
      <c r="AS386" t="s"/>
      <c r="AT386" t="s">
        <v>90</v>
      </c>
      <c r="AU386" t="s"/>
      <c r="AV386" t="s"/>
      <c r="AW386" t="s"/>
      <c r="AX386" t="s"/>
      <c r="AY386" t="n">
        <v>2311908</v>
      </c>
      <c r="AZ386" t="s">
        <v>443</v>
      </c>
      <c r="BA386" t="s"/>
      <c r="BB386" t="n">
        <v>28225</v>
      </c>
      <c r="BC386" t="n">
        <v>10.017814636231</v>
      </c>
      <c r="BD386" t="n">
        <v>53.551979665475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97</v>
      </c>
      <c r="B387" t="s">
        <v>71</v>
      </c>
      <c r="C387" t="s">
        <v>98</v>
      </c>
      <c r="D387" t="n">
        <v>2</v>
      </c>
      <c r="E387" t="s">
        <v>441</v>
      </c>
      <c r="F387" t="n">
        <v>821271</v>
      </c>
      <c r="G387" t="s">
        <v>74</v>
      </c>
      <c r="H387" t="s">
        <v>75</v>
      </c>
      <c r="I387" t="s"/>
      <c r="J387" t="s">
        <v>74</v>
      </c>
      <c r="K387" t="n">
        <v>127</v>
      </c>
      <c r="L387" t="s">
        <v>76</v>
      </c>
      <c r="M387" t="s"/>
      <c r="N387" t="s">
        <v>446</v>
      </c>
      <c r="O387" t="s">
        <v>78</v>
      </c>
      <c r="P387" t="s">
        <v>441</v>
      </c>
      <c r="Q387" t="s"/>
      <c r="R387" t="s">
        <v>80</v>
      </c>
      <c r="S387" t="s">
        <v>291</v>
      </c>
      <c r="T387" t="s">
        <v>82</v>
      </c>
      <c r="U387" t="s"/>
      <c r="V387" t="s">
        <v>83</v>
      </c>
      <c r="W387" t="s">
        <v>84</v>
      </c>
      <c r="X387" t="s"/>
      <c r="Y387" t="s">
        <v>85</v>
      </c>
      <c r="Z387">
        <f>HYPERLINK("https://hotelmonitor-cachepage.eclerx.com/savepage/tk_15439016221132567_sr_2151.html","info")</f>
        <v/>
      </c>
      <c r="AA387" t="n">
        <v>145757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/>
      <c r="AP387" t="n">
        <v>65</v>
      </c>
      <c r="AQ387" t="s">
        <v>88</v>
      </c>
      <c r="AR387" t="s">
        <v>103</v>
      </c>
      <c r="AS387" t="s"/>
      <c r="AT387" t="s">
        <v>90</v>
      </c>
      <c r="AU387" t="s"/>
      <c r="AV387" t="s"/>
      <c r="AW387" t="s"/>
      <c r="AX387" t="s"/>
      <c r="AY387" t="n">
        <v>2311908</v>
      </c>
      <c r="AZ387" t="s">
        <v>443</v>
      </c>
      <c r="BA387" t="s"/>
      <c r="BB387" t="n">
        <v>28225</v>
      </c>
      <c r="BC387" t="n">
        <v>10.017814636231</v>
      </c>
      <c r="BD387" t="n">
        <v>53.551979665475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97</v>
      </c>
      <c r="B388" t="s">
        <v>71</v>
      </c>
      <c r="C388" t="s">
        <v>98</v>
      </c>
      <c r="D388" t="n">
        <v>2</v>
      </c>
      <c r="E388" t="s">
        <v>447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118</v>
      </c>
      <c r="L388" t="s">
        <v>76</v>
      </c>
      <c r="M388" t="s"/>
      <c r="N388" t="s">
        <v>448</v>
      </c>
      <c r="O388" t="s">
        <v>78</v>
      </c>
      <c r="P388" t="s">
        <v>447</v>
      </c>
      <c r="Q388" t="s"/>
      <c r="R388" t="s">
        <v>80</v>
      </c>
      <c r="S388" t="s">
        <v>449</v>
      </c>
      <c r="T388" t="s">
        <v>82</v>
      </c>
      <c r="U388" t="s"/>
      <c r="V388" t="s">
        <v>83</v>
      </c>
      <c r="W388" t="s">
        <v>84</v>
      </c>
      <c r="X388" t="s"/>
      <c r="Y388" t="s">
        <v>85</v>
      </c>
      <c r="Z388">
        <f>HYPERLINK("https://hotelmonitor-cachepage.eclerx.com/savepage/tk_15439017816434784_sr_2151.html","info")</f>
        <v/>
      </c>
      <c r="AA388" t="n">
        <v>-6796299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/>
      <c r="AP388" t="n">
        <v>118</v>
      </c>
      <c r="AQ388" t="s">
        <v>88</v>
      </c>
      <c r="AR388" t="s">
        <v>119</v>
      </c>
      <c r="AS388" t="s"/>
      <c r="AT388" t="s">
        <v>90</v>
      </c>
      <c r="AU388" t="s"/>
      <c r="AV388" t="s"/>
      <c r="AW388" t="s"/>
      <c r="AX388" t="s"/>
      <c r="AY388" t="n">
        <v>6796299</v>
      </c>
      <c r="AZ388" t="s">
        <v>322</v>
      </c>
      <c r="BA388" t="s"/>
      <c r="BB388" t="n">
        <v>205207</v>
      </c>
      <c r="BC388" t="n">
        <v>0</v>
      </c>
      <c r="BD388" t="n">
        <v>0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97</v>
      </c>
      <c r="B389" t="s">
        <v>71</v>
      </c>
      <c r="C389" t="s">
        <v>98</v>
      </c>
      <c r="D389" t="n">
        <v>2</v>
      </c>
      <c r="E389" t="s">
        <v>447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118</v>
      </c>
      <c r="L389" t="s">
        <v>76</v>
      </c>
      <c r="M389" t="s"/>
      <c r="N389" t="s">
        <v>448</v>
      </c>
      <c r="O389" t="s">
        <v>78</v>
      </c>
      <c r="P389" t="s">
        <v>447</v>
      </c>
      <c r="Q389" t="s"/>
      <c r="R389" t="s">
        <v>80</v>
      </c>
      <c r="S389" t="s">
        <v>449</v>
      </c>
      <c r="T389" t="s">
        <v>82</v>
      </c>
      <c r="U389" t="s"/>
      <c r="V389" t="s">
        <v>83</v>
      </c>
      <c r="W389" t="s">
        <v>84</v>
      </c>
      <c r="X389" t="s"/>
      <c r="Y389" t="s">
        <v>85</v>
      </c>
      <c r="Z389">
        <f>HYPERLINK("https://hotelmonitor-cachepage.eclerx.com/savepage/tk_15439017816434784_sr_2151.html","info")</f>
        <v/>
      </c>
      <c r="AA389" t="n">
        <v>-6796299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/>
      <c r="AP389" t="n">
        <v>118</v>
      </c>
      <c r="AQ389" t="s">
        <v>88</v>
      </c>
      <c r="AR389" t="s">
        <v>140</v>
      </c>
      <c r="AS389" t="s"/>
      <c r="AT389" t="s">
        <v>90</v>
      </c>
      <c r="AU389" t="s"/>
      <c r="AV389" t="s"/>
      <c r="AW389" t="s"/>
      <c r="AX389" t="s"/>
      <c r="AY389" t="n">
        <v>6796299</v>
      </c>
      <c r="AZ389" t="s">
        <v>322</v>
      </c>
      <c r="BA389" t="s"/>
      <c r="BB389" t="n">
        <v>205207</v>
      </c>
      <c r="BC389" t="n">
        <v>0</v>
      </c>
      <c r="BD389" t="n">
        <v>0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97</v>
      </c>
      <c r="B390" t="s">
        <v>71</v>
      </c>
      <c r="C390" t="s">
        <v>98</v>
      </c>
      <c r="D390" t="n">
        <v>2</v>
      </c>
      <c r="E390" t="s">
        <v>447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118</v>
      </c>
      <c r="L390" t="s">
        <v>76</v>
      </c>
      <c r="M390" t="s"/>
      <c r="N390" t="s">
        <v>450</v>
      </c>
      <c r="O390" t="s">
        <v>78</v>
      </c>
      <c r="P390" t="s">
        <v>447</v>
      </c>
      <c r="Q390" t="s"/>
      <c r="R390" t="s">
        <v>80</v>
      </c>
      <c r="S390" t="s">
        <v>449</v>
      </c>
      <c r="T390" t="s">
        <v>82</v>
      </c>
      <c r="U390" t="s"/>
      <c r="V390" t="s">
        <v>83</v>
      </c>
      <c r="W390" t="s">
        <v>84</v>
      </c>
      <c r="X390" t="s"/>
      <c r="Y390" t="s">
        <v>85</v>
      </c>
      <c r="Z390">
        <f>HYPERLINK("https://hotelmonitor-cachepage.eclerx.com/savepage/tk_15439017816434784_sr_2151.html","info")</f>
        <v/>
      </c>
      <c r="AA390" t="n">
        <v>-6796299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/>
      <c r="AP390" t="n">
        <v>118</v>
      </c>
      <c r="AQ390" t="s">
        <v>88</v>
      </c>
      <c r="AR390" t="s">
        <v>89</v>
      </c>
      <c r="AS390" t="s"/>
      <c r="AT390" t="s">
        <v>90</v>
      </c>
      <c r="AU390" t="s"/>
      <c r="AV390" t="s"/>
      <c r="AW390" t="s"/>
      <c r="AX390" t="s"/>
      <c r="AY390" t="n">
        <v>6796299</v>
      </c>
      <c r="AZ390" t="s">
        <v>322</v>
      </c>
      <c r="BA390" t="s"/>
      <c r="BB390" t="n">
        <v>205207</v>
      </c>
      <c r="BC390" t="n">
        <v>0</v>
      </c>
      <c r="BD390" t="n">
        <v>0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97</v>
      </c>
      <c r="B391" t="s">
        <v>71</v>
      </c>
      <c r="C391" t="s">
        <v>98</v>
      </c>
      <c r="D391" t="n">
        <v>2</v>
      </c>
      <c r="E391" t="s">
        <v>447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138</v>
      </c>
      <c r="L391" t="s">
        <v>76</v>
      </c>
      <c r="M391" t="s"/>
      <c r="N391" t="s">
        <v>451</v>
      </c>
      <c r="O391" t="s">
        <v>78</v>
      </c>
      <c r="P391" t="s">
        <v>447</v>
      </c>
      <c r="Q391" t="s"/>
      <c r="R391" t="s">
        <v>80</v>
      </c>
      <c r="S391" t="s">
        <v>274</v>
      </c>
      <c r="T391" t="s">
        <v>82</v>
      </c>
      <c r="U391" t="s"/>
      <c r="V391" t="s">
        <v>83</v>
      </c>
      <c r="W391" t="s">
        <v>84</v>
      </c>
      <c r="X391" t="s"/>
      <c r="Y391" t="s">
        <v>85</v>
      </c>
      <c r="Z391">
        <f>HYPERLINK("https://hotelmonitor-cachepage.eclerx.com/savepage/tk_15439017816434784_sr_2151.html","info")</f>
        <v/>
      </c>
      <c r="AA391" t="n">
        <v>-6796299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/>
      <c r="AP391" t="n">
        <v>118</v>
      </c>
      <c r="AQ391" t="s">
        <v>88</v>
      </c>
      <c r="AR391" t="s">
        <v>119</v>
      </c>
      <c r="AS391" t="s"/>
      <c r="AT391" t="s">
        <v>90</v>
      </c>
      <c r="AU391" t="s"/>
      <c r="AV391" t="s"/>
      <c r="AW391" t="s"/>
      <c r="AX391" t="s"/>
      <c r="AY391" t="n">
        <v>6796299</v>
      </c>
      <c r="AZ391" t="s">
        <v>322</v>
      </c>
      <c r="BA391" t="s"/>
      <c r="BB391" t="n">
        <v>205207</v>
      </c>
      <c r="BC391" t="n">
        <v>0</v>
      </c>
      <c r="BD391" t="n">
        <v>0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97</v>
      </c>
      <c r="B392" t="s">
        <v>71</v>
      </c>
      <c r="C392" t="s">
        <v>98</v>
      </c>
      <c r="D392" t="n">
        <v>2</v>
      </c>
      <c r="E392" t="s">
        <v>447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138</v>
      </c>
      <c r="L392" t="s">
        <v>76</v>
      </c>
      <c r="M392" t="s"/>
      <c r="N392" t="s">
        <v>451</v>
      </c>
      <c r="O392" t="s">
        <v>78</v>
      </c>
      <c r="P392" t="s">
        <v>447</v>
      </c>
      <c r="Q392" t="s"/>
      <c r="R392" t="s">
        <v>80</v>
      </c>
      <c r="S392" t="s">
        <v>274</v>
      </c>
      <c r="T392" t="s">
        <v>82</v>
      </c>
      <c r="U392" t="s"/>
      <c r="V392" t="s">
        <v>83</v>
      </c>
      <c r="W392" t="s">
        <v>84</v>
      </c>
      <c r="X392" t="s"/>
      <c r="Y392" t="s">
        <v>85</v>
      </c>
      <c r="Z392">
        <f>HYPERLINK("https://hotelmonitor-cachepage.eclerx.com/savepage/tk_15439017816434784_sr_2151.html","info")</f>
        <v/>
      </c>
      <c r="AA392" t="n">
        <v>-6796299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/>
      <c r="AP392" t="n">
        <v>118</v>
      </c>
      <c r="AQ392" t="s">
        <v>88</v>
      </c>
      <c r="AR392" t="s">
        <v>140</v>
      </c>
      <c r="AS392" t="s"/>
      <c r="AT392" t="s">
        <v>90</v>
      </c>
      <c r="AU392" t="s"/>
      <c r="AV392" t="s"/>
      <c r="AW392" t="s"/>
      <c r="AX392" t="s"/>
      <c r="AY392" t="n">
        <v>6796299</v>
      </c>
      <c r="AZ392" t="s">
        <v>322</v>
      </c>
      <c r="BA392" t="s"/>
      <c r="BB392" t="n">
        <v>205207</v>
      </c>
      <c r="BC392" t="n">
        <v>0</v>
      </c>
      <c r="BD392" t="n">
        <v>0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97</v>
      </c>
      <c r="B393" t="s">
        <v>71</v>
      </c>
      <c r="C393" t="s">
        <v>98</v>
      </c>
      <c r="D393" t="n">
        <v>2</v>
      </c>
      <c r="E393" t="s">
        <v>447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138</v>
      </c>
      <c r="L393" t="s">
        <v>76</v>
      </c>
      <c r="M393" t="s"/>
      <c r="N393" t="s">
        <v>452</v>
      </c>
      <c r="O393" t="s">
        <v>78</v>
      </c>
      <c r="P393" t="s">
        <v>447</v>
      </c>
      <c r="Q393" t="s"/>
      <c r="R393" t="s">
        <v>80</v>
      </c>
      <c r="S393" t="s">
        <v>274</v>
      </c>
      <c r="T393" t="s">
        <v>82</v>
      </c>
      <c r="U393" t="s"/>
      <c r="V393" t="s">
        <v>83</v>
      </c>
      <c r="W393" t="s">
        <v>84</v>
      </c>
      <c r="X393" t="s"/>
      <c r="Y393" t="s">
        <v>85</v>
      </c>
      <c r="Z393">
        <f>HYPERLINK("https://hotelmonitor-cachepage.eclerx.com/savepage/tk_15439017816434784_sr_2151.html","info")</f>
        <v/>
      </c>
      <c r="AA393" t="n">
        <v>-6796299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/>
      <c r="AP393" t="n">
        <v>118</v>
      </c>
      <c r="AQ393" t="s">
        <v>88</v>
      </c>
      <c r="AR393" t="s">
        <v>89</v>
      </c>
      <c r="AS393" t="s"/>
      <c r="AT393" t="s">
        <v>90</v>
      </c>
      <c r="AU393" t="s"/>
      <c r="AV393" t="s"/>
      <c r="AW393" t="s"/>
      <c r="AX393" t="s"/>
      <c r="AY393" t="n">
        <v>6796299</v>
      </c>
      <c r="AZ393" t="s">
        <v>322</v>
      </c>
      <c r="BA393" t="s"/>
      <c r="BB393" t="n">
        <v>205207</v>
      </c>
      <c r="BC393" t="n">
        <v>0</v>
      </c>
      <c r="BD393" t="n">
        <v>0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97</v>
      </c>
      <c r="B394" t="s">
        <v>71</v>
      </c>
      <c r="C394" t="s">
        <v>98</v>
      </c>
      <c r="D394" t="n">
        <v>2</v>
      </c>
      <c r="E394" t="s">
        <v>453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140</v>
      </c>
      <c r="L394" t="s">
        <v>76</v>
      </c>
      <c r="M394" t="s"/>
      <c r="N394" t="s">
        <v>454</v>
      </c>
      <c r="O394" t="s">
        <v>78</v>
      </c>
      <c r="P394" t="s">
        <v>453</v>
      </c>
      <c r="Q394" t="s"/>
      <c r="R394" t="s">
        <v>80</v>
      </c>
      <c r="S394" t="s">
        <v>352</v>
      </c>
      <c r="T394" t="s">
        <v>82</v>
      </c>
      <c r="U394" t="s"/>
      <c r="V394" t="s">
        <v>83</v>
      </c>
      <c r="W394" t="s">
        <v>94</v>
      </c>
      <c r="X394" t="s"/>
      <c r="Y394" t="s">
        <v>85</v>
      </c>
      <c r="Z394">
        <f>HYPERLINK("https://hotelmonitor-cachepage.eclerx.com/savepage/tk_15439015290749874_sr_2151.html","info")</f>
        <v/>
      </c>
      <c r="AA394" t="n">
        <v>-5175994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/>
      <c r="AP394" t="n">
        <v>35</v>
      </c>
      <c r="AQ394" t="s">
        <v>88</v>
      </c>
      <c r="AR394" t="s">
        <v>113</v>
      </c>
      <c r="AS394" t="s"/>
      <c r="AT394" t="s">
        <v>90</v>
      </c>
      <c r="AU394" t="s"/>
      <c r="AV394" t="s"/>
      <c r="AW394" t="s"/>
      <c r="AX394" t="s"/>
      <c r="AY394" t="n">
        <v>5175994</v>
      </c>
      <c r="AZ394" t="s">
        <v>455</v>
      </c>
      <c r="BA394" t="s"/>
      <c r="BB394" t="n">
        <v>197901</v>
      </c>
      <c r="BC394" t="n">
        <v>9.997979000000001</v>
      </c>
      <c r="BD394" t="n">
        <v>53.54744014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97</v>
      </c>
      <c r="B395" t="s">
        <v>71</v>
      </c>
      <c r="C395" t="s">
        <v>98</v>
      </c>
      <c r="D395" t="n">
        <v>2</v>
      </c>
      <c r="E395" t="s">
        <v>453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156</v>
      </c>
      <c r="L395" t="s">
        <v>76</v>
      </c>
      <c r="M395" t="s"/>
      <c r="N395" t="s">
        <v>456</v>
      </c>
      <c r="O395" t="s">
        <v>78</v>
      </c>
      <c r="P395" t="s">
        <v>453</v>
      </c>
      <c r="Q395" t="s"/>
      <c r="R395" t="s">
        <v>80</v>
      </c>
      <c r="S395" t="s">
        <v>457</v>
      </c>
      <c r="T395" t="s">
        <v>82</v>
      </c>
      <c r="U395" t="s"/>
      <c r="V395" t="s">
        <v>83</v>
      </c>
      <c r="W395" t="s">
        <v>84</v>
      </c>
      <c r="X395" t="s"/>
      <c r="Y395" t="s">
        <v>85</v>
      </c>
      <c r="Z395">
        <f>HYPERLINK("https://hotelmonitor-cachepage.eclerx.com/savepage/tk_15439015290749874_sr_2151.html","info")</f>
        <v/>
      </c>
      <c r="AA395" t="n">
        <v>-5175994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/>
      <c r="AP395" t="n">
        <v>35</v>
      </c>
      <c r="AQ395" t="s">
        <v>88</v>
      </c>
      <c r="AR395" t="s">
        <v>107</v>
      </c>
      <c r="AS395" t="s"/>
      <c r="AT395" t="s">
        <v>90</v>
      </c>
      <c r="AU395" t="s"/>
      <c r="AV395" t="s"/>
      <c r="AW395" t="s"/>
      <c r="AX395" t="s"/>
      <c r="AY395" t="n">
        <v>5175994</v>
      </c>
      <c r="AZ395" t="s">
        <v>455</v>
      </c>
      <c r="BA395" t="s"/>
      <c r="BB395" t="n">
        <v>197901</v>
      </c>
      <c r="BC395" t="n">
        <v>9.997979000000001</v>
      </c>
      <c r="BD395" t="n">
        <v>53.54744014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97</v>
      </c>
      <c r="B396" t="s">
        <v>71</v>
      </c>
      <c r="C396" t="s">
        <v>98</v>
      </c>
      <c r="D396" t="n">
        <v>2</v>
      </c>
      <c r="E396" t="s">
        <v>453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158</v>
      </c>
      <c r="L396" t="s">
        <v>76</v>
      </c>
      <c r="M396" t="s"/>
      <c r="N396" t="s">
        <v>458</v>
      </c>
      <c r="O396" t="s">
        <v>78</v>
      </c>
      <c r="P396" t="s">
        <v>453</v>
      </c>
      <c r="Q396" t="s"/>
      <c r="R396" t="s">
        <v>80</v>
      </c>
      <c r="S396" t="s">
        <v>459</v>
      </c>
      <c r="T396" t="s">
        <v>82</v>
      </c>
      <c r="U396" t="s"/>
      <c r="V396" t="s">
        <v>83</v>
      </c>
      <c r="W396" t="s">
        <v>84</v>
      </c>
      <c r="X396" t="s"/>
      <c r="Y396" t="s">
        <v>85</v>
      </c>
      <c r="Z396">
        <f>HYPERLINK("https://hotelmonitor-cachepage.eclerx.com/savepage/tk_15439015290749874_sr_2151.html","info")</f>
        <v/>
      </c>
      <c r="AA396" t="n">
        <v>-5175994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/>
      <c r="AP396" t="n">
        <v>35</v>
      </c>
      <c r="AQ396" t="s">
        <v>88</v>
      </c>
      <c r="AR396" t="s">
        <v>119</v>
      </c>
      <c r="AS396" t="s"/>
      <c r="AT396" t="s">
        <v>90</v>
      </c>
      <c r="AU396" t="s"/>
      <c r="AV396" t="s"/>
      <c r="AW396" t="s"/>
      <c r="AX396" t="s"/>
      <c r="AY396" t="n">
        <v>5175994</v>
      </c>
      <c r="AZ396" t="s">
        <v>455</v>
      </c>
      <c r="BA396" t="s"/>
      <c r="BB396" t="n">
        <v>197901</v>
      </c>
      <c r="BC396" t="n">
        <v>9.997979000000001</v>
      </c>
      <c r="BD396" t="n">
        <v>53.54744014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97</v>
      </c>
      <c r="B397" t="s">
        <v>71</v>
      </c>
      <c r="C397" t="s">
        <v>98</v>
      </c>
      <c r="D397" t="n">
        <v>2</v>
      </c>
      <c r="E397" t="s">
        <v>453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158</v>
      </c>
      <c r="L397" t="s">
        <v>76</v>
      </c>
      <c r="M397" t="s"/>
      <c r="N397" t="s">
        <v>458</v>
      </c>
      <c r="O397" t="s">
        <v>78</v>
      </c>
      <c r="P397" t="s">
        <v>453</v>
      </c>
      <c r="Q397" t="s"/>
      <c r="R397" t="s">
        <v>80</v>
      </c>
      <c r="S397" t="s">
        <v>459</v>
      </c>
      <c r="T397" t="s">
        <v>82</v>
      </c>
      <c r="U397" t="s"/>
      <c r="V397" t="s">
        <v>83</v>
      </c>
      <c r="W397" t="s">
        <v>84</v>
      </c>
      <c r="X397" t="s"/>
      <c r="Y397" t="s">
        <v>85</v>
      </c>
      <c r="Z397">
        <f>HYPERLINK("https://hotelmonitor-cachepage.eclerx.com/savepage/tk_15439015290749874_sr_2151.html","info")</f>
        <v/>
      </c>
      <c r="AA397" t="n">
        <v>-5175994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/>
      <c r="AP397" t="n">
        <v>35</v>
      </c>
      <c r="AQ397" t="s">
        <v>88</v>
      </c>
      <c r="AR397" t="s">
        <v>140</v>
      </c>
      <c r="AS397" t="s"/>
      <c r="AT397" t="s">
        <v>90</v>
      </c>
      <c r="AU397" t="s"/>
      <c r="AV397" t="s"/>
      <c r="AW397" t="s"/>
      <c r="AX397" t="s"/>
      <c r="AY397" t="n">
        <v>5175994</v>
      </c>
      <c r="AZ397" t="s">
        <v>455</v>
      </c>
      <c r="BA397" t="s"/>
      <c r="BB397" t="n">
        <v>197901</v>
      </c>
      <c r="BC397" t="n">
        <v>9.997979000000001</v>
      </c>
      <c r="BD397" t="n">
        <v>53.54744014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97</v>
      </c>
      <c r="B398" t="s">
        <v>71</v>
      </c>
      <c r="C398" t="s">
        <v>98</v>
      </c>
      <c r="D398" t="n">
        <v>2</v>
      </c>
      <c r="E398" t="s">
        <v>453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158</v>
      </c>
      <c r="L398" t="s">
        <v>76</v>
      </c>
      <c r="M398" t="s"/>
      <c r="N398" t="s">
        <v>460</v>
      </c>
      <c r="O398" t="s">
        <v>78</v>
      </c>
      <c r="P398" t="s">
        <v>453</v>
      </c>
      <c r="Q398" t="s"/>
      <c r="R398" t="s">
        <v>80</v>
      </c>
      <c r="S398" t="s">
        <v>459</v>
      </c>
      <c r="T398" t="s">
        <v>82</v>
      </c>
      <c r="U398" t="s"/>
      <c r="V398" t="s">
        <v>83</v>
      </c>
      <c r="W398" t="s">
        <v>84</v>
      </c>
      <c r="X398" t="s"/>
      <c r="Y398" t="s">
        <v>85</v>
      </c>
      <c r="Z398">
        <f>HYPERLINK("https://hotelmonitor-cachepage.eclerx.com/savepage/tk_15439015290749874_sr_2151.html","info")</f>
        <v/>
      </c>
      <c r="AA398" t="n">
        <v>-5175994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/>
      <c r="AP398" t="n">
        <v>35</v>
      </c>
      <c r="AQ398" t="s">
        <v>88</v>
      </c>
      <c r="AR398" t="s">
        <v>89</v>
      </c>
      <c r="AS398" t="s"/>
      <c r="AT398" t="s">
        <v>90</v>
      </c>
      <c r="AU398" t="s"/>
      <c r="AV398" t="s"/>
      <c r="AW398" t="s"/>
      <c r="AX398" t="s"/>
      <c r="AY398" t="n">
        <v>5175994</v>
      </c>
      <c r="AZ398" t="s">
        <v>455</v>
      </c>
      <c r="BA398" t="s"/>
      <c r="BB398" t="n">
        <v>197901</v>
      </c>
      <c r="BC398" t="n">
        <v>9.997979000000001</v>
      </c>
      <c r="BD398" t="n">
        <v>53.54744014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97</v>
      </c>
      <c r="B399" t="s">
        <v>71</v>
      </c>
      <c r="C399" t="s">
        <v>98</v>
      </c>
      <c r="D399" t="n">
        <v>2</v>
      </c>
      <c r="E399" t="s">
        <v>453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166</v>
      </c>
      <c r="L399" t="s">
        <v>76</v>
      </c>
      <c r="M399" t="s"/>
      <c r="N399" t="s">
        <v>454</v>
      </c>
      <c r="O399" t="s">
        <v>78</v>
      </c>
      <c r="P399" t="s">
        <v>453</v>
      </c>
      <c r="Q399" t="s"/>
      <c r="R399" t="s">
        <v>80</v>
      </c>
      <c r="S399" t="s">
        <v>160</v>
      </c>
      <c r="T399" t="s">
        <v>82</v>
      </c>
      <c r="U399" t="s"/>
      <c r="V399" t="s">
        <v>83</v>
      </c>
      <c r="W399" t="s">
        <v>84</v>
      </c>
      <c r="X399" t="s"/>
      <c r="Y399" t="s">
        <v>85</v>
      </c>
      <c r="Z399">
        <f>HYPERLINK("https://hotelmonitor-cachepage.eclerx.com/savepage/tk_15439015290749874_sr_2151.html","info")</f>
        <v/>
      </c>
      <c r="AA399" t="n">
        <v>-5175994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/>
      <c r="AP399" t="n">
        <v>35</v>
      </c>
      <c r="AQ399" t="s">
        <v>88</v>
      </c>
      <c r="AR399" t="s">
        <v>113</v>
      </c>
      <c r="AS399" t="s"/>
      <c r="AT399" t="s">
        <v>90</v>
      </c>
      <c r="AU399" t="s"/>
      <c r="AV399" t="s"/>
      <c r="AW399" t="s"/>
      <c r="AX399" t="s"/>
      <c r="AY399" t="n">
        <v>5175994</v>
      </c>
      <c r="AZ399" t="s">
        <v>455</v>
      </c>
      <c r="BA399" t="s"/>
      <c r="BB399" t="n">
        <v>197901</v>
      </c>
      <c r="BC399" t="n">
        <v>9.997979000000001</v>
      </c>
      <c r="BD399" t="n">
        <v>53.54744014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97</v>
      </c>
      <c r="B400" t="s">
        <v>71</v>
      </c>
      <c r="C400" t="s">
        <v>98</v>
      </c>
      <c r="D400" t="n">
        <v>2</v>
      </c>
      <c r="E400" t="s">
        <v>453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190</v>
      </c>
      <c r="L400" t="s">
        <v>76</v>
      </c>
      <c r="M400" t="s"/>
      <c r="N400" t="s">
        <v>456</v>
      </c>
      <c r="O400" t="s">
        <v>78</v>
      </c>
      <c r="P400" t="s">
        <v>453</v>
      </c>
      <c r="Q400" t="s"/>
      <c r="R400" t="s">
        <v>80</v>
      </c>
      <c r="S400" t="s">
        <v>461</v>
      </c>
      <c r="T400" t="s">
        <v>82</v>
      </c>
      <c r="U400" t="s"/>
      <c r="V400" t="s">
        <v>83</v>
      </c>
      <c r="W400" t="s">
        <v>84</v>
      </c>
      <c r="X400" t="s"/>
      <c r="Y400" t="s">
        <v>85</v>
      </c>
      <c r="Z400">
        <f>HYPERLINK("https://hotelmonitor-cachepage.eclerx.com/savepage/tk_15439015290749874_sr_2151.html","info")</f>
        <v/>
      </c>
      <c r="AA400" t="n">
        <v>-5175994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/>
      <c r="AP400" t="n">
        <v>35</v>
      </c>
      <c r="AQ400" t="s">
        <v>88</v>
      </c>
      <c r="AR400" t="s">
        <v>107</v>
      </c>
      <c r="AS400" t="s"/>
      <c r="AT400" t="s">
        <v>90</v>
      </c>
      <c r="AU400" t="s"/>
      <c r="AV400" t="s"/>
      <c r="AW400" t="s"/>
      <c r="AX400" t="s"/>
      <c r="AY400" t="n">
        <v>5175994</v>
      </c>
      <c r="AZ400" t="s">
        <v>455</v>
      </c>
      <c r="BA400" t="s"/>
      <c r="BB400" t="n">
        <v>197901</v>
      </c>
      <c r="BC400" t="n">
        <v>9.997979000000001</v>
      </c>
      <c r="BD400" t="n">
        <v>53.54744014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97</v>
      </c>
      <c r="B401" t="s">
        <v>71</v>
      </c>
      <c r="C401" t="s">
        <v>98</v>
      </c>
      <c r="D401" t="n">
        <v>2</v>
      </c>
      <c r="E401" t="s">
        <v>453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192</v>
      </c>
      <c r="L401" t="s">
        <v>76</v>
      </c>
      <c r="M401" t="s"/>
      <c r="N401" t="s">
        <v>462</v>
      </c>
      <c r="O401" t="s">
        <v>78</v>
      </c>
      <c r="P401" t="s">
        <v>453</v>
      </c>
      <c r="Q401" t="s"/>
      <c r="R401" t="s">
        <v>80</v>
      </c>
      <c r="S401" t="s">
        <v>429</v>
      </c>
      <c r="T401" t="s">
        <v>82</v>
      </c>
      <c r="U401" t="s"/>
      <c r="V401" t="s">
        <v>83</v>
      </c>
      <c r="W401" t="s">
        <v>84</v>
      </c>
      <c r="X401" t="s"/>
      <c r="Y401" t="s">
        <v>85</v>
      </c>
      <c r="Z401">
        <f>HYPERLINK("https://hotelmonitor-cachepage.eclerx.com/savepage/tk_15439015290749874_sr_2151.html","info")</f>
        <v/>
      </c>
      <c r="AA401" t="n">
        <v>-5175994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/>
      <c r="AP401" t="n">
        <v>35</v>
      </c>
      <c r="AQ401" t="s">
        <v>88</v>
      </c>
      <c r="AR401" t="s">
        <v>119</v>
      </c>
      <c r="AS401" t="s"/>
      <c r="AT401" t="s">
        <v>90</v>
      </c>
      <c r="AU401" t="s"/>
      <c r="AV401" t="s"/>
      <c r="AW401" t="s"/>
      <c r="AX401" t="s"/>
      <c r="AY401" t="n">
        <v>5175994</v>
      </c>
      <c r="AZ401" t="s">
        <v>455</v>
      </c>
      <c r="BA401" t="s"/>
      <c r="BB401" t="n">
        <v>197901</v>
      </c>
      <c r="BC401" t="n">
        <v>9.997979000000001</v>
      </c>
      <c r="BD401" t="n">
        <v>53.54744014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97</v>
      </c>
      <c r="B402" t="s">
        <v>71</v>
      </c>
      <c r="C402" t="s">
        <v>98</v>
      </c>
      <c r="D402" t="n">
        <v>2</v>
      </c>
      <c r="E402" t="s">
        <v>453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192</v>
      </c>
      <c r="L402" t="s">
        <v>76</v>
      </c>
      <c r="M402" t="s"/>
      <c r="N402" t="s">
        <v>462</v>
      </c>
      <c r="O402" t="s">
        <v>78</v>
      </c>
      <c r="P402" t="s">
        <v>453</v>
      </c>
      <c r="Q402" t="s"/>
      <c r="R402" t="s">
        <v>80</v>
      </c>
      <c r="S402" t="s">
        <v>429</v>
      </c>
      <c r="T402" t="s">
        <v>82</v>
      </c>
      <c r="U402" t="s"/>
      <c r="V402" t="s">
        <v>83</v>
      </c>
      <c r="W402" t="s">
        <v>84</v>
      </c>
      <c r="X402" t="s"/>
      <c r="Y402" t="s">
        <v>85</v>
      </c>
      <c r="Z402">
        <f>HYPERLINK("https://hotelmonitor-cachepage.eclerx.com/savepage/tk_15439015290749874_sr_2151.html","info")</f>
        <v/>
      </c>
      <c r="AA402" t="n">
        <v>-5175994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/>
      <c r="AP402" t="n">
        <v>35</v>
      </c>
      <c r="AQ402" t="s">
        <v>88</v>
      </c>
      <c r="AR402" t="s">
        <v>140</v>
      </c>
      <c r="AS402" t="s"/>
      <c r="AT402" t="s">
        <v>90</v>
      </c>
      <c r="AU402" t="s"/>
      <c r="AV402" t="s"/>
      <c r="AW402" t="s"/>
      <c r="AX402" t="s"/>
      <c r="AY402" t="n">
        <v>5175994</v>
      </c>
      <c r="AZ402" t="s">
        <v>455</v>
      </c>
      <c r="BA402" t="s"/>
      <c r="BB402" t="n">
        <v>197901</v>
      </c>
      <c r="BC402" t="n">
        <v>9.997979000000001</v>
      </c>
      <c r="BD402" t="n">
        <v>53.54744014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97</v>
      </c>
      <c r="B403" t="s">
        <v>71</v>
      </c>
      <c r="C403" t="s">
        <v>98</v>
      </c>
      <c r="D403" t="n">
        <v>2</v>
      </c>
      <c r="E403" t="s">
        <v>453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192</v>
      </c>
      <c r="L403" t="s">
        <v>76</v>
      </c>
      <c r="M403" t="s"/>
      <c r="N403" t="s">
        <v>463</v>
      </c>
      <c r="O403" t="s">
        <v>78</v>
      </c>
      <c r="P403" t="s">
        <v>453</v>
      </c>
      <c r="Q403" t="s"/>
      <c r="R403" t="s">
        <v>80</v>
      </c>
      <c r="S403" t="s">
        <v>429</v>
      </c>
      <c r="T403" t="s">
        <v>82</v>
      </c>
      <c r="U403" t="s"/>
      <c r="V403" t="s">
        <v>83</v>
      </c>
      <c r="W403" t="s">
        <v>84</v>
      </c>
      <c r="X403" t="s"/>
      <c r="Y403" t="s">
        <v>85</v>
      </c>
      <c r="Z403">
        <f>HYPERLINK("https://hotelmonitor-cachepage.eclerx.com/savepage/tk_15439015290749874_sr_2151.html","info")</f>
        <v/>
      </c>
      <c r="AA403" t="n">
        <v>-5175994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/>
      <c r="AP403" t="n">
        <v>35</v>
      </c>
      <c r="AQ403" t="s">
        <v>88</v>
      </c>
      <c r="AR403" t="s">
        <v>89</v>
      </c>
      <c r="AS403" t="s"/>
      <c r="AT403" t="s">
        <v>90</v>
      </c>
      <c r="AU403" t="s"/>
      <c r="AV403" t="s"/>
      <c r="AW403" t="s"/>
      <c r="AX403" t="s"/>
      <c r="AY403" t="n">
        <v>5175994</v>
      </c>
      <c r="AZ403" t="s">
        <v>455</v>
      </c>
      <c r="BA403" t="s"/>
      <c r="BB403" t="n">
        <v>197901</v>
      </c>
      <c r="BC403" t="n">
        <v>9.997979000000001</v>
      </c>
      <c r="BD403" t="n">
        <v>53.54744014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97</v>
      </c>
      <c r="B404" t="s">
        <v>71</v>
      </c>
      <c r="C404" t="s">
        <v>98</v>
      </c>
      <c r="D404" t="n">
        <v>2</v>
      </c>
      <c r="E404" t="s">
        <v>453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201</v>
      </c>
      <c r="L404" t="s">
        <v>76</v>
      </c>
      <c r="M404" t="s"/>
      <c r="N404" t="s">
        <v>464</v>
      </c>
      <c r="O404" t="s">
        <v>78</v>
      </c>
      <c r="P404" t="s">
        <v>453</v>
      </c>
      <c r="Q404" t="s"/>
      <c r="R404" t="s">
        <v>80</v>
      </c>
      <c r="S404" t="s">
        <v>465</v>
      </c>
      <c r="T404" t="s">
        <v>82</v>
      </c>
      <c r="U404" t="s"/>
      <c r="V404" t="s">
        <v>83</v>
      </c>
      <c r="W404" t="s">
        <v>94</v>
      </c>
      <c r="X404" t="s"/>
      <c r="Y404" t="s">
        <v>85</v>
      </c>
      <c r="Z404">
        <f>HYPERLINK("https://hotelmonitor-cachepage.eclerx.com/savepage/tk_15439015290749874_sr_2151.html","info")</f>
        <v/>
      </c>
      <c r="AA404" t="n">
        <v>-5175994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/>
      <c r="AP404" t="n">
        <v>35</v>
      </c>
      <c r="AQ404" t="s">
        <v>88</v>
      </c>
      <c r="AR404" t="s">
        <v>103</v>
      </c>
      <c r="AS404" t="s"/>
      <c r="AT404" t="s">
        <v>90</v>
      </c>
      <c r="AU404" t="s"/>
      <c r="AV404" t="s"/>
      <c r="AW404" t="s"/>
      <c r="AX404" t="s"/>
      <c r="AY404" t="n">
        <v>5175994</v>
      </c>
      <c r="AZ404" t="s">
        <v>455</v>
      </c>
      <c r="BA404" t="s"/>
      <c r="BB404" t="n">
        <v>197901</v>
      </c>
      <c r="BC404" t="n">
        <v>9.997979000000001</v>
      </c>
      <c r="BD404" t="n">
        <v>53.54744014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97</v>
      </c>
      <c r="B405" t="s">
        <v>71</v>
      </c>
      <c r="C405" t="s">
        <v>98</v>
      </c>
      <c r="D405" t="n">
        <v>2</v>
      </c>
      <c r="E405" t="s">
        <v>453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226</v>
      </c>
      <c r="L405" t="s">
        <v>76</v>
      </c>
      <c r="M405" t="s"/>
      <c r="N405" t="s">
        <v>466</v>
      </c>
      <c r="O405" t="s">
        <v>78</v>
      </c>
      <c r="P405" t="s">
        <v>453</v>
      </c>
      <c r="Q405" t="s"/>
      <c r="R405" t="s">
        <v>80</v>
      </c>
      <c r="S405" t="s">
        <v>207</v>
      </c>
      <c r="T405" t="s">
        <v>82</v>
      </c>
      <c r="U405" t="s"/>
      <c r="V405" t="s">
        <v>83</v>
      </c>
      <c r="W405" t="s">
        <v>84</v>
      </c>
      <c r="X405" t="s"/>
      <c r="Y405" t="s">
        <v>85</v>
      </c>
      <c r="Z405">
        <f>HYPERLINK("https://hotelmonitor-cachepage.eclerx.com/savepage/tk_15439015290749874_sr_2151.html","info")</f>
        <v/>
      </c>
      <c r="AA405" t="n">
        <v>-5175994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/>
      <c r="AP405" t="n">
        <v>35</v>
      </c>
      <c r="AQ405" t="s">
        <v>88</v>
      </c>
      <c r="AR405" t="s">
        <v>119</v>
      </c>
      <c r="AS405" t="s"/>
      <c r="AT405" t="s">
        <v>90</v>
      </c>
      <c r="AU405" t="s"/>
      <c r="AV405" t="s"/>
      <c r="AW405" t="s"/>
      <c r="AX405" t="s"/>
      <c r="AY405" t="n">
        <v>5175994</v>
      </c>
      <c r="AZ405" t="s">
        <v>455</v>
      </c>
      <c r="BA405" t="s"/>
      <c r="BB405" t="n">
        <v>197901</v>
      </c>
      <c r="BC405" t="n">
        <v>9.997979000000001</v>
      </c>
      <c r="BD405" t="n">
        <v>53.54744014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97</v>
      </c>
      <c r="B406" t="s">
        <v>71</v>
      </c>
      <c r="C406" t="s">
        <v>98</v>
      </c>
      <c r="D406" t="n">
        <v>2</v>
      </c>
      <c r="E406" t="s">
        <v>453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226</v>
      </c>
      <c r="L406" t="s">
        <v>76</v>
      </c>
      <c r="M406" t="s"/>
      <c r="N406" t="s">
        <v>466</v>
      </c>
      <c r="O406" t="s">
        <v>78</v>
      </c>
      <c r="P406" t="s">
        <v>453</v>
      </c>
      <c r="Q406" t="s"/>
      <c r="R406" t="s">
        <v>80</v>
      </c>
      <c r="S406" t="s">
        <v>207</v>
      </c>
      <c r="T406" t="s">
        <v>82</v>
      </c>
      <c r="U406" t="s"/>
      <c r="V406" t="s">
        <v>83</v>
      </c>
      <c r="W406" t="s">
        <v>84</v>
      </c>
      <c r="X406" t="s"/>
      <c r="Y406" t="s">
        <v>85</v>
      </c>
      <c r="Z406">
        <f>HYPERLINK("https://hotelmonitor-cachepage.eclerx.com/savepage/tk_15439015290749874_sr_2151.html","info")</f>
        <v/>
      </c>
      <c r="AA406" t="n">
        <v>-5175994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/>
      <c r="AP406" t="n">
        <v>35</v>
      </c>
      <c r="AQ406" t="s">
        <v>88</v>
      </c>
      <c r="AR406" t="s">
        <v>140</v>
      </c>
      <c r="AS406" t="s"/>
      <c r="AT406" t="s">
        <v>90</v>
      </c>
      <c r="AU406" t="s"/>
      <c r="AV406" t="s"/>
      <c r="AW406" t="s"/>
      <c r="AX406" t="s"/>
      <c r="AY406" t="n">
        <v>5175994</v>
      </c>
      <c r="AZ406" t="s">
        <v>455</v>
      </c>
      <c r="BA406" t="s"/>
      <c r="BB406" t="n">
        <v>197901</v>
      </c>
      <c r="BC406" t="n">
        <v>9.997979000000001</v>
      </c>
      <c r="BD406" t="n">
        <v>53.54744014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97</v>
      </c>
      <c r="B407" t="s">
        <v>71</v>
      </c>
      <c r="C407" t="s">
        <v>98</v>
      </c>
      <c r="D407" t="n">
        <v>2</v>
      </c>
      <c r="E407" t="s">
        <v>453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226</v>
      </c>
      <c r="L407" t="s">
        <v>76</v>
      </c>
      <c r="M407" t="s"/>
      <c r="N407" t="s">
        <v>467</v>
      </c>
      <c r="O407" t="s">
        <v>78</v>
      </c>
      <c r="P407" t="s">
        <v>453</v>
      </c>
      <c r="Q407" t="s"/>
      <c r="R407" t="s">
        <v>80</v>
      </c>
      <c r="S407" t="s">
        <v>207</v>
      </c>
      <c r="T407" t="s">
        <v>82</v>
      </c>
      <c r="U407" t="s"/>
      <c r="V407" t="s">
        <v>83</v>
      </c>
      <c r="W407" t="s">
        <v>84</v>
      </c>
      <c r="X407" t="s"/>
      <c r="Y407" t="s">
        <v>85</v>
      </c>
      <c r="Z407">
        <f>HYPERLINK("https://hotelmonitor-cachepage.eclerx.com/savepage/tk_15439015290749874_sr_2151.html","info")</f>
        <v/>
      </c>
      <c r="AA407" t="n">
        <v>-5175994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/>
      <c r="AP407" t="n">
        <v>35</v>
      </c>
      <c r="AQ407" t="s">
        <v>88</v>
      </c>
      <c r="AR407" t="s">
        <v>89</v>
      </c>
      <c r="AS407" t="s"/>
      <c r="AT407" t="s">
        <v>90</v>
      </c>
      <c r="AU407" t="s"/>
      <c r="AV407" t="s"/>
      <c r="AW407" t="s"/>
      <c r="AX407" t="s"/>
      <c r="AY407" t="n">
        <v>5175994</v>
      </c>
      <c r="AZ407" t="s">
        <v>455</v>
      </c>
      <c r="BA407" t="s"/>
      <c r="BB407" t="n">
        <v>197901</v>
      </c>
      <c r="BC407" t="n">
        <v>9.997979000000001</v>
      </c>
      <c r="BD407" t="n">
        <v>53.54744014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468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101</v>
      </c>
      <c r="L408" t="s">
        <v>76</v>
      </c>
      <c r="M408" t="s"/>
      <c r="N408" t="s">
        <v>469</v>
      </c>
      <c r="O408" t="s">
        <v>78</v>
      </c>
      <c r="P408" t="s">
        <v>468</v>
      </c>
      <c r="Q408" t="s"/>
      <c r="R408" t="s">
        <v>347</v>
      </c>
      <c r="S408" t="s">
        <v>174</v>
      </c>
      <c r="T408" t="s">
        <v>82</v>
      </c>
      <c r="U408" t="s"/>
      <c r="V408" t="s">
        <v>83</v>
      </c>
      <c r="W408" t="s">
        <v>94</v>
      </c>
      <c r="X408" t="s"/>
      <c r="Y408" t="s">
        <v>85</v>
      </c>
      <c r="Z408">
        <f>HYPERLINK("https://hotelmonitor-cachepage.eclerx.com/savepage/tk_15439116944603705_sr_2152.html","info")</f>
        <v/>
      </c>
      <c r="AA408" t="n">
        <v>-6796294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/>
      <c r="AP408" t="n">
        <v>97</v>
      </c>
      <c r="AQ408" t="s">
        <v>88</v>
      </c>
      <c r="AR408" t="s">
        <v>110</v>
      </c>
      <c r="AS408" t="s"/>
      <c r="AT408" t="s">
        <v>90</v>
      </c>
      <c r="AU408" t="s"/>
      <c r="AV408" t="s"/>
      <c r="AW408" t="s"/>
      <c r="AX408" t="s"/>
      <c r="AY408" t="n">
        <v>6796294</v>
      </c>
      <c r="AZ408" t="s">
        <v>322</v>
      </c>
      <c r="BA408" t="s"/>
      <c r="BB408" t="n">
        <v>28909</v>
      </c>
      <c r="BC408" t="n">
        <v>0</v>
      </c>
      <c r="BD408" t="n">
        <v>0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468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111</v>
      </c>
      <c r="L409" t="s">
        <v>76</v>
      </c>
      <c r="M409" t="s"/>
      <c r="N409" t="s">
        <v>470</v>
      </c>
      <c r="O409" t="s">
        <v>78</v>
      </c>
      <c r="P409" t="s">
        <v>468</v>
      </c>
      <c r="Q409" t="s"/>
      <c r="R409" t="s">
        <v>347</v>
      </c>
      <c r="S409" t="s">
        <v>179</v>
      </c>
      <c r="T409" t="s">
        <v>82</v>
      </c>
      <c r="U409" t="s"/>
      <c r="V409" t="s">
        <v>83</v>
      </c>
      <c r="W409" t="s">
        <v>94</v>
      </c>
      <c r="X409" t="s"/>
      <c r="Y409" t="s">
        <v>85</v>
      </c>
      <c r="Z409">
        <f>HYPERLINK("https://hotelmonitor-cachepage.eclerx.com/savepage/tk_15439116944603705_sr_2152.html","info")</f>
        <v/>
      </c>
      <c r="AA409" t="n">
        <v>-6796294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/>
      <c r="AP409" t="n">
        <v>97</v>
      </c>
      <c r="AQ409" t="s">
        <v>88</v>
      </c>
      <c r="AR409" t="s">
        <v>110</v>
      </c>
      <c r="AS409" t="s"/>
      <c r="AT409" t="s">
        <v>90</v>
      </c>
      <c r="AU409" t="s"/>
      <c r="AV409" t="s"/>
      <c r="AW409" t="s"/>
      <c r="AX409" t="s"/>
      <c r="AY409" t="n">
        <v>6796294</v>
      </c>
      <c r="AZ409" t="s">
        <v>322</v>
      </c>
      <c r="BA409" t="s"/>
      <c r="BB409" t="n">
        <v>28909</v>
      </c>
      <c r="BC409" t="n">
        <v>0</v>
      </c>
      <c r="BD409" t="n">
        <v>0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468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111</v>
      </c>
      <c r="L410" t="s">
        <v>76</v>
      </c>
      <c r="M410" t="s"/>
      <c r="N410" t="s">
        <v>471</v>
      </c>
      <c r="O410" t="s">
        <v>78</v>
      </c>
      <c r="P410" t="s">
        <v>468</v>
      </c>
      <c r="Q410" t="s"/>
      <c r="R410" t="s">
        <v>347</v>
      </c>
      <c r="S410" t="s">
        <v>179</v>
      </c>
      <c r="T410" t="s">
        <v>82</v>
      </c>
      <c r="U410" t="s"/>
      <c r="V410" t="s">
        <v>83</v>
      </c>
      <c r="W410" t="s">
        <v>94</v>
      </c>
      <c r="X410" t="s"/>
      <c r="Y410" t="s">
        <v>85</v>
      </c>
      <c r="Z410">
        <f>HYPERLINK("https://hotelmonitor-cachepage.eclerx.com/savepage/tk_15439116944603705_sr_2152.html","info")</f>
        <v/>
      </c>
      <c r="AA410" t="n">
        <v>-6796294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/>
      <c r="AP410" t="n">
        <v>97</v>
      </c>
      <c r="AQ410" t="s">
        <v>88</v>
      </c>
      <c r="AR410" t="s">
        <v>110</v>
      </c>
      <c r="AS410" t="s"/>
      <c r="AT410" t="s">
        <v>90</v>
      </c>
      <c r="AU410" t="s"/>
      <c r="AV410" t="s"/>
      <c r="AW410" t="s"/>
      <c r="AX410" t="s"/>
      <c r="AY410" t="n">
        <v>6796294</v>
      </c>
      <c r="AZ410" t="s">
        <v>322</v>
      </c>
      <c r="BA410" t="s"/>
      <c r="BB410" t="n">
        <v>28909</v>
      </c>
      <c r="BC410" t="n">
        <v>0</v>
      </c>
      <c r="BD410" t="n">
        <v>0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468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133</v>
      </c>
      <c r="L411" t="s">
        <v>76</v>
      </c>
      <c r="M411" t="s"/>
      <c r="N411" t="s">
        <v>472</v>
      </c>
      <c r="O411" t="s">
        <v>78</v>
      </c>
      <c r="P411" t="s">
        <v>468</v>
      </c>
      <c r="Q411" t="s"/>
      <c r="R411" t="s">
        <v>347</v>
      </c>
      <c r="S411" t="s">
        <v>273</v>
      </c>
      <c r="T411" t="s">
        <v>82</v>
      </c>
      <c r="U411" t="s"/>
      <c r="V411" t="s">
        <v>83</v>
      </c>
      <c r="W411" t="s">
        <v>84</v>
      </c>
      <c r="X411" t="s"/>
      <c r="Y411" t="s">
        <v>85</v>
      </c>
      <c r="Z411">
        <f>HYPERLINK("https://hotelmonitor-cachepage.eclerx.com/savepage/tk_15439116944603705_sr_2152.html","info")</f>
        <v/>
      </c>
      <c r="AA411" t="n">
        <v>-6796294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/>
      <c r="AP411" t="n">
        <v>97</v>
      </c>
      <c r="AQ411" t="s">
        <v>88</v>
      </c>
      <c r="AR411" t="s">
        <v>110</v>
      </c>
      <c r="AS411" t="s"/>
      <c r="AT411" t="s">
        <v>90</v>
      </c>
      <c r="AU411" t="s"/>
      <c r="AV411" t="s"/>
      <c r="AW411" t="s"/>
      <c r="AX411" t="s"/>
      <c r="AY411" t="n">
        <v>6796294</v>
      </c>
      <c r="AZ411" t="s">
        <v>322</v>
      </c>
      <c r="BA411" t="s"/>
      <c r="BB411" t="n">
        <v>28909</v>
      </c>
      <c r="BC411" t="n">
        <v>0</v>
      </c>
      <c r="BD411" t="n">
        <v>0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468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135</v>
      </c>
      <c r="L412" t="s">
        <v>76</v>
      </c>
      <c r="M412" t="s"/>
      <c r="N412" t="s">
        <v>473</v>
      </c>
      <c r="O412" t="s">
        <v>78</v>
      </c>
      <c r="P412" t="s">
        <v>468</v>
      </c>
      <c r="Q412" t="s"/>
      <c r="R412" t="s">
        <v>347</v>
      </c>
      <c r="S412" t="s">
        <v>474</v>
      </c>
      <c r="T412" t="s">
        <v>82</v>
      </c>
      <c r="U412" t="s"/>
      <c r="V412" t="s">
        <v>83</v>
      </c>
      <c r="W412" t="s">
        <v>94</v>
      </c>
      <c r="X412" t="s"/>
      <c r="Y412" t="s">
        <v>85</v>
      </c>
      <c r="Z412">
        <f>HYPERLINK("https://hotelmonitor-cachepage.eclerx.com/savepage/tk_15439116944603705_sr_2152.html","info")</f>
        <v/>
      </c>
      <c r="AA412" t="n">
        <v>-6796294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/>
      <c r="AP412" t="n">
        <v>97</v>
      </c>
      <c r="AQ412" t="s">
        <v>88</v>
      </c>
      <c r="AR412" t="s">
        <v>110</v>
      </c>
      <c r="AS412" t="s"/>
      <c r="AT412" t="s">
        <v>90</v>
      </c>
      <c r="AU412" t="s"/>
      <c r="AV412" t="s"/>
      <c r="AW412" t="s"/>
      <c r="AX412" t="s"/>
      <c r="AY412" t="n">
        <v>6796294</v>
      </c>
      <c r="AZ412" t="s">
        <v>322</v>
      </c>
      <c r="BA412" t="s"/>
      <c r="BB412" t="n">
        <v>28909</v>
      </c>
      <c r="BC412" t="n">
        <v>0</v>
      </c>
      <c r="BD412" t="n">
        <v>0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468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142</v>
      </c>
      <c r="L413" t="s">
        <v>76</v>
      </c>
      <c r="M413" t="s"/>
      <c r="N413" t="s">
        <v>475</v>
      </c>
      <c r="O413" t="s">
        <v>78</v>
      </c>
      <c r="P413" t="s">
        <v>468</v>
      </c>
      <c r="Q413" t="s"/>
      <c r="R413" t="s">
        <v>347</v>
      </c>
      <c r="S413" t="s">
        <v>154</v>
      </c>
      <c r="T413" t="s">
        <v>82</v>
      </c>
      <c r="U413" t="s"/>
      <c r="V413" t="s">
        <v>83</v>
      </c>
      <c r="W413" t="s">
        <v>84</v>
      </c>
      <c r="X413" t="s"/>
      <c r="Y413" t="s">
        <v>85</v>
      </c>
      <c r="Z413">
        <f>HYPERLINK("https://hotelmonitor-cachepage.eclerx.com/savepage/tk_15439116944603705_sr_2152.html","info")</f>
        <v/>
      </c>
      <c r="AA413" t="n">
        <v>-6796294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/>
      <c r="AP413" t="n">
        <v>97</v>
      </c>
      <c r="AQ413" t="s">
        <v>88</v>
      </c>
      <c r="AR413" t="s">
        <v>110</v>
      </c>
      <c r="AS413" t="s"/>
      <c r="AT413" t="s">
        <v>90</v>
      </c>
      <c r="AU413" t="s"/>
      <c r="AV413" t="s"/>
      <c r="AW413" t="s"/>
      <c r="AX413" t="s"/>
      <c r="AY413" t="n">
        <v>6796294</v>
      </c>
      <c r="AZ413" t="s">
        <v>322</v>
      </c>
      <c r="BA413" t="s"/>
      <c r="BB413" t="n">
        <v>28909</v>
      </c>
      <c r="BC413" t="n">
        <v>0</v>
      </c>
      <c r="BD413" t="n">
        <v>0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468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142</v>
      </c>
      <c r="L414" t="s">
        <v>76</v>
      </c>
      <c r="M414" t="s"/>
      <c r="N414" t="s">
        <v>476</v>
      </c>
      <c r="O414" t="s">
        <v>78</v>
      </c>
      <c r="P414" t="s">
        <v>468</v>
      </c>
      <c r="Q414" t="s"/>
      <c r="R414" t="s">
        <v>347</v>
      </c>
      <c r="S414" t="s">
        <v>154</v>
      </c>
      <c r="T414" t="s">
        <v>82</v>
      </c>
      <c r="U414" t="s"/>
      <c r="V414" t="s">
        <v>83</v>
      </c>
      <c r="W414" t="s">
        <v>84</v>
      </c>
      <c r="X414" t="s"/>
      <c r="Y414" t="s">
        <v>85</v>
      </c>
      <c r="Z414">
        <f>HYPERLINK("https://hotelmonitor-cachepage.eclerx.com/savepage/tk_15439116944603705_sr_2152.html","info")</f>
        <v/>
      </c>
      <c r="AA414" t="n">
        <v>-6796294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/>
      <c r="AP414" t="n">
        <v>97</v>
      </c>
      <c r="AQ414" t="s">
        <v>88</v>
      </c>
      <c r="AR414" t="s">
        <v>110</v>
      </c>
      <c r="AS414" t="s"/>
      <c r="AT414" t="s">
        <v>90</v>
      </c>
      <c r="AU414" t="s"/>
      <c r="AV414" t="s"/>
      <c r="AW414" t="s"/>
      <c r="AX414" t="s"/>
      <c r="AY414" t="n">
        <v>6796294</v>
      </c>
      <c r="AZ414" t="s">
        <v>322</v>
      </c>
      <c r="BA414" t="s"/>
      <c r="BB414" t="n">
        <v>28909</v>
      </c>
      <c r="BC414" t="n">
        <v>0</v>
      </c>
      <c r="BD414" t="n">
        <v>0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468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167</v>
      </c>
      <c r="L415" t="s">
        <v>76</v>
      </c>
      <c r="M415" t="s"/>
      <c r="N415" t="s">
        <v>477</v>
      </c>
      <c r="O415" t="s">
        <v>78</v>
      </c>
      <c r="P415" t="s">
        <v>468</v>
      </c>
      <c r="Q415" t="s"/>
      <c r="R415" t="s">
        <v>347</v>
      </c>
      <c r="S415" t="s">
        <v>478</v>
      </c>
      <c r="T415" t="s">
        <v>82</v>
      </c>
      <c r="U415" t="s"/>
      <c r="V415" t="s">
        <v>83</v>
      </c>
      <c r="W415" t="s">
        <v>84</v>
      </c>
      <c r="X415" t="s"/>
      <c r="Y415" t="s">
        <v>85</v>
      </c>
      <c r="Z415">
        <f>HYPERLINK("https://hotelmonitor-cachepage.eclerx.com/savepage/tk_15439116944603705_sr_2152.html","info")</f>
        <v/>
      </c>
      <c r="AA415" t="n">
        <v>-6796294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/>
      <c r="AP415" t="n">
        <v>97</v>
      </c>
      <c r="AQ415" t="s">
        <v>88</v>
      </c>
      <c r="AR415" t="s">
        <v>110</v>
      </c>
      <c r="AS415" t="s"/>
      <c r="AT415" t="s">
        <v>90</v>
      </c>
      <c r="AU415" t="s"/>
      <c r="AV415" t="s"/>
      <c r="AW415" t="s"/>
      <c r="AX415" t="s"/>
      <c r="AY415" t="n">
        <v>6796294</v>
      </c>
      <c r="AZ415" t="s">
        <v>322</v>
      </c>
      <c r="BA415" t="s"/>
      <c r="BB415" t="n">
        <v>28909</v>
      </c>
      <c r="BC415" t="n">
        <v>0</v>
      </c>
      <c r="BD415" t="n">
        <v>0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97</v>
      </c>
      <c r="B416" t="s">
        <v>71</v>
      </c>
      <c r="C416" t="s">
        <v>98</v>
      </c>
      <c r="D416" t="n">
        <v>2</v>
      </c>
      <c r="E416" t="s">
        <v>361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132</v>
      </c>
      <c r="L416" t="s">
        <v>76</v>
      </c>
      <c r="M416" t="s"/>
      <c r="N416" t="s">
        <v>362</v>
      </c>
      <c r="O416" t="s">
        <v>78</v>
      </c>
      <c r="P416" t="s">
        <v>361</v>
      </c>
      <c r="Q416" t="s"/>
      <c r="R416" t="s">
        <v>80</v>
      </c>
      <c r="S416" t="s">
        <v>363</v>
      </c>
      <c r="T416" t="s">
        <v>82</v>
      </c>
      <c r="U416" t="s"/>
      <c r="V416" t="s">
        <v>83</v>
      </c>
      <c r="W416" t="s">
        <v>84</v>
      </c>
      <c r="X416" t="s"/>
      <c r="Y416" t="s">
        <v>85</v>
      </c>
      <c r="Z416">
        <f>HYPERLINK("https://hotelmonitor-cachepage.eclerx.com/savepage/tk_15439015577683668_sr_2151.html","info")</f>
        <v/>
      </c>
      <c r="AA416" t="n">
        <v>-6796296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/>
      <c r="AP416" t="n">
        <v>44</v>
      </c>
      <c r="AQ416" t="s">
        <v>88</v>
      </c>
      <c r="AR416" t="s">
        <v>107</v>
      </c>
      <c r="AS416" t="s"/>
      <c r="AT416" t="s">
        <v>90</v>
      </c>
      <c r="AU416" t="s"/>
      <c r="AV416" t="s"/>
      <c r="AW416" t="s"/>
      <c r="AX416" t="s"/>
      <c r="AY416" t="n">
        <v>6796296</v>
      </c>
      <c r="AZ416" t="s">
        <v>322</v>
      </c>
      <c r="BA416" t="s"/>
      <c r="BB416" t="n">
        <v>146807</v>
      </c>
      <c r="BC416" t="n">
        <v>0</v>
      </c>
      <c r="BD416" t="n">
        <v>0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97</v>
      </c>
      <c r="B417" t="s">
        <v>71</v>
      </c>
      <c r="C417" t="s">
        <v>98</v>
      </c>
      <c r="D417" t="n">
        <v>2</v>
      </c>
      <c r="E417" t="s">
        <v>361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134</v>
      </c>
      <c r="L417" t="s">
        <v>76</v>
      </c>
      <c r="M417" t="s"/>
      <c r="N417" t="s">
        <v>108</v>
      </c>
      <c r="O417" t="s">
        <v>78</v>
      </c>
      <c r="P417" t="s">
        <v>361</v>
      </c>
      <c r="Q417" t="s"/>
      <c r="R417" t="s">
        <v>80</v>
      </c>
      <c r="S417" t="s">
        <v>364</v>
      </c>
      <c r="T417" t="s">
        <v>82</v>
      </c>
      <c r="U417" t="s"/>
      <c r="V417" t="s">
        <v>83</v>
      </c>
      <c r="W417" t="s">
        <v>84</v>
      </c>
      <c r="X417" t="s"/>
      <c r="Y417" t="s">
        <v>85</v>
      </c>
      <c r="Z417">
        <f>HYPERLINK("https://hotelmonitor-cachepage.eclerx.com/savepage/tk_15439015577683668_sr_2151.html","info")</f>
        <v/>
      </c>
      <c r="AA417" t="n">
        <v>-6796296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/>
      <c r="AP417" t="n">
        <v>44</v>
      </c>
      <c r="AQ417" t="s">
        <v>88</v>
      </c>
      <c r="AR417" t="s">
        <v>110</v>
      </c>
      <c r="AS417" t="s"/>
      <c r="AT417" t="s">
        <v>90</v>
      </c>
      <c r="AU417" t="s"/>
      <c r="AV417" t="s"/>
      <c r="AW417" t="s"/>
      <c r="AX417" t="s"/>
      <c r="AY417" t="n">
        <v>6796296</v>
      </c>
      <c r="AZ417" t="s">
        <v>322</v>
      </c>
      <c r="BA417" t="s"/>
      <c r="BB417" t="n">
        <v>146807</v>
      </c>
      <c r="BC417" t="n">
        <v>0</v>
      </c>
      <c r="BD417" t="n">
        <v>0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97</v>
      </c>
      <c r="B418" t="s">
        <v>71</v>
      </c>
      <c r="C418" t="s">
        <v>98</v>
      </c>
      <c r="D418" t="n">
        <v>2</v>
      </c>
      <c r="E418" t="s">
        <v>361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140</v>
      </c>
      <c r="L418" t="s">
        <v>76</v>
      </c>
      <c r="M418" t="s"/>
      <c r="N418" t="s">
        <v>108</v>
      </c>
      <c r="O418" t="s">
        <v>78</v>
      </c>
      <c r="P418" t="s">
        <v>361</v>
      </c>
      <c r="Q418" t="s"/>
      <c r="R418" t="s">
        <v>80</v>
      </c>
      <c r="S418" t="s">
        <v>352</v>
      </c>
      <c r="T418" t="s">
        <v>82</v>
      </c>
      <c r="U418" t="s"/>
      <c r="V418" t="s">
        <v>83</v>
      </c>
      <c r="W418" t="s">
        <v>84</v>
      </c>
      <c r="X418" t="s"/>
      <c r="Y418" t="s">
        <v>85</v>
      </c>
      <c r="Z418">
        <f>HYPERLINK("https://hotelmonitor-cachepage.eclerx.com/savepage/tk_15439015577683668_sr_2151.html","info")</f>
        <v/>
      </c>
      <c r="AA418" t="n">
        <v>-6796296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/>
      <c r="AP418" t="n">
        <v>44</v>
      </c>
      <c r="AQ418" t="s">
        <v>88</v>
      </c>
      <c r="AR418" t="s">
        <v>116</v>
      </c>
      <c r="AS418" t="s"/>
      <c r="AT418" t="s">
        <v>90</v>
      </c>
      <c r="AU418" t="s"/>
      <c r="AV418" t="s"/>
      <c r="AW418" t="s"/>
      <c r="AX418" t="s"/>
      <c r="AY418" t="n">
        <v>6796296</v>
      </c>
      <c r="AZ418" t="s">
        <v>322</v>
      </c>
      <c r="BA418" t="s"/>
      <c r="BB418" t="n">
        <v>146807</v>
      </c>
      <c r="BC418" t="n">
        <v>0</v>
      </c>
      <c r="BD418" t="n">
        <v>0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97</v>
      </c>
      <c r="B419" t="s">
        <v>71</v>
      </c>
      <c r="C419" t="s">
        <v>98</v>
      </c>
      <c r="D419" t="n">
        <v>2</v>
      </c>
      <c r="E419" t="s">
        <v>361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146</v>
      </c>
      <c r="L419" t="s">
        <v>76</v>
      </c>
      <c r="M419" t="s"/>
      <c r="N419" t="s">
        <v>77</v>
      </c>
      <c r="O419" t="s">
        <v>78</v>
      </c>
      <c r="P419" t="s">
        <v>361</v>
      </c>
      <c r="Q419" t="s"/>
      <c r="R419" t="s">
        <v>80</v>
      </c>
      <c r="S419" t="s">
        <v>158</v>
      </c>
      <c r="T419" t="s">
        <v>82</v>
      </c>
      <c r="U419" t="s"/>
      <c r="V419" t="s">
        <v>83</v>
      </c>
      <c r="W419" t="s">
        <v>84</v>
      </c>
      <c r="X419" t="s"/>
      <c r="Y419" t="s">
        <v>85</v>
      </c>
      <c r="Z419">
        <f>HYPERLINK("https://hotelmonitor-cachepage.eclerx.com/savepage/tk_15439015577683668_sr_2151.html","info")</f>
        <v/>
      </c>
      <c r="AA419" t="n">
        <v>-6796296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/>
      <c r="AP419" t="n">
        <v>44</v>
      </c>
      <c r="AQ419" t="s">
        <v>88</v>
      </c>
      <c r="AR419" t="s">
        <v>113</v>
      </c>
      <c r="AS419" t="s"/>
      <c r="AT419" t="s">
        <v>90</v>
      </c>
      <c r="AU419" t="s"/>
      <c r="AV419" t="s"/>
      <c r="AW419" t="s"/>
      <c r="AX419" t="s"/>
      <c r="AY419" t="n">
        <v>6796296</v>
      </c>
      <c r="AZ419" t="s">
        <v>322</v>
      </c>
      <c r="BA419" t="s"/>
      <c r="BB419" t="n">
        <v>146807</v>
      </c>
      <c r="BC419" t="n">
        <v>0</v>
      </c>
      <c r="BD419" t="n">
        <v>0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97</v>
      </c>
      <c r="B420" t="s">
        <v>71</v>
      </c>
      <c r="C420" t="s">
        <v>98</v>
      </c>
      <c r="D420" t="n">
        <v>2</v>
      </c>
      <c r="E420" t="s">
        <v>361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157</v>
      </c>
      <c r="L420" t="s">
        <v>76</v>
      </c>
      <c r="M420" t="s"/>
      <c r="N420" t="s">
        <v>111</v>
      </c>
      <c r="O420" t="s">
        <v>78</v>
      </c>
      <c r="P420" t="s">
        <v>361</v>
      </c>
      <c r="Q420" t="s"/>
      <c r="R420" t="s">
        <v>80</v>
      </c>
      <c r="S420" t="s">
        <v>366</v>
      </c>
      <c r="T420" t="s">
        <v>82</v>
      </c>
      <c r="U420" t="s"/>
      <c r="V420" t="s">
        <v>83</v>
      </c>
      <c r="W420" t="s">
        <v>84</v>
      </c>
      <c r="X420" t="s"/>
      <c r="Y420" t="s">
        <v>85</v>
      </c>
      <c r="Z420">
        <f>HYPERLINK("https://hotelmonitor-cachepage.eclerx.com/savepage/tk_15439015577683668_sr_2151.html","info")</f>
        <v/>
      </c>
      <c r="AA420" t="n">
        <v>-6796296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/>
      <c r="AP420" t="n">
        <v>44</v>
      </c>
      <c r="AQ420" t="s">
        <v>88</v>
      </c>
      <c r="AR420" t="s">
        <v>113</v>
      </c>
      <c r="AS420" t="s"/>
      <c r="AT420" t="s">
        <v>90</v>
      </c>
      <c r="AU420" t="s"/>
      <c r="AV420" t="s"/>
      <c r="AW420" t="s"/>
      <c r="AX420" t="s"/>
      <c r="AY420" t="n">
        <v>6796296</v>
      </c>
      <c r="AZ420" t="s">
        <v>322</v>
      </c>
      <c r="BA420" t="s"/>
      <c r="BB420" t="n">
        <v>146807</v>
      </c>
      <c r="BC420" t="n">
        <v>0</v>
      </c>
      <c r="BD420" t="n">
        <v>0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97</v>
      </c>
      <c r="B421" t="s">
        <v>71</v>
      </c>
      <c r="C421" t="s">
        <v>98</v>
      </c>
      <c r="D421" t="n">
        <v>2</v>
      </c>
      <c r="E421" t="s">
        <v>479</v>
      </c>
      <c r="F421" t="n">
        <v>4508836</v>
      </c>
      <c r="G421" t="s">
        <v>74</v>
      </c>
      <c r="H421" t="s">
        <v>75</v>
      </c>
      <c r="I421" t="s"/>
      <c r="J421" t="s">
        <v>74</v>
      </c>
      <c r="K421" t="n">
        <v>98</v>
      </c>
      <c r="L421" t="s">
        <v>76</v>
      </c>
      <c r="M421" t="s"/>
      <c r="N421" t="s">
        <v>480</v>
      </c>
      <c r="O421" t="s">
        <v>78</v>
      </c>
      <c r="P421" t="s">
        <v>481</v>
      </c>
      <c r="Q421" t="s"/>
      <c r="R421" t="s">
        <v>80</v>
      </c>
      <c r="S421" t="s">
        <v>482</v>
      </c>
      <c r="T421" t="s">
        <v>82</v>
      </c>
      <c r="U421" t="s"/>
      <c r="V421" t="s">
        <v>83</v>
      </c>
      <c r="W421" t="s">
        <v>84</v>
      </c>
      <c r="X421" t="s"/>
      <c r="Y421" t="s">
        <v>85</v>
      </c>
      <c r="Z421">
        <f>HYPERLINK("https://hotelmonitor-cachepage.eclerx.com/savepage/tk_15439014436877565_sr_2151.html","info")</f>
        <v/>
      </c>
      <c r="AA421" t="n">
        <v>216236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/>
      <c r="AP421" t="n">
        <v>10</v>
      </c>
      <c r="AQ421" t="s">
        <v>88</v>
      </c>
      <c r="AR421" t="s">
        <v>107</v>
      </c>
      <c r="AS421" t="s"/>
      <c r="AT421" t="s">
        <v>90</v>
      </c>
      <c r="AU421" t="s"/>
      <c r="AV421" t="s"/>
      <c r="AW421" t="s"/>
      <c r="AX421" t="s"/>
      <c r="AY421" t="n">
        <v>2312015</v>
      </c>
      <c r="AZ421" t="s">
        <v>483</v>
      </c>
      <c r="BA421" t="s"/>
      <c r="BB421" t="n">
        <v>28921</v>
      </c>
      <c r="BC421" t="n">
        <v>9.9884605407715</v>
      </c>
      <c r="BD421" t="n">
        <v>53.566100342658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97</v>
      </c>
      <c r="B422" t="s">
        <v>71</v>
      </c>
      <c r="C422" t="s">
        <v>98</v>
      </c>
      <c r="D422" t="n">
        <v>2</v>
      </c>
      <c r="E422" t="s">
        <v>479</v>
      </c>
      <c r="F422" t="n">
        <v>4508836</v>
      </c>
      <c r="G422" t="s">
        <v>74</v>
      </c>
      <c r="H422" t="s">
        <v>75</v>
      </c>
      <c r="I422" t="s"/>
      <c r="J422" t="s">
        <v>74</v>
      </c>
      <c r="K422" t="n">
        <v>102</v>
      </c>
      <c r="L422" t="s">
        <v>76</v>
      </c>
      <c r="M422" t="s"/>
      <c r="N422" t="s">
        <v>309</v>
      </c>
      <c r="O422" t="s">
        <v>78</v>
      </c>
      <c r="P422" t="s">
        <v>481</v>
      </c>
      <c r="Q422" t="s"/>
      <c r="R422" t="s">
        <v>80</v>
      </c>
      <c r="S422" t="s">
        <v>316</v>
      </c>
      <c r="T422" t="s">
        <v>82</v>
      </c>
      <c r="U422" t="s"/>
      <c r="V422" t="s">
        <v>83</v>
      </c>
      <c r="W422" t="s">
        <v>84</v>
      </c>
      <c r="X422" t="s"/>
      <c r="Y422" t="s">
        <v>85</v>
      </c>
      <c r="Z422">
        <f>HYPERLINK("https://hotelmonitor-cachepage.eclerx.com/savepage/tk_15439014436877565_sr_2151.html","info")</f>
        <v/>
      </c>
      <c r="AA422" t="n">
        <v>216236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/>
      <c r="AP422" t="n">
        <v>10</v>
      </c>
      <c r="AQ422" t="s">
        <v>88</v>
      </c>
      <c r="AR422" t="s">
        <v>89</v>
      </c>
      <c r="AS422" t="s"/>
      <c r="AT422" t="s">
        <v>90</v>
      </c>
      <c r="AU422" t="s"/>
      <c r="AV422" t="s"/>
      <c r="AW422" t="s"/>
      <c r="AX422" t="s"/>
      <c r="AY422" t="n">
        <v>2312015</v>
      </c>
      <c r="AZ422" t="s">
        <v>483</v>
      </c>
      <c r="BA422" t="s"/>
      <c r="BB422" t="n">
        <v>28921</v>
      </c>
      <c r="BC422" t="n">
        <v>9.9884605407715</v>
      </c>
      <c r="BD422" t="n">
        <v>53.566100342658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97</v>
      </c>
      <c r="B423" t="s">
        <v>71</v>
      </c>
      <c r="C423" t="s">
        <v>98</v>
      </c>
      <c r="D423" t="n">
        <v>2</v>
      </c>
      <c r="E423" t="s">
        <v>479</v>
      </c>
      <c r="F423" t="n">
        <v>4508836</v>
      </c>
      <c r="G423" t="s">
        <v>74</v>
      </c>
      <c r="H423" t="s">
        <v>75</v>
      </c>
      <c r="I423" t="s"/>
      <c r="J423" t="s">
        <v>74</v>
      </c>
      <c r="K423" t="n">
        <v>102</v>
      </c>
      <c r="L423" t="s">
        <v>76</v>
      </c>
      <c r="M423" t="s"/>
      <c r="N423" t="s">
        <v>305</v>
      </c>
      <c r="O423" t="s">
        <v>78</v>
      </c>
      <c r="P423" t="s">
        <v>481</v>
      </c>
      <c r="Q423" t="s"/>
      <c r="R423" t="s">
        <v>80</v>
      </c>
      <c r="S423" t="s">
        <v>316</v>
      </c>
      <c r="T423" t="s">
        <v>82</v>
      </c>
      <c r="U423" t="s"/>
      <c r="V423" t="s">
        <v>83</v>
      </c>
      <c r="W423" t="s">
        <v>84</v>
      </c>
      <c r="X423" t="s"/>
      <c r="Y423" t="s">
        <v>85</v>
      </c>
      <c r="Z423">
        <f>HYPERLINK("https://hotelmonitor-cachepage.eclerx.com/savepage/tk_15439014436877565_sr_2151.html","info")</f>
        <v/>
      </c>
      <c r="AA423" t="n">
        <v>216236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/>
      <c r="AP423" t="n">
        <v>10</v>
      </c>
      <c r="AQ423" t="s">
        <v>88</v>
      </c>
      <c r="AR423" t="s">
        <v>119</v>
      </c>
      <c r="AS423" t="s"/>
      <c r="AT423" t="s">
        <v>90</v>
      </c>
      <c r="AU423" t="s"/>
      <c r="AV423" t="s"/>
      <c r="AW423" t="s"/>
      <c r="AX423" t="s"/>
      <c r="AY423" t="n">
        <v>2312015</v>
      </c>
      <c r="AZ423" t="s">
        <v>483</v>
      </c>
      <c r="BA423" t="s"/>
      <c r="BB423" t="n">
        <v>28921</v>
      </c>
      <c r="BC423" t="n">
        <v>9.9884605407715</v>
      </c>
      <c r="BD423" t="n">
        <v>53.566100342658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97</v>
      </c>
      <c r="B424" t="s">
        <v>71</v>
      </c>
      <c r="C424" t="s">
        <v>98</v>
      </c>
      <c r="D424" t="n">
        <v>2</v>
      </c>
      <c r="E424" t="s">
        <v>479</v>
      </c>
      <c r="F424" t="n">
        <v>4508836</v>
      </c>
      <c r="G424" t="s">
        <v>74</v>
      </c>
      <c r="H424" t="s">
        <v>75</v>
      </c>
      <c r="I424" t="s"/>
      <c r="J424" t="s">
        <v>74</v>
      </c>
      <c r="K424" t="n">
        <v>102</v>
      </c>
      <c r="L424" t="s">
        <v>76</v>
      </c>
      <c r="M424" t="s"/>
      <c r="N424" t="s">
        <v>305</v>
      </c>
      <c r="O424" t="s">
        <v>78</v>
      </c>
      <c r="P424" t="s">
        <v>481</v>
      </c>
      <c r="Q424" t="s"/>
      <c r="R424" t="s">
        <v>80</v>
      </c>
      <c r="S424" t="s">
        <v>316</v>
      </c>
      <c r="T424" t="s">
        <v>82</v>
      </c>
      <c r="U424" t="s"/>
      <c r="V424" t="s">
        <v>83</v>
      </c>
      <c r="W424" t="s">
        <v>84</v>
      </c>
      <c r="X424" t="s"/>
      <c r="Y424" t="s">
        <v>85</v>
      </c>
      <c r="Z424">
        <f>HYPERLINK("https://hotelmonitor-cachepage.eclerx.com/savepage/tk_15439014436877565_sr_2151.html","info")</f>
        <v/>
      </c>
      <c r="AA424" t="n">
        <v>216236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/>
      <c r="AP424" t="n">
        <v>10</v>
      </c>
      <c r="AQ424" t="s">
        <v>88</v>
      </c>
      <c r="AR424" t="s">
        <v>140</v>
      </c>
      <c r="AS424" t="s"/>
      <c r="AT424" t="s">
        <v>90</v>
      </c>
      <c r="AU424" t="s"/>
      <c r="AV424" t="s"/>
      <c r="AW424" t="s"/>
      <c r="AX424" t="s"/>
      <c r="AY424" t="n">
        <v>2312015</v>
      </c>
      <c r="AZ424" t="s">
        <v>483</v>
      </c>
      <c r="BA424" t="s"/>
      <c r="BB424" t="n">
        <v>28921</v>
      </c>
      <c r="BC424" t="n">
        <v>9.9884605407715</v>
      </c>
      <c r="BD424" t="n">
        <v>53.566100342658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97</v>
      </c>
      <c r="B425" t="s">
        <v>71</v>
      </c>
      <c r="C425" t="s">
        <v>98</v>
      </c>
      <c r="D425" t="n">
        <v>2</v>
      </c>
      <c r="E425" t="s">
        <v>479</v>
      </c>
      <c r="F425" t="n">
        <v>4508836</v>
      </c>
      <c r="G425" t="s">
        <v>74</v>
      </c>
      <c r="H425" t="s">
        <v>75</v>
      </c>
      <c r="I425" t="s"/>
      <c r="J425" t="s">
        <v>74</v>
      </c>
      <c r="K425" t="n">
        <v>112</v>
      </c>
      <c r="L425" t="s">
        <v>76</v>
      </c>
      <c r="M425" t="s"/>
      <c r="N425" t="s">
        <v>257</v>
      </c>
      <c r="O425" t="s">
        <v>78</v>
      </c>
      <c r="P425" t="s">
        <v>481</v>
      </c>
      <c r="Q425" t="s"/>
      <c r="R425" t="s">
        <v>80</v>
      </c>
      <c r="S425" t="s">
        <v>344</v>
      </c>
      <c r="T425" t="s">
        <v>82</v>
      </c>
      <c r="U425" t="s"/>
      <c r="V425" t="s">
        <v>83</v>
      </c>
      <c r="W425" t="s">
        <v>84</v>
      </c>
      <c r="X425" t="s"/>
      <c r="Y425" t="s">
        <v>85</v>
      </c>
      <c r="Z425">
        <f>HYPERLINK("https://hotelmonitor-cachepage.eclerx.com/savepage/tk_15439014436877565_sr_2151.html","info")</f>
        <v/>
      </c>
      <c r="AA425" t="n">
        <v>216236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/>
      <c r="AP425" t="n">
        <v>10</v>
      </c>
      <c r="AQ425" t="s">
        <v>88</v>
      </c>
      <c r="AR425" t="s">
        <v>116</v>
      </c>
      <c r="AS425" t="s"/>
      <c r="AT425" t="s">
        <v>90</v>
      </c>
      <c r="AU425" t="s"/>
      <c r="AV425" t="s"/>
      <c r="AW425" t="s"/>
      <c r="AX425" t="s"/>
      <c r="AY425" t="n">
        <v>2312015</v>
      </c>
      <c r="AZ425" t="s">
        <v>483</v>
      </c>
      <c r="BA425" t="s"/>
      <c r="BB425" t="n">
        <v>28921</v>
      </c>
      <c r="BC425" t="n">
        <v>9.9884605407715</v>
      </c>
      <c r="BD425" t="n">
        <v>53.566100342658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97</v>
      </c>
      <c r="B426" t="s">
        <v>71</v>
      </c>
      <c r="C426" t="s">
        <v>98</v>
      </c>
      <c r="D426" t="n">
        <v>2</v>
      </c>
      <c r="E426" t="s">
        <v>479</v>
      </c>
      <c r="F426" t="n">
        <v>4508836</v>
      </c>
      <c r="G426" t="s">
        <v>74</v>
      </c>
      <c r="H426" t="s">
        <v>75</v>
      </c>
      <c r="I426" t="s"/>
      <c r="J426" t="s">
        <v>74</v>
      </c>
      <c r="K426" t="n">
        <v>113</v>
      </c>
      <c r="L426" t="s">
        <v>76</v>
      </c>
      <c r="M426" t="s"/>
      <c r="N426" t="s">
        <v>283</v>
      </c>
      <c r="O426" t="s">
        <v>78</v>
      </c>
      <c r="P426" t="s">
        <v>481</v>
      </c>
      <c r="Q426" t="s"/>
      <c r="R426" t="s">
        <v>80</v>
      </c>
      <c r="S426" t="s">
        <v>152</v>
      </c>
      <c r="T426" t="s">
        <v>82</v>
      </c>
      <c r="U426" t="s"/>
      <c r="V426" t="s">
        <v>83</v>
      </c>
      <c r="W426" t="s">
        <v>84</v>
      </c>
      <c r="X426" t="s"/>
      <c r="Y426" t="s">
        <v>85</v>
      </c>
      <c r="Z426">
        <f>HYPERLINK("https://hotelmonitor-cachepage.eclerx.com/savepage/tk_15439014436877565_sr_2151.html","info")</f>
        <v/>
      </c>
      <c r="AA426" t="n">
        <v>216236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/>
      <c r="AP426" t="n">
        <v>10</v>
      </c>
      <c r="AQ426" t="s">
        <v>88</v>
      </c>
      <c r="AR426" t="s">
        <v>103</v>
      </c>
      <c r="AS426" t="s"/>
      <c r="AT426" t="s">
        <v>90</v>
      </c>
      <c r="AU426" t="s"/>
      <c r="AV426" t="s"/>
      <c r="AW426" t="s"/>
      <c r="AX426" t="s"/>
      <c r="AY426" t="n">
        <v>2312015</v>
      </c>
      <c r="AZ426" t="s">
        <v>483</v>
      </c>
      <c r="BA426" t="s"/>
      <c r="BB426" t="n">
        <v>28921</v>
      </c>
      <c r="BC426" t="n">
        <v>9.9884605407715</v>
      </c>
      <c r="BD426" t="n">
        <v>53.566100342658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97</v>
      </c>
      <c r="B427" t="s">
        <v>71</v>
      </c>
      <c r="C427" t="s">
        <v>98</v>
      </c>
      <c r="D427" t="n">
        <v>2</v>
      </c>
      <c r="E427" t="s">
        <v>479</v>
      </c>
      <c r="F427" t="n">
        <v>4508836</v>
      </c>
      <c r="G427" t="s">
        <v>74</v>
      </c>
      <c r="H427" t="s">
        <v>75</v>
      </c>
      <c r="I427" t="s"/>
      <c r="J427" t="s">
        <v>74</v>
      </c>
      <c r="K427" t="n">
        <v>118</v>
      </c>
      <c r="L427" t="s">
        <v>76</v>
      </c>
      <c r="M427" t="s"/>
      <c r="N427" t="s">
        <v>77</v>
      </c>
      <c r="O427" t="s">
        <v>78</v>
      </c>
      <c r="P427" t="s">
        <v>481</v>
      </c>
      <c r="Q427" t="s"/>
      <c r="R427" t="s">
        <v>80</v>
      </c>
      <c r="S427" t="s">
        <v>449</v>
      </c>
      <c r="T427" t="s">
        <v>82</v>
      </c>
      <c r="U427" t="s"/>
      <c r="V427" t="s">
        <v>83</v>
      </c>
      <c r="W427" t="s">
        <v>84</v>
      </c>
      <c r="X427" t="s"/>
      <c r="Y427" t="s">
        <v>85</v>
      </c>
      <c r="Z427">
        <f>HYPERLINK("https://hotelmonitor-cachepage.eclerx.com/savepage/tk_15439014436877565_sr_2151.html","info")</f>
        <v/>
      </c>
      <c r="AA427" t="n">
        <v>216236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/>
      <c r="AP427" t="n">
        <v>10</v>
      </c>
      <c r="AQ427" t="s">
        <v>88</v>
      </c>
      <c r="AR427" t="s">
        <v>119</v>
      </c>
      <c r="AS427" t="s"/>
      <c r="AT427" t="s">
        <v>90</v>
      </c>
      <c r="AU427" t="s"/>
      <c r="AV427" t="s"/>
      <c r="AW427" t="s"/>
      <c r="AX427" t="s"/>
      <c r="AY427" t="n">
        <v>2312015</v>
      </c>
      <c r="AZ427" t="s">
        <v>483</v>
      </c>
      <c r="BA427" t="s"/>
      <c r="BB427" t="n">
        <v>28921</v>
      </c>
      <c r="BC427" t="n">
        <v>9.9884605407715</v>
      </c>
      <c r="BD427" t="n">
        <v>53.566100342658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97</v>
      </c>
      <c r="B428" t="s">
        <v>71</v>
      </c>
      <c r="C428" t="s">
        <v>98</v>
      </c>
      <c r="D428" t="n">
        <v>2</v>
      </c>
      <c r="E428" t="s">
        <v>479</v>
      </c>
      <c r="F428" t="n">
        <v>4508836</v>
      </c>
      <c r="G428" t="s">
        <v>74</v>
      </c>
      <c r="H428" t="s">
        <v>75</v>
      </c>
      <c r="I428" t="s"/>
      <c r="J428" t="s">
        <v>74</v>
      </c>
      <c r="K428" t="n">
        <v>118</v>
      </c>
      <c r="L428" t="s">
        <v>76</v>
      </c>
      <c r="M428" t="s"/>
      <c r="N428" t="s">
        <v>77</v>
      </c>
      <c r="O428" t="s">
        <v>78</v>
      </c>
      <c r="P428" t="s">
        <v>481</v>
      </c>
      <c r="Q428" t="s"/>
      <c r="R428" t="s">
        <v>80</v>
      </c>
      <c r="S428" t="s">
        <v>449</v>
      </c>
      <c r="T428" t="s">
        <v>82</v>
      </c>
      <c r="U428" t="s"/>
      <c r="V428" t="s">
        <v>83</v>
      </c>
      <c r="W428" t="s">
        <v>84</v>
      </c>
      <c r="X428" t="s"/>
      <c r="Y428" t="s">
        <v>85</v>
      </c>
      <c r="Z428">
        <f>HYPERLINK("https://hotelmonitor-cachepage.eclerx.com/savepage/tk_15439014436877565_sr_2151.html","info")</f>
        <v/>
      </c>
      <c r="AA428" t="n">
        <v>216236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/>
      <c r="AP428" t="n">
        <v>10</v>
      </c>
      <c r="AQ428" t="s">
        <v>88</v>
      </c>
      <c r="AR428" t="s">
        <v>140</v>
      </c>
      <c r="AS428" t="s"/>
      <c r="AT428" t="s">
        <v>90</v>
      </c>
      <c r="AU428" t="s"/>
      <c r="AV428" t="s"/>
      <c r="AW428" t="s"/>
      <c r="AX428" t="s"/>
      <c r="AY428" t="n">
        <v>2312015</v>
      </c>
      <c r="AZ428" t="s">
        <v>483</v>
      </c>
      <c r="BA428" t="s"/>
      <c r="BB428" t="n">
        <v>28921</v>
      </c>
      <c r="BC428" t="n">
        <v>9.9884605407715</v>
      </c>
      <c r="BD428" t="n">
        <v>53.566100342658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97</v>
      </c>
      <c r="B429" t="s">
        <v>71</v>
      </c>
      <c r="C429" t="s">
        <v>98</v>
      </c>
      <c r="D429" t="n">
        <v>2</v>
      </c>
      <c r="E429" t="s">
        <v>479</v>
      </c>
      <c r="F429" t="n">
        <v>4508836</v>
      </c>
      <c r="G429" t="s">
        <v>74</v>
      </c>
      <c r="H429" t="s">
        <v>75</v>
      </c>
      <c r="I429" t="s"/>
      <c r="J429" t="s">
        <v>74</v>
      </c>
      <c r="K429" t="n">
        <v>118</v>
      </c>
      <c r="L429" t="s">
        <v>76</v>
      </c>
      <c r="M429" t="s"/>
      <c r="N429" t="s">
        <v>141</v>
      </c>
      <c r="O429" t="s">
        <v>78</v>
      </c>
      <c r="P429" t="s">
        <v>481</v>
      </c>
      <c r="Q429" t="s"/>
      <c r="R429" t="s">
        <v>80</v>
      </c>
      <c r="S429" t="s">
        <v>449</v>
      </c>
      <c r="T429" t="s">
        <v>82</v>
      </c>
      <c r="U429" t="s"/>
      <c r="V429" t="s">
        <v>83</v>
      </c>
      <c r="W429" t="s">
        <v>84</v>
      </c>
      <c r="X429" t="s"/>
      <c r="Y429" t="s">
        <v>85</v>
      </c>
      <c r="Z429">
        <f>HYPERLINK("https://hotelmonitor-cachepage.eclerx.com/savepage/tk_15439014436877565_sr_2151.html","info")</f>
        <v/>
      </c>
      <c r="AA429" t="n">
        <v>216236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/>
      <c r="AP429" t="n">
        <v>10</v>
      </c>
      <c r="AQ429" t="s">
        <v>88</v>
      </c>
      <c r="AR429" t="s">
        <v>89</v>
      </c>
      <c r="AS429" t="s"/>
      <c r="AT429" t="s">
        <v>90</v>
      </c>
      <c r="AU429" t="s"/>
      <c r="AV429" t="s"/>
      <c r="AW429" t="s"/>
      <c r="AX429" t="s"/>
      <c r="AY429" t="n">
        <v>2312015</v>
      </c>
      <c r="AZ429" t="s">
        <v>483</v>
      </c>
      <c r="BA429" t="s"/>
      <c r="BB429" t="n">
        <v>28921</v>
      </c>
      <c r="BC429" t="n">
        <v>9.9884605407715</v>
      </c>
      <c r="BD429" t="n">
        <v>53.566100342658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97</v>
      </c>
      <c r="B430" t="s">
        <v>71</v>
      </c>
      <c r="C430" t="s">
        <v>98</v>
      </c>
      <c r="D430" t="n">
        <v>2</v>
      </c>
      <c r="E430" t="s">
        <v>479</v>
      </c>
      <c r="F430" t="n">
        <v>4508836</v>
      </c>
      <c r="G430" t="s">
        <v>74</v>
      </c>
      <c r="H430" t="s">
        <v>75</v>
      </c>
      <c r="I430" t="s"/>
      <c r="J430" t="s">
        <v>74</v>
      </c>
      <c r="K430" t="n">
        <v>118</v>
      </c>
      <c r="L430" t="s">
        <v>76</v>
      </c>
      <c r="M430" t="s"/>
      <c r="N430" t="s">
        <v>480</v>
      </c>
      <c r="O430" t="s">
        <v>78</v>
      </c>
      <c r="P430" t="s">
        <v>481</v>
      </c>
      <c r="Q430" t="s"/>
      <c r="R430" t="s">
        <v>80</v>
      </c>
      <c r="S430" t="s">
        <v>449</v>
      </c>
      <c r="T430" t="s">
        <v>82</v>
      </c>
      <c r="U430" t="s"/>
      <c r="V430" t="s">
        <v>83</v>
      </c>
      <c r="W430" t="s">
        <v>84</v>
      </c>
      <c r="X430" t="s"/>
      <c r="Y430" t="s">
        <v>85</v>
      </c>
      <c r="Z430">
        <f>HYPERLINK("https://hotelmonitor-cachepage.eclerx.com/savepage/tk_15439014436877565_sr_2151.html","info")</f>
        <v/>
      </c>
      <c r="AA430" t="n">
        <v>216236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/>
      <c r="AP430" t="n">
        <v>10</v>
      </c>
      <c r="AQ430" t="s">
        <v>88</v>
      </c>
      <c r="AR430" t="s">
        <v>107</v>
      </c>
      <c r="AS430" t="s"/>
      <c r="AT430" t="s">
        <v>90</v>
      </c>
      <c r="AU430" t="s"/>
      <c r="AV430" t="s"/>
      <c r="AW430" t="s"/>
      <c r="AX430" t="s"/>
      <c r="AY430" t="n">
        <v>2312015</v>
      </c>
      <c r="AZ430" t="s">
        <v>483</v>
      </c>
      <c r="BA430" t="s"/>
      <c r="BB430" t="n">
        <v>28921</v>
      </c>
      <c r="BC430" t="n">
        <v>9.9884605407715</v>
      </c>
      <c r="BD430" t="n">
        <v>53.566100342658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97</v>
      </c>
      <c r="B431" t="s">
        <v>71</v>
      </c>
      <c r="C431" t="s">
        <v>98</v>
      </c>
      <c r="D431" t="n">
        <v>2</v>
      </c>
      <c r="E431" t="s">
        <v>479</v>
      </c>
      <c r="F431" t="n">
        <v>4508836</v>
      </c>
      <c r="G431" t="s">
        <v>74</v>
      </c>
      <c r="H431" t="s">
        <v>75</v>
      </c>
      <c r="I431" t="s"/>
      <c r="J431" t="s">
        <v>74</v>
      </c>
      <c r="K431" t="n">
        <v>138</v>
      </c>
      <c r="L431" t="s">
        <v>76</v>
      </c>
      <c r="M431" t="s"/>
      <c r="N431" t="s">
        <v>484</v>
      </c>
      <c r="O431" t="s">
        <v>78</v>
      </c>
      <c r="P431" t="s">
        <v>481</v>
      </c>
      <c r="Q431" t="s"/>
      <c r="R431" t="s">
        <v>80</v>
      </c>
      <c r="S431" t="s">
        <v>274</v>
      </c>
      <c r="T431" t="s">
        <v>82</v>
      </c>
      <c r="U431" t="s"/>
      <c r="V431" t="s">
        <v>83</v>
      </c>
      <c r="W431" t="s">
        <v>84</v>
      </c>
      <c r="X431" t="s"/>
      <c r="Y431" t="s">
        <v>85</v>
      </c>
      <c r="Z431">
        <f>HYPERLINK("https://hotelmonitor-cachepage.eclerx.com/savepage/tk_15439014436877565_sr_2151.html","info")</f>
        <v/>
      </c>
      <c r="AA431" t="n">
        <v>216236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/>
      <c r="AP431" t="n">
        <v>10</v>
      </c>
      <c r="AQ431" t="s">
        <v>88</v>
      </c>
      <c r="AR431" t="s">
        <v>110</v>
      </c>
      <c r="AS431" t="s"/>
      <c r="AT431" t="s">
        <v>90</v>
      </c>
      <c r="AU431" t="s"/>
      <c r="AV431" t="s"/>
      <c r="AW431" t="s"/>
      <c r="AX431" t="s"/>
      <c r="AY431" t="n">
        <v>2312015</v>
      </c>
      <c r="AZ431" t="s">
        <v>483</v>
      </c>
      <c r="BA431" t="s"/>
      <c r="BB431" t="n">
        <v>28921</v>
      </c>
      <c r="BC431" t="n">
        <v>9.9884605407715</v>
      </c>
      <c r="BD431" t="n">
        <v>53.566100342658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97</v>
      </c>
      <c r="B432" t="s">
        <v>71</v>
      </c>
      <c r="C432" t="s">
        <v>98</v>
      </c>
      <c r="D432" t="n">
        <v>2</v>
      </c>
      <c r="E432" t="s">
        <v>479</v>
      </c>
      <c r="F432" t="n">
        <v>4508836</v>
      </c>
      <c r="G432" t="s">
        <v>74</v>
      </c>
      <c r="H432" t="s">
        <v>75</v>
      </c>
      <c r="I432" t="s"/>
      <c r="J432" t="s">
        <v>74</v>
      </c>
      <c r="K432" t="n">
        <v>145</v>
      </c>
      <c r="L432" t="s">
        <v>76</v>
      </c>
      <c r="M432" t="s"/>
      <c r="N432" t="s">
        <v>484</v>
      </c>
      <c r="O432" t="s">
        <v>78</v>
      </c>
      <c r="P432" t="s">
        <v>481</v>
      </c>
      <c r="Q432" t="s"/>
      <c r="R432" t="s">
        <v>80</v>
      </c>
      <c r="S432" t="s">
        <v>295</v>
      </c>
      <c r="T432" t="s">
        <v>82</v>
      </c>
      <c r="U432" t="s"/>
      <c r="V432" t="s">
        <v>83</v>
      </c>
      <c r="W432" t="s">
        <v>84</v>
      </c>
      <c r="X432" t="s"/>
      <c r="Y432" t="s">
        <v>85</v>
      </c>
      <c r="Z432">
        <f>HYPERLINK("https://hotelmonitor-cachepage.eclerx.com/savepage/tk_15439014436877565_sr_2151.html","info")</f>
        <v/>
      </c>
      <c r="AA432" t="n">
        <v>216236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/>
      <c r="AP432" t="n">
        <v>10</v>
      </c>
      <c r="AQ432" t="s">
        <v>88</v>
      </c>
      <c r="AR432" t="s">
        <v>116</v>
      </c>
      <c r="AS432" t="s"/>
      <c r="AT432" t="s">
        <v>90</v>
      </c>
      <c r="AU432" t="s"/>
      <c r="AV432" t="s"/>
      <c r="AW432" t="s"/>
      <c r="AX432" t="s"/>
      <c r="AY432" t="n">
        <v>2312015</v>
      </c>
      <c r="AZ432" t="s">
        <v>483</v>
      </c>
      <c r="BA432" t="s"/>
      <c r="BB432" t="n">
        <v>28921</v>
      </c>
      <c r="BC432" t="n">
        <v>9.9884605407715</v>
      </c>
      <c r="BD432" t="n">
        <v>53.566100342658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97</v>
      </c>
      <c r="B433" t="s">
        <v>71</v>
      </c>
      <c r="C433" t="s">
        <v>98</v>
      </c>
      <c r="D433" t="n">
        <v>2</v>
      </c>
      <c r="E433" t="s">
        <v>479</v>
      </c>
      <c r="F433" t="n">
        <v>4508836</v>
      </c>
      <c r="G433" t="s">
        <v>74</v>
      </c>
      <c r="H433" t="s">
        <v>75</v>
      </c>
      <c r="I433" t="s"/>
      <c r="J433" t="s">
        <v>74</v>
      </c>
      <c r="K433" t="n">
        <v>148</v>
      </c>
      <c r="L433" t="s">
        <v>76</v>
      </c>
      <c r="M433" t="s"/>
      <c r="N433" t="s">
        <v>77</v>
      </c>
      <c r="O433" t="s">
        <v>78</v>
      </c>
      <c r="P433" t="s">
        <v>481</v>
      </c>
      <c r="Q433" t="s"/>
      <c r="R433" t="s">
        <v>80</v>
      </c>
      <c r="S433" t="s">
        <v>485</v>
      </c>
      <c r="T433" t="s">
        <v>82</v>
      </c>
      <c r="U433" t="s"/>
      <c r="V433" t="s">
        <v>83</v>
      </c>
      <c r="W433" t="s">
        <v>84</v>
      </c>
      <c r="X433" t="s"/>
      <c r="Y433" t="s">
        <v>85</v>
      </c>
      <c r="Z433">
        <f>HYPERLINK("https://hotelmonitor-cachepage.eclerx.com/savepage/tk_15439014436877565_sr_2151.html","info")</f>
        <v/>
      </c>
      <c r="AA433" t="n">
        <v>216236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/>
      <c r="AP433" t="n">
        <v>10</v>
      </c>
      <c r="AQ433" t="s">
        <v>88</v>
      </c>
      <c r="AR433" t="s">
        <v>119</v>
      </c>
      <c r="AS433" t="s"/>
      <c r="AT433" t="s">
        <v>90</v>
      </c>
      <c r="AU433" t="s"/>
      <c r="AV433" t="s"/>
      <c r="AW433" t="s"/>
      <c r="AX433" t="s"/>
      <c r="AY433" t="n">
        <v>2312015</v>
      </c>
      <c r="AZ433" t="s">
        <v>483</v>
      </c>
      <c r="BA433" t="s"/>
      <c r="BB433" t="n">
        <v>28921</v>
      </c>
      <c r="BC433" t="n">
        <v>9.9884605407715</v>
      </c>
      <c r="BD433" t="n">
        <v>53.566100342658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97</v>
      </c>
      <c r="B434" t="s">
        <v>71</v>
      </c>
      <c r="C434" t="s">
        <v>98</v>
      </c>
      <c r="D434" t="n">
        <v>2</v>
      </c>
      <c r="E434" t="s">
        <v>479</v>
      </c>
      <c r="F434" t="n">
        <v>4508836</v>
      </c>
      <c r="G434" t="s">
        <v>74</v>
      </c>
      <c r="H434" t="s">
        <v>75</v>
      </c>
      <c r="I434" t="s"/>
      <c r="J434" t="s">
        <v>74</v>
      </c>
      <c r="K434" t="n">
        <v>148</v>
      </c>
      <c r="L434" t="s">
        <v>76</v>
      </c>
      <c r="M434" t="s"/>
      <c r="N434" t="s">
        <v>486</v>
      </c>
      <c r="O434" t="s">
        <v>78</v>
      </c>
      <c r="P434" t="s">
        <v>481</v>
      </c>
      <c r="Q434" t="s"/>
      <c r="R434" t="s">
        <v>80</v>
      </c>
      <c r="S434" t="s">
        <v>485</v>
      </c>
      <c r="T434" t="s">
        <v>82</v>
      </c>
      <c r="U434" t="s"/>
      <c r="V434" t="s">
        <v>83</v>
      </c>
      <c r="W434" t="s">
        <v>84</v>
      </c>
      <c r="X434" t="s"/>
      <c r="Y434" t="s">
        <v>85</v>
      </c>
      <c r="Z434">
        <f>HYPERLINK("https://hotelmonitor-cachepage.eclerx.com/savepage/tk_15439014436877565_sr_2151.html","info")</f>
        <v/>
      </c>
      <c r="AA434" t="n">
        <v>216236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10</v>
      </c>
      <c r="AQ434" t="s">
        <v>88</v>
      </c>
      <c r="AR434" t="s">
        <v>119</v>
      </c>
      <c r="AS434" t="s"/>
      <c r="AT434" t="s">
        <v>90</v>
      </c>
      <c r="AU434" t="s"/>
      <c r="AV434" t="s"/>
      <c r="AW434" t="s"/>
      <c r="AX434" t="s"/>
      <c r="AY434" t="n">
        <v>2312015</v>
      </c>
      <c r="AZ434" t="s">
        <v>483</v>
      </c>
      <c r="BA434" t="s"/>
      <c r="BB434" t="n">
        <v>28921</v>
      </c>
      <c r="BC434" t="n">
        <v>9.9884605407715</v>
      </c>
      <c r="BD434" t="n">
        <v>53.566100342658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97</v>
      </c>
      <c r="B435" t="s">
        <v>71</v>
      </c>
      <c r="C435" t="s">
        <v>98</v>
      </c>
      <c r="D435" t="n">
        <v>2</v>
      </c>
      <c r="E435" t="s">
        <v>479</v>
      </c>
      <c r="F435" t="n">
        <v>4508836</v>
      </c>
      <c r="G435" t="s">
        <v>74</v>
      </c>
      <c r="H435" t="s">
        <v>75</v>
      </c>
      <c r="I435" t="s"/>
      <c r="J435" t="s">
        <v>74</v>
      </c>
      <c r="K435" t="n">
        <v>152</v>
      </c>
      <c r="L435" t="s">
        <v>76</v>
      </c>
      <c r="M435" t="s"/>
      <c r="N435" t="s">
        <v>111</v>
      </c>
      <c r="O435" t="s">
        <v>78</v>
      </c>
      <c r="P435" t="s">
        <v>481</v>
      </c>
      <c r="Q435" t="s"/>
      <c r="R435" t="s">
        <v>80</v>
      </c>
      <c r="S435" t="s">
        <v>487</v>
      </c>
      <c r="T435" t="s">
        <v>82</v>
      </c>
      <c r="U435" t="s"/>
      <c r="V435" t="s">
        <v>83</v>
      </c>
      <c r="W435" t="s">
        <v>84</v>
      </c>
      <c r="X435" t="s"/>
      <c r="Y435" t="s">
        <v>85</v>
      </c>
      <c r="Z435">
        <f>HYPERLINK("https://hotelmonitor-cachepage.eclerx.com/savepage/tk_15439014436877565_sr_2151.html","info")</f>
        <v/>
      </c>
      <c r="AA435" t="n">
        <v>216236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/>
      <c r="AP435" t="n">
        <v>10</v>
      </c>
      <c r="AQ435" t="s">
        <v>88</v>
      </c>
      <c r="AR435" t="s">
        <v>113</v>
      </c>
      <c r="AS435" t="s"/>
      <c r="AT435" t="s">
        <v>90</v>
      </c>
      <c r="AU435" t="s"/>
      <c r="AV435" t="s"/>
      <c r="AW435" t="s"/>
      <c r="AX435" t="s"/>
      <c r="AY435" t="n">
        <v>2312015</v>
      </c>
      <c r="AZ435" t="s">
        <v>483</v>
      </c>
      <c r="BA435" t="s"/>
      <c r="BB435" t="n">
        <v>28921</v>
      </c>
      <c r="BC435" t="n">
        <v>9.9884605407715</v>
      </c>
      <c r="BD435" t="n">
        <v>53.566100342658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97</v>
      </c>
      <c r="B436" t="s">
        <v>71</v>
      </c>
      <c r="C436" t="s">
        <v>98</v>
      </c>
      <c r="D436" t="n">
        <v>2</v>
      </c>
      <c r="E436" t="s">
        <v>479</v>
      </c>
      <c r="F436" t="n">
        <v>4508836</v>
      </c>
      <c r="G436" t="s">
        <v>74</v>
      </c>
      <c r="H436" t="s">
        <v>75</v>
      </c>
      <c r="I436" t="s"/>
      <c r="J436" t="s">
        <v>74</v>
      </c>
      <c r="K436" t="n">
        <v>153</v>
      </c>
      <c r="L436" t="s">
        <v>76</v>
      </c>
      <c r="M436" t="s"/>
      <c r="N436" t="s">
        <v>77</v>
      </c>
      <c r="O436" t="s">
        <v>78</v>
      </c>
      <c r="P436" t="s">
        <v>481</v>
      </c>
      <c r="Q436" t="s"/>
      <c r="R436" t="s">
        <v>80</v>
      </c>
      <c r="S436" t="s">
        <v>488</v>
      </c>
      <c r="T436" t="s">
        <v>82</v>
      </c>
      <c r="U436" t="s"/>
      <c r="V436" t="s">
        <v>83</v>
      </c>
      <c r="W436" t="s">
        <v>84</v>
      </c>
      <c r="X436" t="s"/>
      <c r="Y436" t="s">
        <v>85</v>
      </c>
      <c r="Z436">
        <f>HYPERLINK("https://hotelmonitor-cachepage.eclerx.com/savepage/tk_15439014436877565_sr_2151.html","info")</f>
        <v/>
      </c>
      <c r="AA436" t="n">
        <v>216236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/>
      <c r="AP436" t="n">
        <v>10</v>
      </c>
      <c r="AQ436" t="s">
        <v>88</v>
      </c>
      <c r="AR436" t="s">
        <v>89</v>
      </c>
      <c r="AS436" t="s"/>
      <c r="AT436" t="s">
        <v>90</v>
      </c>
      <c r="AU436" t="s"/>
      <c r="AV436" t="s"/>
      <c r="AW436" t="s"/>
      <c r="AX436" t="s"/>
      <c r="AY436" t="n">
        <v>2312015</v>
      </c>
      <c r="AZ436" t="s">
        <v>483</v>
      </c>
      <c r="BA436" t="s"/>
      <c r="BB436" t="n">
        <v>28921</v>
      </c>
      <c r="BC436" t="n">
        <v>9.9884605407715</v>
      </c>
      <c r="BD436" t="n">
        <v>53.566100342658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97</v>
      </c>
      <c r="B437" t="s">
        <v>71</v>
      </c>
      <c r="C437" t="s">
        <v>98</v>
      </c>
      <c r="D437" t="n">
        <v>2</v>
      </c>
      <c r="E437" t="s">
        <v>479</v>
      </c>
      <c r="F437" t="n">
        <v>4508836</v>
      </c>
      <c r="G437" t="s">
        <v>74</v>
      </c>
      <c r="H437" t="s">
        <v>75</v>
      </c>
      <c r="I437" t="s"/>
      <c r="J437" t="s">
        <v>74</v>
      </c>
      <c r="K437" t="n">
        <v>169</v>
      </c>
      <c r="L437" t="s">
        <v>76</v>
      </c>
      <c r="M437" t="s"/>
      <c r="N437" t="s">
        <v>77</v>
      </c>
      <c r="O437" t="s">
        <v>78</v>
      </c>
      <c r="P437" t="s">
        <v>481</v>
      </c>
      <c r="Q437" t="s"/>
      <c r="R437" t="s">
        <v>80</v>
      </c>
      <c r="S437" t="s">
        <v>317</v>
      </c>
      <c r="T437" t="s">
        <v>82</v>
      </c>
      <c r="U437" t="s"/>
      <c r="V437" t="s">
        <v>83</v>
      </c>
      <c r="W437" t="s">
        <v>84</v>
      </c>
      <c r="X437" t="s"/>
      <c r="Y437" t="s">
        <v>85</v>
      </c>
      <c r="Z437">
        <f>HYPERLINK("https://hotelmonitor-cachepage.eclerx.com/savepage/tk_15439014436877565_sr_2151.html","info")</f>
        <v/>
      </c>
      <c r="AA437" t="n">
        <v>216236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87</v>
      </c>
      <c r="AO437" t="s"/>
      <c r="AP437" t="n">
        <v>10</v>
      </c>
      <c r="AQ437" t="s">
        <v>88</v>
      </c>
      <c r="AR437" t="s">
        <v>121</v>
      </c>
      <c r="AS437" t="s"/>
      <c r="AT437" t="s">
        <v>90</v>
      </c>
      <c r="AU437" t="s"/>
      <c r="AV437" t="s"/>
      <c r="AW437" t="s"/>
      <c r="AX437" t="s"/>
      <c r="AY437" t="n">
        <v>2312015</v>
      </c>
      <c r="AZ437" t="s">
        <v>483</v>
      </c>
      <c r="BA437" t="s"/>
      <c r="BB437" t="n">
        <v>28921</v>
      </c>
      <c r="BC437" t="n">
        <v>9.9884605407715</v>
      </c>
      <c r="BD437" t="n">
        <v>53.566100342658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97</v>
      </c>
      <c r="B438" t="s">
        <v>71</v>
      </c>
      <c r="C438" t="s">
        <v>98</v>
      </c>
      <c r="D438" t="n">
        <v>2</v>
      </c>
      <c r="E438" t="s">
        <v>479</v>
      </c>
      <c r="F438" t="n">
        <v>4508836</v>
      </c>
      <c r="G438" t="s">
        <v>74</v>
      </c>
      <c r="H438" t="s">
        <v>75</v>
      </c>
      <c r="I438" t="s"/>
      <c r="J438" t="s">
        <v>74</v>
      </c>
      <c r="K438" t="n">
        <v>169</v>
      </c>
      <c r="L438" t="s">
        <v>76</v>
      </c>
      <c r="M438" t="s"/>
      <c r="N438" t="s">
        <v>77</v>
      </c>
      <c r="O438" t="s">
        <v>78</v>
      </c>
      <c r="P438" t="s">
        <v>481</v>
      </c>
      <c r="Q438" t="s"/>
      <c r="R438" t="s">
        <v>80</v>
      </c>
      <c r="S438" t="s">
        <v>317</v>
      </c>
      <c r="T438" t="s">
        <v>82</v>
      </c>
      <c r="U438" t="s"/>
      <c r="V438" t="s">
        <v>83</v>
      </c>
      <c r="W438" t="s">
        <v>84</v>
      </c>
      <c r="X438" t="s"/>
      <c r="Y438" t="s">
        <v>85</v>
      </c>
      <c r="Z438">
        <f>HYPERLINK("https://hotelmonitor-cachepage.eclerx.com/savepage/tk_15439014436877565_sr_2151.html","info")</f>
        <v/>
      </c>
      <c r="AA438" t="n">
        <v>216236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87</v>
      </c>
      <c r="AO438" t="s"/>
      <c r="AP438" t="n">
        <v>10</v>
      </c>
      <c r="AQ438" t="s">
        <v>88</v>
      </c>
      <c r="AR438" t="s">
        <v>119</v>
      </c>
      <c r="AS438" t="s"/>
      <c r="AT438" t="s">
        <v>90</v>
      </c>
      <c r="AU438" t="s"/>
      <c r="AV438" t="s"/>
      <c r="AW438" t="s"/>
      <c r="AX438" t="s"/>
      <c r="AY438" t="n">
        <v>2312015</v>
      </c>
      <c r="AZ438" t="s">
        <v>483</v>
      </c>
      <c r="BA438" t="s"/>
      <c r="BB438" t="n">
        <v>28921</v>
      </c>
      <c r="BC438" t="n">
        <v>9.9884605407715</v>
      </c>
      <c r="BD438" t="n">
        <v>53.566100342658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97</v>
      </c>
      <c r="B439" t="s">
        <v>71</v>
      </c>
      <c r="C439" t="s">
        <v>98</v>
      </c>
      <c r="D439" t="n">
        <v>2</v>
      </c>
      <c r="E439" t="s">
        <v>479</v>
      </c>
      <c r="F439" t="n">
        <v>4508836</v>
      </c>
      <c r="G439" t="s">
        <v>74</v>
      </c>
      <c r="H439" t="s">
        <v>75</v>
      </c>
      <c r="I439" t="s"/>
      <c r="J439" t="s">
        <v>74</v>
      </c>
      <c r="K439" t="n">
        <v>171</v>
      </c>
      <c r="L439" t="s">
        <v>76</v>
      </c>
      <c r="M439" t="s"/>
      <c r="N439" t="s">
        <v>77</v>
      </c>
      <c r="O439" t="s">
        <v>78</v>
      </c>
      <c r="P439" t="s">
        <v>481</v>
      </c>
      <c r="Q439" t="s"/>
      <c r="R439" t="s">
        <v>80</v>
      </c>
      <c r="S439" t="s">
        <v>422</v>
      </c>
      <c r="T439" t="s">
        <v>82</v>
      </c>
      <c r="U439" t="s"/>
      <c r="V439" t="s">
        <v>83</v>
      </c>
      <c r="W439" t="s">
        <v>84</v>
      </c>
      <c r="X439" t="s"/>
      <c r="Y439" t="s">
        <v>85</v>
      </c>
      <c r="Z439">
        <f>HYPERLINK("https://hotelmonitor-cachepage.eclerx.com/savepage/tk_15439014436877565_sr_2151.html","info")</f>
        <v/>
      </c>
      <c r="AA439" t="n">
        <v>216236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87</v>
      </c>
      <c r="AO439" t="s"/>
      <c r="AP439" t="n">
        <v>10</v>
      </c>
      <c r="AQ439" t="s">
        <v>88</v>
      </c>
      <c r="AR439" t="s">
        <v>124</v>
      </c>
      <c r="AS439" t="s"/>
      <c r="AT439" t="s">
        <v>90</v>
      </c>
      <c r="AU439" t="s"/>
      <c r="AV439" t="s"/>
      <c r="AW439" t="s"/>
      <c r="AX439" t="s"/>
      <c r="AY439" t="n">
        <v>2312015</v>
      </c>
      <c r="AZ439" t="s">
        <v>483</v>
      </c>
      <c r="BA439" t="s"/>
      <c r="BB439" t="n">
        <v>28921</v>
      </c>
      <c r="BC439" t="n">
        <v>9.9884605407715</v>
      </c>
      <c r="BD439" t="n">
        <v>53.566100342658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97</v>
      </c>
      <c r="B440" t="s">
        <v>71</v>
      </c>
      <c r="C440" t="s">
        <v>98</v>
      </c>
      <c r="D440" t="n">
        <v>2</v>
      </c>
      <c r="E440" t="s">
        <v>479</v>
      </c>
      <c r="F440" t="n">
        <v>4508836</v>
      </c>
      <c r="G440" t="s">
        <v>74</v>
      </c>
      <c r="H440" t="s">
        <v>75</v>
      </c>
      <c r="I440" t="s"/>
      <c r="J440" t="s">
        <v>74</v>
      </c>
      <c r="K440" t="n">
        <v>175</v>
      </c>
      <c r="L440" t="s">
        <v>76</v>
      </c>
      <c r="M440" t="s"/>
      <c r="N440" t="s">
        <v>77</v>
      </c>
      <c r="O440" t="s">
        <v>78</v>
      </c>
      <c r="P440" t="s">
        <v>481</v>
      </c>
      <c r="Q440" t="s"/>
      <c r="R440" t="s">
        <v>80</v>
      </c>
      <c r="S440" t="s">
        <v>489</v>
      </c>
      <c r="T440" t="s">
        <v>82</v>
      </c>
      <c r="U440" t="s"/>
      <c r="V440" t="s">
        <v>83</v>
      </c>
      <c r="W440" t="s">
        <v>84</v>
      </c>
      <c r="X440" t="s"/>
      <c r="Y440" t="s">
        <v>85</v>
      </c>
      <c r="Z440">
        <f>HYPERLINK("https://hotelmonitor-cachepage.eclerx.com/savepage/tk_15439014436877565_sr_2151.html","info")</f>
        <v/>
      </c>
      <c r="AA440" t="n">
        <v>216236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87</v>
      </c>
      <c r="AO440" t="s"/>
      <c r="AP440" t="n">
        <v>10</v>
      </c>
      <c r="AQ440" t="s">
        <v>88</v>
      </c>
      <c r="AR440" t="s">
        <v>89</v>
      </c>
      <c r="AS440" t="s"/>
      <c r="AT440" t="s">
        <v>90</v>
      </c>
      <c r="AU440" t="s"/>
      <c r="AV440" t="s"/>
      <c r="AW440" t="s"/>
      <c r="AX440" t="s"/>
      <c r="AY440" t="n">
        <v>2312015</v>
      </c>
      <c r="AZ440" t="s">
        <v>483</v>
      </c>
      <c r="BA440" t="s"/>
      <c r="BB440" t="n">
        <v>28921</v>
      </c>
      <c r="BC440" t="n">
        <v>9.9884605407715</v>
      </c>
      <c r="BD440" t="n">
        <v>53.566100342658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490</v>
      </c>
      <c r="F441" t="n">
        <v>2418818</v>
      </c>
      <c r="G441" t="s">
        <v>74</v>
      </c>
      <c r="H441" t="s">
        <v>75</v>
      </c>
      <c r="I441" t="s"/>
      <c r="J441" t="s">
        <v>74</v>
      </c>
      <c r="K441" t="n">
        <v>211</v>
      </c>
      <c r="L441" t="s">
        <v>76</v>
      </c>
      <c r="M441" t="s"/>
      <c r="N441" t="s">
        <v>491</v>
      </c>
      <c r="O441" t="s">
        <v>78</v>
      </c>
      <c r="P441" t="s">
        <v>492</v>
      </c>
      <c r="Q441" t="s"/>
      <c r="R441" t="s">
        <v>80</v>
      </c>
      <c r="S441" t="s">
        <v>493</v>
      </c>
      <c r="T441" t="s">
        <v>82</v>
      </c>
      <c r="U441" t="s"/>
      <c r="V441" t="s">
        <v>83</v>
      </c>
      <c r="W441" t="s">
        <v>84</v>
      </c>
      <c r="X441" t="s"/>
      <c r="Y441" t="s">
        <v>85</v>
      </c>
      <c r="Z441">
        <f>HYPERLINK("https://hotelmonitor-cachepage.eclerx.com/savepage/tk_15439115885901976_sr_2152.html","info")</f>
        <v/>
      </c>
      <c r="AA441" t="n">
        <v>211246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87</v>
      </c>
      <c r="AO441" t="s"/>
      <c r="AP441" t="n">
        <v>58</v>
      </c>
      <c r="AQ441" t="s">
        <v>88</v>
      </c>
      <c r="AR441" t="s">
        <v>103</v>
      </c>
      <c r="AS441" t="s"/>
      <c r="AT441" t="s">
        <v>90</v>
      </c>
      <c r="AU441" t="s"/>
      <c r="AV441" t="s"/>
      <c r="AW441" t="s"/>
      <c r="AX441" t="s"/>
      <c r="AY441" t="n">
        <v>2311999</v>
      </c>
      <c r="AZ441" t="s">
        <v>494</v>
      </c>
      <c r="BA441" t="s"/>
      <c r="BB441" t="n">
        <v>68487</v>
      </c>
      <c r="BC441" t="n">
        <v>10.014756</v>
      </c>
      <c r="BD441" t="n">
        <v>53.56105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490</v>
      </c>
      <c r="F442" t="n">
        <v>2418818</v>
      </c>
      <c r="G442" t="s">
        <v>74</v>
      </c>
      <c r="H442" t="s">
        <v>75</v>
      </c>
      <c r="I442" t="s"/>
      <c r="J442" t="s">
        <v>74</v>
      </c>
      <c r="K442" t="n">
        <v>211</v>
      </c>
      <c r="L442" t="s">
        <v>76</v>
      </c>
      <c r="M442" t="s"/>
      <c r="N442" t="s">
        <v>491</v>
      </c>
      <c r="O442" t="s">
        <v>78</v>
      </c>
      <c r="P442" t="s">
        <v>492</v>
      </c>
      <c r="Q442" t="s"/>
      <c r="R442" t="s">
        <v>80</v>
      </c>
      <c r="S442" t="s">
        <v>493</v>
      </c>
      <c r="T442" t="s">
        <v>82</v>
      </c>
      <c r="U442" t="s"/>
      <c r="V442" t="s">
        <v>83</v>
      </c>
      <c r="W442" t="s">
        <v>84</v>
      </c>
      <c r="X442" t="s"/>
      <c r="Y442" t="s">
        <v>85</v>
      </c>
      <c r="Z442">
        <f>HYPERLINK("https://hotelmonitor-cachepage.eclerx.com/savepage/tk_15439115885901976_sr_2152.html","info")</f>
        <v/>
      </c>
      <c r="AA442" t="n">
        <v>211246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87</v>
      </c>
      <c r="AO442" t="s"/>
      <c r="AP442" t="n">
        <v>58</v>
      </c>
      <c r="AQ442" t="s">
        <v>88</v>
      </c>
      <c r="AR442" t="s">
        <v>414</v>
      </c>
      <c r="AS442" t="s"/>
      <c r="AT442" t="s">
        <v>90</v>
      </c>
      <c r="AU442" t="s"/>
      <c r="AV442" t="s"/>
      <c r="AW442" t="s"/>
      <c r="AX442" t="s"/>
      <c r="AY442" t="n">
        <v>2311999</v>
      </c>
      <c r="AZ442" t="s">
        <v>494</v>
      </c>
      <c r="BA442" t="s"/>
      <c r="BB442" t="n">
        <v>68487</v>
      </c>
      <c r="BC442" t="n">
        <v>10.014756</v>
      </c>
      <c r="BD442" t="n">
        <v>53.56105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441</v>
      </c>
      <c r="F443" t="n">
        <v>821271</v>
      </c>
      <c r="G443" t="s">
        <v>74</v>
      </c>
      <c r="H443" t="s">
        <v>75</v>
      </c>
      <c r="I443" t="s"/>
      <c r="J443" t="s">
        <v>74</v>
      </c>
      <c r="K443" t="n">
        <v>136</v>
      </c>
      <c r="L443" t="s">
        <v>76</v>
      </c>
      <c r="M443" t="s"/>
      <c r="N443" t="s">
        <v>442</v>
      </c>
      <c r="O443" t="s">
        <v>78</v>
      </c>
      <c r="P443" t="s">
        <v>441</v>
      </c>
      <c r="Q443" t="s"/>
      <c r="R443" t="s">
        <v>80</v>
      </c>
      <c r="S443" t="s">
        <v>294</v>
      </c>
      <c r="T443" t="s">
        <v>82</v>
      </c>
      <c r="U443" t="s"/>
      <c r="V443" t="s">
        <v>83</v>
      </c>
      <c r="W443" t="s">
        <v>84</v>
      </c>
      <c r="X443" t="s"/>
      <c r="Y443" t="s">
        <v>85</v>
      </c>
      <c r="Z443">
        <f>HYPERLINK("https://hotelmonitor-cachepage.eclerx.com/savepage/tk_15439116020822074_sr_2152.html","info")</f>
        <v/>
      </c>
      <c r="AA443" t="n">
        <v>145757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/>
      <c r="AP443" t="n">
        <v>63</v>
      </c>
      <c r="AQ443" t="s">
        <v>88</v>
      </c>
      <c r="AR443" t="s">
        <v>110</v>
      </c>
      <c r="AS443" t="s"/>
      <c r="AT443" t="s">
        <v>90</v>
      </c>
      <c r="AU443" t="s"/>
      <c r="AV443" t="s"/>
      <c r="AW443" t="s"/>
      <c r="AX443" t="s"/>
      <c r="AY443" t="n">
        <v>2311908</v>
      </c>
      <c r="AZ443" t="s">
        <v>443</v>
      </c>
      <c r="BA443" t="s"/>
      <c r="BB443" t="n">
        <v>28225</v>
      </c>
      <c r="BC443" t="n">
        <v>10.017814636231</v>
      </c>
      <c r="BD443" t="n">
        <v>53.551979665475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441</v>
      </c>
      <c r="F444" t="n">
        <v>821271</v>
      </c>
      <c r="G444" t="s">
        <v>74</v>
      </c>
      <c r="H444" t="s">
        <v>75</v>
      </c>
      <c r="I444" t="s"/>
      <c r="J444" t="s">
        <v>74</v>
      </c>
      <c r="K444" t="n">
        <v>136</v>
      </c>
      <c r="L444" t="s">
        <v>76</v>
      </c>
      <c r="M444" t="s"/>
      <c r="N444" t="s">
        <v>445</v>
      </c>
      <c r="O444" t="s">
        <v>78</v>
      </c>
      <c r="P444" t="s">
        <v>441</v>
      </c>
      <c r="Q444" t="s"/>
      <c r="R444" t="s">
        <v>80</v>
      </c>
      <c r="S444" t="s">
        <v>294</v>
      </c>
      <c r="T444" t="s">
        <v>82</v>
      </c>
      <c r="U444" t="s"/>
      <c r="V444" t="s">
        <v>83</v>
      </c>
      <c r="W444" t="s">
        <v>84</v>
      </c>
      <c r="X444" t="s"/>
      <c r="Y444" t="s">
        <v>85</v>
      </c>
      <c r="Z444">
        <f>HYPERLINK("https://hotelmonitor-cachepage.eclerx.com/savepage/tk_15439116020822074_sr_2152.html","info")</f>
        <v/>
      </c>
      <c r="AA444" t="n">
        <v>145757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/>
      <c r="AP444" t="n">
        <v>63</v>
      </c>
      <c r="AQ444" t="s">
        <v>88</v>
      </c>
      <c r="AR444" t="s">
        <v>107</v>
      </c>
      <c r="AS444" t="s"/>
      <c r="AT444" t="s">
        <v>90</v>
      </c>
      <c r="AU444" t="s"/>
      <c r="AV444" t="s"/>
      <c r="AW444" t="s"/>
      <c r="AX444" t="s"/>
      <c r="AY444" t="n">
        <v>2311908</v>
      </c>
      <c r="AZ444" t="s">
        <v>443</v>
      </c>
      <c r="BA444" t="s"/>
      <c r="BB444" t="n">
        <v>28225</v>
      </c>
      <c r="BC444" t="n">
        <v>10.017814636231</v>
      </c>
      <c r="BD444" t="n">
        <v>53.551979665475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441</v>
      </c>
      <c r="F445" t="n">
        <v>821271</v>
      </c>
      <c r="G445" t="s">
        <v>74</v>
      </c>
      <c r="H445" t="s">
        <v>75</v>
      </c>
      <c r="I445" t="s"/>
      <c r="J445" t="s">
        <v>74</v>
      </c>
      <c r="K445" t="n">
        <v>137</v>
      </c>
      <c r="L445" t="s">
        <v>76</v>
      </c>
      <c r="M445" t="s"/>
      <c r="N445" t="s">
        <v>446</v>
      </c>
      <c r="O445" t="s">
        <v>78</v>
      </c>
      <c r="P445" t="s">
        <v>441</v>
      </c>
      <c r="Q445" t="s"/>
      <c r="R445" t="s">
        <v>80</v>
      </c>
      <c r="S445" t="s">
        <v>495</v>
      </c>
      <c r="T445" t="s">
        <v>82</v>
      </c>
      <c r="U445" t="s"/>
      <c r="V445" t="s">
        <v>83</v>
      </c>
      <c r="W445" t="s">
        <v>84</v>
      </c>
      <c r="X445" t="s"/>
      <c r="Y445" t="s">
        <v>85</v>
      </c>
      <c r="Z445">
        <f>HYPERLINK("https://hotelmonitor-cachepage.eclerx.com/savepage/tk_15439116020822074_sr_2152.html","info")</f>
        <v/>
      </c>
      <c r="AA445" t="n">
        <v>145757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/>
      <c r="AP445" t="n">
        <v>63</v>
      </c>
      <c r="AQ445" t="s">
        <v>88</v>
      </c>
      <c r="AR445" t="s">
        <v>103</v>
      </c>
      <c r="AS445" t="s"/>
      <c r="AT445" t="s">
        <v>90</v>
      </c>
      <c r="AU445" t="s"/>
      <c r="AV445" t="s"/>
      <c r="AW445" t="s"/>
      <c r="AX445" t="s"/>
      <c r="AY445" t="n">
        <v>2311908</v>
      </c>
      <c r="AZ445" t="s">
        <v>443</v>
      </c>
      <c r="BA445" t="s"/>
      <c r="BB445" t="n">
        <v>28225</v>
      </c>
      <c r="BC445" t="n">
        <v>10.017814636231</v>
      </c>
      <c r="BD445" t="n">
        <v>53.551979665475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441</v>
      </c>
      <c r="F446" t="n">
        <v>821271</v>
      </c>
      <c r="G446" t="s">
        <v>74</v>
      </c>
      <c r="H446" t="s">
        <v>75</v>
      </c>
      <c r="I446" t="s"/>
      <c r="J446" t="s">
        <v>74</v>
      </c>
      <c r="K446" t="n">
        <v>141</v>
      </c>
      <c r="L446" t="s">
        <v>76</v>
      </c>
      <c r="M446" t="s"/>
      <c r="N446" t="s">
        <v>442</v>
      </c>
      <c r="O446" t="s">
        <v>78</v>
      </c>
      <c r="P446" t="s">
        <v>441</v>
      </c>
      <c r="Q446" t="s"/>
      <c r="R446" t="s">
        <v>80</v>
      </c>
      <c r="S446" t="s">
        <v>353</v>
      </c>
      <c r="T446" t="s">
        <v>82</v>
      </c>
      <c r="U446" t="s"/>
      <c r="V446" t="s">
        <v>83</v>
      </c>
      <c r="W446" t="s">
        <v>84</v>
      </c>
      <c r="X446" t="s"/>
      <c r="Y446" t="s">
        <v>85</v>
      </c>
      <c r="Z446">
        <f>HYPERLINK("https://hotelmonitor-cachepage.eclerx.com/savepage/tk_15439116020822074_sr_2152.html","info")</f>
        <v/>
      </c>
      <c r="AA446" t="n">
        <v>145757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/>
      <c r="AP446" t="n">
        <v>63</v>
      </c>
      <c r="AQ446" t="s">
        <v>88</v>
      </c>
      <c r="AR446" t="s">
        <v>116</v>
      </c>
      <c r="AS446" t="s"/>
      <c r="AT446" t="s">
        <v>90</v>
      </c>
      <c r="AU446" t="s"/>
      <c r="AV446" t="s"/>
      <c r="AW446" t="s"/>
      <c r="AX446" t="s"/>
      <c r="AY446" t="n">
        <v>2311908</v>
      </c>
      <c r="AZ446" t="s">
        <v>443</v>
      </c>
      <c r="BA446" t="s"/>
      <c r="BB446" t="n">
        <v>28225</v>
      </c>
      <c r="BC446" t="n">
        <v>10.017814636231</v>
      </c>
      <c r="BD446" t="n">
        <v>53.551979665475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441</v>
      </c>
      <c r="F447" t="n">
        <v>821271</v>
      </c>
      <c r="G447" t="s">
        <v>74</v>
      </c>
      <c r="H447" t="s">
        <v>75</v>
      </c>
      <c r="I447" t="s"/>
      <c r="J447" t="s">
        <v>74</v>
      </c>
      <c r="K447" t="n">
        <v>147</v>
      </c>
      <c r="L447" t="s">
        <v>76</v>
      </c>
      <c r="M447" t="s"/>
      <c r="N447" t="s">
        <v>444</v>
      </c>
      <c r="O447" t="s">
        <v>78</v>
      </c>
      <c r="P447" t="s">
        <v>441</v>
      </c>
      <c r="Q447" t="s"/>
      <c r="R447" t="s">
        <v>80</v>
      </c>
      <c r="S447" t="s">
        <v>355</v>
      </c>
      <c r="T447" t="s">
        <v>82</v>
      </c>
      <c r="U447" t="s"/>
      <c r="V447" t="s">
        <v>83</v>
      </c>
      <c r="W447" t="s">
        <v>84</v>
      </c>
      <c r="X447" t="s"/>
      <c r="Y447" t="s">
        <v>85</v>
      </c>
      <c r="Z447">
        <f>HYPERLINK("https://hotelmonitor-cachepage.eclerx.com/savepage/tk_15439116020822074_sr_2152.html","info")</f>
        <v/>
      </c>
      <c r="AA447" t="n">
        <v>145757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/>
      <c r="AP447" t="n">
        <v>63</v>
      </c>
      <c r="AQ447" t="s">
        <v>88</v>
      </c>
      <c r="AR447" t="s">
        <v>126</v>
      </c>
      <c r="AS447" t="s"/>
      <c r="AT447" t="s">
        <v>90</v>
      </c>
      <c r="AU447" t="s"/>
      <c r="AV447" t="s"/>
      <c r="AW447" t="s"/>
      <c r="AX447" t="s"/>
      <c r="AY447" t="n">
        <v>2311908</v>
      </c>
      <c r="AZ447" t="s">
        <v>443</v>
      </c>
      <c r="BA447" t="s"/>
      <c r="BB447" t="n">
        <v>28225</v>
      </c>
      <c r="BC447" t="n">
        <v>10.017814636231</v>
      </c>
      <c r="BD447" t="n">
        <v>53.551979665475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496</v>
      </c>
      <c r="F448" t="n">
        <v>3623717</v>
      </c>
      <c r="G448" t="s">
        <v>74</v>
      </c>
      <c r="H448" t="s">
        <v>75</v>
      </c>
      <c r="I448" t="s"/>
      <c r="J448" t="s">
        <v>74</v>
      </c>
      <c r="K448" t="n">
        <v>139</v>
      </c>
      <c r="L448" t="s">
        <v>76</v>
      </c>
      <c r="M448" t="s"/>
      <c r="N448" t="s">
        <v>77</v>
      </c>
      <c r="O448" t="s">
        <v>78</v>
      </c>
      <c r="P448" t="s">
        <v>497</v>
      </c>
      <c r="Q448" t="s"/>
      <c r="R448" t="s">
        <v>347</v>
      </c>
      <c r="S448" t="s">
        <v>276</v>
      </c>
      <c r="T448" t="s">
        <v>82</v>
      </c>
      <c r="U448" t="s"/>
      <c r="V448" t="s">
        <v>83</v>
      </c>
      <c r="W448" t="s">
        <v>94</v>
      </c>
      <c r="X448" t="s"/>
      <c r="Y448" t="s">
        <v>85</v>
      </c>
      <c r="Z448">
        <f>HYPERLINK("https://hotelmonitor-cachepage.eclerx.com/savepage/tk_15439114807465372_sr_2152.html","info")</f>
        <v/>
      </c>
      <c r="AA448" t="n">
        <v>481450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/>
      <c r="AP448" t="n">
        <v>19</v>
      </c>
      <c r="AQ448" t="s">
        <v>88</v>
      </c>
      <c r="AR448" t="s">
        <v>89</v>
      </c>
      <c r="AS448" t="s"/>
      <c r="AT448" t="s">
        <v>90</v>
      </c>
      <c r="AU448" t="s"/>
      <c r="AV448" t="s"/>
      <c r="AW448" t="s"/>
      <c r="AX448" t="s"/>
      <c r="AY448" t="n">
        <v>2311907</v>
      </c>
      <c r="AZ448" t="s">
        <v>322</v>
      </c>
      <c r="BA448" t="s"/>
      <c r="BB448" t="n">
        <v>149158</v>
      </c>
      <c r="BC448" t="n">
        <v>0</v>
      </c>
      <c r="BD448" t="n">
        <v>0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496</v>
      </c>
      <c r="F449" t="n">
        <v>3623717</v>
      </c>
      <c r="G449" t="s">
        <v>74</v>
      </c>
      <c r="H449" t="s">
        <v>75</v>
      </c>
      <c r="I449" t="s"/>
      <c r="J449" t="s">
        <v>74</v>
      </c>
      <c r="K449" t="n">
        <v>165</v>
      </c>
      <c r="L449" t="s">
        <v>76</v>
      </c>
      <c r="M449" t="s"/>
      <c r="N449" t="s">
        <v>77</v>
      </c>
      <c r="O449" t="s">
        <v>78</v>
      </c>
      <c r="P449" t="s">
        <v>497</v>
      </c>
      <c r="Q449" t="s"/>
      <c r="R449" t="s">
        <v>347</v>
      </c>
      <c r="S449" t="s">
        <v>412</v>
      </c>
      <c r="T449" t="s">
        <v>82</v>
      </c>
      <c r="U449" t="s"/>
      <c r="V449" t="s">
        <v>83</v>
      </c>
      <c r="W449" t="s">
        <v>84</v>
      </c>
      <c r="X449" t="s"/>
      <c r="Y449" t="s">
        <v>85</v>
      </c>
      <c r="Z449">
        <f>HYPERLINK("https://hotelmonitor-cachepage.eclerx.com/savepage/tk_15439114807465372_sr_2152.html","info")</f>
        <v/>
      </c>
      <c r="AA449" t="n">
        <v>481450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/>
      <c r="AP449" t="n">
        <v>19</v>
      </c>
      <c r="AQ449" t="s">
        <v>88</v>
      </c>
      <c r="AR449" t="s">
        <v>119</v>
      </c>
      <c r="AS449" t="s"/>
      <c r="AT449" t="s">
        <v>90</v>
      </c>
      <c r="AU449" t="s"/>
      <c r="AV449" t="s"/>
      <c r="AW449" t="s"/>
      <c r="AX449" t="s"/>
      <c r="AY449" t="n">
        <v>2311907</v>
      </c>
      <c r="AZ449" t="s">
        <v>322</v>
      </c>
      <c r="BA449" t="s"/>
      <c r="BB449" t="n">
        <v>149158</v>
      </c>
      <c r="BC449" t="n">
        <v>0</v>
      </c>
      <c r="BD449" t="n">
        <v>0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496</v>
      </c>
      <c r="F450" t="n">
        <v>3623717</v>
      </c>
      <c r="G450" t="s">
        <v>74</v>
      </c>
      <c r="H450" t="s">
        <v>75</v>
      </c>
      <c r="I450" t="s"/>
      <c r="J450" t="s">
        <v>74</v>
      </c>
      <c r="K450" t="n">
        <v>171</v>
      </c>
      <c r="L450" t="s">
        <v>76</v>
      </c>
      <c r="M450" t="s"/>
      <c r="N450" t="s">
        <v>77</v>
      </c>
      <c r="O450" t="s">
        <v>78</v>
      </c>
      <c r="P450" t="s">
        <v>497</v>
      </c>
      <c r="Q450" t="s"/>
      <c r="R450" t="s">
        <v>347</v>
      </c>
      <c r="S450" t="s">
        <v>422</v>
      </c>
      <c r="T450" t="s">
        <v>82</v>
      </c>
      <c r="U450" t="s"/>
      <c r="V450" t="s">
        <v>83</v>
      </c>
      <c r="W450" t="s">
        <v>84</v>
      </c>
      <c r="X450" t="s"/>
      <c r="Y450" t="s">
        <v>85</v>
      </c>
      <c r="Z450">
        <f>HYPERLINK("https://hotelmonitor-cachepage.eclerx.com/savepage/tk_15439114807465372_sr_2152.html","info")</f>
        <v/>
      </c>
      <c r="AA450" t="n">
        <v>481450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/>
      <c r="AP450" t="n">
        <v>19</v>
      </c>
      <c r="AQ450" t="s">
        <v>88</v>
      </c>
      <c r="AR450" t="s">
        <v>89</v>
      </c>
      <c r="AS450" t="s"/>
      <c r="AT450" t="s">
        <v>90</v>
      </c>
      <c r="AU450" t="s"/>
      <c r="AV450" t="s"/>
      <c r="AW450" t="s"/>
      <c r="AX450" t="s"/>
      <c r="AY450" t="n">
        <v>2311907</v>
      </c>
      <c r="AZ450" t="s">
        <v>322</v>
      </c>
      <c r="BA450" t="s"/>
      <c r="BB450" t="n">
        <v>149158</v>
      </c>
      <c r="BC450" t="n">
        <v>0</v>
      </c>
      <c r="BD450" t="n">
        <v>0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496</v>
      </c>
      <c r="F451" t="n">
        <v>3623717</v>
      </c>
      <c r="G451" t="s">
        <v>74</v>
      </c>
      <c r="H451" t="s">
        <v>75</v>
      </c>
      <c r="I451" t="s"/>
      <c r="J451" t="s">
        <v>74</v>
      </c>
      <c r="K451" t="n">
        <v>176</v>
      </c>
      <c r="L451" t="s">
        <v>76</v>
      </c>
      <c r="M451" t="s"/>
      <c r="N451" t="s">
        <v>498</v>
      </c>
      <c r="O451" t="s">
        <v>78</v>
      </c>
      <c r="P451" t="s">
        <v>497</v>
      </c>
      <c r="Q451" t="s"/>
      <c r="R451" t="s">
        <v>347</v>
      </c>
      <c r="S451" t="s">
        <v>374</v>
      </c>
      <c r="T451" t="s">
        <v>82</v>
      </c>
      <c r="U451" t="s"/>
      <c r="V451" t="s">
        <v>83</v>
      </c>
      <c r="W451" t="s">
        <v>84</v>
      </c>
      <c r="X451" t="s"/>
      <c r="Y451" t="s">
        <v>85</v>
      </c>
      <c r="Z451">
        <f>HYPERLINK("https://hotelmonitor-cachepage.eclerx.com/savepage/tk_15439114807465372_sr_2152.html","info")</f>
        <v/>
      </c>
      <c r="AA451" t="n">
        <v>481450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/>
      <c r="AP451" t="n">
        <v>19</v>
      </c>
      <c r="AQ451" t="s">
        <v>88</v>
      </c>
      <c r="AR451" t="s">
        <v>119</v>
      </c>
      <c r="AS451" t="s"/>
      <c r="AT451" t="s">
        <v>90</v>
      </c>
      <c r="AU451" t="s"/>
      <c r="AV451" t="s"/>
      <c r="AW451" t="s"/>
      <c r="AX451" t="s"/>
      <c r="AY451" t="n">
        <v>2311907</v>
      </c>
      <c r="AZ451" t="s">
        <v>322</v>
      </c>
      <c r="BA451" t="s"/>
      <c r="BB451" t="n">
        <v>149158</v>
      </c>
      <c r="BC451" t="n">
        <v>0</v>
      </c>
      <c r="BD451" t="n">
        <v>0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97</v>
      </c>
      <c r="B452" t="s">
        <v>71</v>
      </c>
      <c r="C452" t="s">
        <v>98</v>
      </c>
      <c r="D452" t="n">
        <v>2</v>
      </c>
      <c r="E452" t="s">
        <v>499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95</v>
      </c>
      <c r="L452" t="s">
        <v>76</v>
      </c>
      <c r="M452" t="s"/>
      <c r="N452" t="s">
        <v>500</v>
      </c>
      <c r="O452" t="s">
        <v>78</v>
      </c>
      <c r="P452" t="s">
        <v>499</v>
      </c>
      <c r="Q452" t="s"/>
      <c r="R452" t="s">
        <v>80</v>
      </c>
      <c r="S452" t="s">
        <v>501</v>
      </c>
      <c r="T452" t="s">
        <v>82</v>
      </c>
      <c r="U452" t="s"/>
      <c r="V452" t="s">
        <v>83</v>
      </c>
      <c r="W452" t="s">
        <v>94</v>
      </c>
      <c r="X452" t="s"/>
      <c r="Y452" t="s">
        <v>85</v>
      </c>
      <c r="Z452">
        <f>HYPERLINK("https://hotelmonitor-cachepage.eclerx.com/savepage/tk_15439016866912882_sr_2151.html","info")</f>
        <v/>
      </c>
      <c r="AA452" t="n">
        <v>-6796292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87</v>
      </c>
      <c r="AO452" t="s"/>
      <c r="AP452" t="n">
        <v>86</v>
      </c>
      <c r="AQ452" t="s">
        <v>88</v>
      </c>
      <c r="AR452" t="s">
        <v>110</v>
      </c>
      <c r="AS452" t="s"/>
      <c r="AT452" t="s">
        <v>90</v>
      </c>
      <c r="AU452" t="s"/>
      <c r="AV452" t="s"/>
      <c r="AW452" t="s"/>
      <c r="AX452" t="s"/>
      <c r="AY452" t="n">
        <v>6796292</v>
      </c>
      <c r="AZ452" t="s">
        <v>322</v>
      </c>
      <c r="BA452" t="s"/>
      <c r="BB452" t="n">
        <v>75340</v>
      </c>
      <c r="BC452" t="n">
        <v>0</v>
      </c>
      <c r="BD452" t="n">
        <v>0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97</v>
      </c>
      <c r="B453" t="s">
        <v>71</v>
      </c>
      <c r="C453" t="s">
        <v>98</v>
      </c>
      <c r="D453" t="n">
        <v>2</v>
      </c>
      <c r="E453" t="s">
        <v>499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95</v>
      </c>
      <c r="L453" t="s">
        <v>76</v>
      </c>
      <c r="M453" t="s"/>
      <c r="N453" t="s">
        <v>502</v>
      </c>
      <c r="O453" t="s">
        <v>78</v>
      </c>
      <c r="P453" t="s">
        <v>499</v>
      </c>
      <c r="Q453" t="s"/>
      <c r="R453" t="s">
        <v>80</v>
      </c>
      <c r="S453" t="s">
        <v>501</v>
      </c>
      <c r="T453" t="s">
        <v>82</v>
      </c>
      <c r="U453" t="s"/>
      <c r="V453" t="s">
        <v>83</v>
      </c>
      <c r="W453" t="s">
        <v>94</v>
      </c>
      <c r="X453" t="s"/>
      <c r="Y453" t="s">
        <v>85</v>
      </c>
      <c r="Z453">
        <f>HYPERLINK("https://hotelmonitor-cachepage.eclerx.com/savepage/tk_15439016866912882_sr_2151.html","info")</f>
        <v/>
      </c>
      <c r="AA453" t="n">
        <v>-6796292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87</v>
      </c>
      <c r="AO453" t="s"/>
      <c r="AP453" t="n">
        <v>86</v>
      </c>
      <c r="AQ453" t="s">
        <v>88</v>
      </c>
      <c r="AR453" t="s">
        <v>110</v>
      </c>
      <c r="AS453" t="s"/>
      <c r="AT453" t="s">
        <v>90</v>
      </c>
      <c r="AU453" t="s"/>
      <c r="AV453" t="s"/>
      <c r="AW453" t="s"/>
      <c r="AX453" t="s"/>
      <c r="AY453" t="n">
        <v>6796292</v>
      </c>
      <c r="AZ453" t="s">
        <v>322</v>
      </c>
      <c r="BA453" t="s"/>
      <c r="BB453" t="n">
        <v>75340</v>
      </c>
      <c r="BC453" t="n">
        <v>0</v>
      </c>
      <c r="BD453" t="n">
        <v>0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97</v>
      </c>
      <c r="B454" t="s">
        <v>71</v>
      </c>
      <c r="C454" t="s">
        <v>98</v>
      </c>
      <c r="D454" t="n">
        <v>2</v>
      </c>
      <c r="E454" t="s">
        <v>499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95</v>
      </c>
      <c r="L454" t="s">
        <v>76</v>
      </c>
      <c r="M454" t="s"/>
      <c r="N454" t="s">
        <v>503</v>
      </c>
      <c r="O454" t="s">
        <v>78</v>
      </c>
      <c r="P454" t="s">
        <v>499</v>
      </c>
      <c r="Q454" t="s"/>
      <c r="R454" t="s">
        <v>80</v>
      </c>
      <c r="S454" t="s">
        <v>501</v>
      </c>
      <c r="T454" t="s">
        <v>82</v>
      </c>
      <c r="U454" t="s"/>
      <c r="V454" t="s">
        <v>83</v>
      </c>
      <c r="W454" t="s">
        <v>94</v>
      </c>
      <c r="X454" t="s"/>
      <c r="Y454" t="s">
        <v>85</v>
      </c>
      <c r="Z454">
        <f>HYPERLINK("https://hotelmonitor-cachepage.eclerx.com/savepage/tk_15439016866912882_sr_2151.html","info")</f>
        <v/>
      </c>
      <c r="AA454" t="n">
        <v>-6796292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/>
      <c r="AP454" t="n">
        <v>86</v>
      </c>
      <c r="AQ454" t="s">
        <v>88</v>
      </c>
      <c r="AR454" t="s">
        <v>110</v>
      </c>
      <c r="AS454" t="s"/>
      <c r="AT454" t="s">
        <v>90</v>
      </c>
      <c r="AU454" t="s"/>
      <c r="AV454" t="s"/>
      <c r="AW454" t="s"/>
      <c r="AX454" t="s"/>
      <c r="AY454" t="n">
        <v>6796292</v>
      </c>
      <c r="AZ454" t="s">
        <v>322</v>
      </c>
      <c r="BA454" t="s"/>
      <c r="BB454" t="n">
        <v>75340</v>
      </c>
      <c r="BC454" t="n">
        <v>0</v>
      </c>
      <c r="BD454" t="n">
        <v>0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453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141</v>
      </c>
      <c r="L455" t="s">
        <v>76</v>
      </c>
      <c r="M455" t="s"/>
      <c r="N455" t="s">
        <v>456</v>
      </c>
      <c r="O455" t="s">
        <v>78</v>
      </c>
      <c r="P455" t="s">
        <v>453</v>
      </c>
      <c r="Q455" t="s"/>
      <c r="R455" t="s">
        <v>80</v>
      </c>
      <c r="S455" t="s">
        <v>353</v>
      </c>
      <c r="T455" t="s">
        <v>82</v>
      </c>
      <c r="U455" t="s"/>
      <c r="V455" t="s">
        <v>83</v>
      </c>
      <c r="W455" t="s">
        <v>84</v>
      </c>
      <c r="X455" t="s"/>
      <c r="Y455" t="s">
        <v>85</v>
      </c>
      <c r="Z455">
        <f>HYPERLINK("https://hotelmonitor-cachepage.eclerx.com/savepage/tk_15439115261786337_sr_2152.html","info")</f>
        <v/>
      </c>
      <c r="AA455" t="n">
        <v>-5175994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/>
      <c r="AP455" t="n">
        <v>35</v>
      </c>
      <c r="AQ455" t="s">
        <v>88</v>
      </c>
      <c r="AR455" t="s">
        <v>107</v>
      </c>
      <c r="AS455" t="s"/>
      <c r="AT455" t="s">
        <v>90</v>
      </c>
      <c r="AU455" t="s"/>
      <c r="AV455" t="s"/>
      <c r="AW455" t="s"/>
      <c r="AX455" t="s"/>
      <c r="AY455" t="n">
        <v>5175994</v>
      </c>
      <c r="AZ455" t="s">
        <v>455</v>
      </c>
      <c r="BA455" t="s"/>
      <c r="BB455" t="n">
        <v>197901</v>
      </c>
      <c r="BC455" t="n">
        <v>9.997979000000001</v>
      </c>
      <c r="BD455" t="n">
        <v>53.54744014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453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142</v>
      </c>
      <c r="L456" t="s">
        <v>76</v>
      </c>
      <c r="M456" t="s"/>
      <c r="N456" t="s">
        <v>458</v>
      </c>
      <c r="O456" t="s">
        <v>78</v>
      </c>
      <c r="P456" t="s">
        <v>453</v>
      </c>
      <c r="Q456" t="s"/>
      <c r="R456" t="s">
        <v>80</v>
      </c>
      <c r="S456" t="s">
        <v>154</v>
      </c>
      <c r="T456" t="s">
        <v>82</v>
      </c>
      <c r="U456" t="s"/>
      <c r="V456" t="s">
        <v>83</v>
      </c>
      <c r="W456" t="s">
        <v>84</v>
      </c>
      <c r="X456" t="s"/>
      <c r="Y456" t="s">
        <v>85</v>
      </c>
      <c r="Z456">
        <f>HYPERLINK("https://hotelmonitor-cachepage.eclerx.com/savepage/tk_15439115261786337_sr_2152.html","info")</f>
        <v/>
      </c>
      <c r="AA456" t="n">
        <v>-5175994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87</v>
      </c>
      <c r="AO456" t="s"/>
      <c r="AP456" t="n">
        <v>35</v>
      </c>
      <c r="AQ456" t="s">
        <v>88</v>
      </c>
      <c r="AR456" t="s">
        <v>140</v>
      </c>
      <c r="AS456" t="s"/>
      <c r="AT456" t="s">
        <v>90</v>
      </c>
      <c r="AU456" t="s"/>
      <c r="AV456" t="s"/>
      <c r="AW456" t="s"/>
      <c r="AX456" t="s"/>
      <c r="AY456" t="n">
        <v>5175994</v>
      </c>
      <c r="AZ456" t="s">
        <v>455</v>
      </c>
      <c r="BA456" t="s"/>
      <c r="BB456" t="n">
        <v>197901</v>
      </c>
      <c r="BC456" t="n">
        <v>9.997979000000001</v>
      </c>
      <c r="BD456" t="n">
        <v>53.54744014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453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142</v>
      </c>
      <c r="L457" t="s">
        <v>76</v>
      </c>
      <c r="M457" t="s"/>
      <c r="N457" t="s">
        <v>460</v>
      </c>
      <c r="O457" t="s">
        <v>78</v>
      </c>
      <c r="P457" t="s">
        <v>453</v>
      </c>
      <c r="Q457" t="s"/>
      <c r="R457" t="s">
        <v>80</v>
      </c>
      <c r="S457" t="s">
        <v>154</v>
      </c>
      <c r="T457" t="s">
        <v>82</v>
      </c>
      <c r="U457" t="s"/>
      <c r="V457" t="s">
        <v>83</v>
      </c>
      <c r="W457" t="s">
        <v>84</v>
      </c>
      <c r="X457" t="s"/>
      <c r="Y457" t="s">
        <v>85</v>
      </c>
      <c r="Z457">
        <f>HYPERLINK("https://hotelmonitor-cachepage.eclerx.com/savepage/tk_15439115261786337_sr_2152.html","info")</f>
        <v/>
      </c>
      <c r="AA457" t="n">
        <v>-5175994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87</v>
      </c>
      <c r="AO457" t="s"/>
      <c r="AP457" t="n">
        <v>35</v>
      </c>
      <c r="AQ457" t="s">
        <v>88</v>
      </c>
      <c r="AR457" t="s">
        <v>89</v>
      </c>
      <c r="AS457" t="s"/>
      <c r="AT457" t="s">
        <v>90</v>
      </c>
      <c r="AU457" t="s"/>
      <c r="AV457" t="s"/>
      <c r="AW457" t="s"/>
      <c r="AX457" t="s"/>
      <c r="AY457" t="n">
        <v>5175994</v>
      </c>
      <c r="AZ457" t="s">
        <v>455</v>
      </c>
      <c r="BA457" t="s"/>
      <c r="BB457" t="n">
        <v>197901</v>
      </c>
      <c r="BC457" t="n">
        <v>9.997979000000001</v>
      </c>
      <c r="BD457" t="n">
        <v>53.54744014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453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142</v>
      </c>
      <c r="L458" t="s">
        <v>76</v>
      </c>
      <c r="M458" t="s"/>
      <c r="N458" t="s">
        <v>458</v>
      </c>
      <c r="O458" t="s">
        <v>78</v>
      </c>
      <c r="P458" t="s">
        <v>453</v>
      </c>
      <c r="Q458" t="s"/>
      <c r="R458" t="s">
        <v>80</v>
      </c>
      <c r="S458" t="s">
        <v>154</v>
      </c>
      <c r="T458" t="s">
        <v>82</v>
      </c>
      <c r="U458" t="s"/>
      <c r="V458" t="s">
        <v>83</v>
      </c>
      <c r="W458" t="s">
        <v>84</v>
      </c>
      <c r="X458" t="s"/>
      <c r="Y458" t="s">
        <v>85</v>
      </c>
      <c r="Z458">
        <f>HYPERLINK("https://hotelmonitor-cachepage.eclerx.com/savepage/tk_15439115261786337_sr_2152.html","info")</f>
        <v/>
      </c>
      <c r="AA458" t="n">
        <v>-5175994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87</v>
      </c>
      <c r="AO458" t="s"/>
      <c r="AP458" t="n">
        <v>35</v>
      </c>
      <c r="AQ458" t="s">
        <v>88</v>
      </c>
      <c r="AR458" t="s">
        <v>119</v>
      </c>
      <c r="AS458" t="s"/>
      <c r="AT458" t="s">
        <v>90</v>
      </c>
      <c r="AU458" t="s"/>
      <c r="AV458" t="s"/>
      <c r="AW458" t="s"/>
      <c r="AX458" t="s"/>
      <c r="AY458" t="n">
        <v>5175994</v>
      </c>
      <c r="AZ458" t="s">
        <v>455</v>
      </c>
      <c r="BA458" t="s"/>
      <c r="BB458" t="n">
        <v>197901</v>
      </c>
      <c r="BC458" t="n">
        <v>9.997979000000001</v>
      </c>
      <c r="BD458" t="n">
        <v>53.54744014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453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151</v>
      </c>
      <c r="L459" t="s">
        <v>76</v>
      </c>
      <c r="M459" t="s"/>
      <c r="N459" t="s">
        <v>454</v>
      </c>
      <c r="O459" t="s">
        <v>78</v>
      </c>
      <c r="P459" t="s">
        <v>453</v>
      </c>
      <c r="Q459" t="s"/>
      <c r="R459" t="s">
        <v>80</v>
      </c>
      <c r="S459" t="s">
        <v>296</v>
      </c>
      <c r="T459" t="s">
        <v>82</v>
      </c>
      <c r="U459" t="s"/>
      <c r="V459" t="s">
        <v>83</v>
      </c>
      <c r="W459" t="s">
        <v>94</v>
      </c>
      <c r="X459" t="s"/>
      <c r="Y459" t="s">
        <v>85</v>
      </c>
      <c r="Z459">
        <f>HYPERLINK("https://hotelmonitor-cachepage.eclerx.com/savepage/tk_15439115261786337_sr_2152.html","info")</f>
        <v/>
      </c>
      <c r="AA459" t="n">
        <v>-5175994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87</v>
      </c>
      <c r="AO459" t="s"/>
      <c r="AP459" t="n">
        <v>35</v>
      </c>
      <c r="AQ459" t="s">
        <v>88</v>
      </c>
      <c r="AR459" t="s">
        <v>113</v>
      </c>
      <c r="AS459" t="s"/>
      <c r="AT459" t="s">
        <v>90</v>
      </c>
      <c r="AU459" t="s"/>
      <c r="AV459" t="s"/>
      <c r="AW459" t="s"/>
      <c r="AX459" t="s"/>
      <c r="AY459" t="n">
        <v>5175994</v>
      </c>
      <c r="AZ459" t="s">
        <v>455</v>
      </c>
      <c r="BA459" t="s"/>
      <c r="BB459" t="n">
        <v>197901</v>
      </c>
      <c r="BC459" t="n">
        <v>9.997979000000001</v>
      </c>
      <c r="BD459" t="n">
        <v>53.54744014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453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171</v>
      </c>
      <c r="L460" t="s">
        <v>76</v>
      </c>
      <c r="M460" t="s"/>
      <c r="N460" t="s">
        <v>456</v>
      </c>
      <c r="O460" t="s">
        <v>78</v>
      </c>
      <c r="P460" t="s">
        <v>453</v>
      </c>
      <c r="Q460" t="s"/>
      <c r="R460" t="s">
        <v>80</v>
      </c>
      <c r="S460" t="s">
        <v>422</v>
      </c>
      <c r="T460" t="s">
        <v>82</v>
      </c>
      <c r="U460" t="s"/>
      <c r="V460" t="s">
        <v>83</v>
      </c>
      <c r="W460" t="s">
        <v>84</v>
      </c>
      <c r="X460" t="s"/>
      <c r="Y460" t="s">
        <v>85</v>
      </c>
      <c r="Z460">
        <f>HYPERLINK("https://hotelmonitor-cachepage.eclerx.com/savepage/tk_15439115261786337_sr_2152.html","info")</f>
        <v/>
      </c>
      <c r="AA460" t="n">
        <v>-5175994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/>
      <c r="AP460" t="n">
        <v>35</v>
      </c>
      <c r="AQ460" t="s">
        <v>88</v>
      </c>
      <c r="AR460" t="s">
        <v>107</v>
      </c>
      <c r="AS460" t="s"/>
      <c r="AT460" t="s">
        <v>90</v>
      </c>
      <c r="AU460" t="s"/>
      <c r="AV460" t="s"/>
      <c r="AW460" t="s"/>
      <c r="AX460" t="s"/>
      <c r="AY460" t="n">
        <v>5175994</v>
      </c>
      <c r="AZ460" t="s">
        <v>455</v>
      </c>
      <c r="BA460" t="s"/>
      <c r="BB460" t="n">
        <v>197901</v>
      </c>
      <c r="BC460" t="n">
        <v>9.997979000000001</v>
      </c>
      <c r="BD460" t="n">
        <v>53.54744014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453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172</v>
      </c>
      <c r="L461" t="s">
        <v>76</v>
      </c>
      <c r="M461" t="s"/>
      <c r="N461" t="s">
        <v>462</v>
      </c>
      <c r="O461" t="s">
        <v>78</v>
      </c>
      <c r="P461" t="s">
        <v>453</v>
      </c>
      <c r="Q461" t="s"/>
      <c r="R461" t="s">
        <v>80</v>
      </c>
      <c r="S461" t="s">
        <v>161</v>
      </c>
      <c r="T461" t="s">
        <v>82</v>
      </c>
      <c r="U461" t="s"/>
      <c r="V461" t="s">
        <v>83</v>
      </c>
      <c r="W461" t="s">
        <v>84</v>
      </c>
      <c r="X461" t="s"/>
      <c r="Y461" t="s">
        <v>85</v>
      </c>
      <c r="Z461">
        <f>HYPERLINK("https://hotelmonitor-cachepage.eclerx.com/savepage/tk_15439115261786337_sr_2152.html","info")</f>
        <v/>
      </c>
      <c r="AA461" t="n">
        <v>-5175994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/>
      <c r="AP461" t="n">
        <v>35</v>
      </c>
      <c r="AQ461" t="s">
        <v>88</v>
      </c>
      <c r="AR461" t="s">
        <v>119</v>
      </c>
      <c r="AS461" t="s"/>
      <c r="AT461" t="s">
        <v>90</v>
      </c>
      <c r="AU461" t="s"/>
      <c r="AV461" t="s"/>
      <c r="AW461" t="s"/>
      <c r="AX461" t="s"/>
      <c r="AY461" t="n">
        <v>5175994</v>
      </c>
      <c r="AZ461" t="s">
        <v>455</v>
      </c>
      <c r="BA461" t="s"/>
      <c r="BB461" t="n">
        <v>197901</v>
      </c>
      <c r="BC461" t="n">
        <v>9.997979000000001</v>
      </c>
      <c r="BD461" t="n">
        <v>53.54744014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453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173</v>
      </c>
      <c r="L462" t="s">
        <v>76</v>
      </c>
      <c r="M462" t="s"/>
      <c r="N462" t="s">
        <v>462</v>
      </c>
      <c r="O462" t="s">
        <v>78</v>
      </c>
      <c r="P462" t="s">
        <v>453</v>
      </c>
      <c r="Q462" t="s"/>
      <c r="R462" t="s">
        <v>80</v>
      </c>
      <c r="S462" t="s">
        <v>504</v>
      </c>
      <c r="T462" t="s">
        <v>82</v>
      </c>
      <c r="U462" t="s"/>
      <c r="V462" t="s">
        <v>83</v>
      </c>
      <c r="W462" t="s">
        <v>84</v>
      </c>
      <c r="X462" t="s"/>
      <c r="Y462" t="s">
        <v>85</v>
      </c>
      <c r="Z462">
        <f>HYPERLINK("https://hotelmonitor-cachepage.eclerx.com/savepage/tk_15439115261786337_sr_2152.html","info")</f>
        <v/>
      </c>
      <c r="AA462" t="n">
        <v>-5175994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/>
      <c r="AP462" t="n">
        <v>35</v>
      </c>
      <c r="AQ462" t="s">
        <v>88</v>
      </c>
      <c r="AR462" t="s">
        <v>140</v>
      </c>
      <c r="AS462" t="s"/>
      <c r="AT462" t="s">
        <v>90</v>
      </c>
      <c r="AU462" t="s"/>
      <c r="AV462" t="s"/>
      <c r="AW462" t="s"/>
      <c r="AX462" t="s"/>
      <c r="AY462" t="n">
        <v>5175994</v>
      </c>
      <c r="AZ462" t="s">
        <v>455</v>
      </c>
      <c r="BA462" t="s"/>
      <c r="BB462" t="n">
        <v>197901</v>
      </c>
      <c r="BC462" t="n">
        <v>9.997979000000001</v>
      </c>
      <c r="BD462" t="n">
        <v>53.54744014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453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173</v>
      </c>
      <c r="L463" t="s">
        <v>76</v>
      </c>
      <c r="M463" t="s"/>
      <c r="N463" t="s">
        <v>463</v>
      </c>
      <c r="O463" t="s">
        <v>78</v>
      </c>
      <c r="P463" t="s">
        <v>453</v>
      </c>
      <c r="Q463" t="s"/>
      <c r="R463" t="s">
        <v>80</v>
      </c>
      <c r="S463" t="s">
        <v>504</v>
      </c>
      <c r="T463" t="s">
        <v>82</v>
      </c>
      <c r="U463" t="s"/>
      <c r="V463" t="s">
        <v>83</v>
      </c>
      <c r="W463" t="s">
        <v>84</v>
      </c>
      <c r="X463" t="s"/>
      <c r="Y463" t="s">
        <v>85</v>
      </c>
      <c r="Z463">
        <f>HYPERLINK("https://hotelmonitor-cachepage.eclerx.com/savepage/tk_15439115261786337_sr_2152.html","info")</f>
        <v/>
      </c>
      <c r="AA463" t="n">
        <v>-5175994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/>
      <c r="AP463" t="n">
        <v>35</v>
      </c>
      <c r="AQ463" t="s">
        <v>88</v>
      </c>
      <c r="AR463" t="s">
        <v>89</v>
      </c>
      <c r="AS463" t="s"/>
      <c r="AT463" t="s">
        <v>90</v>
      </c>
      <c r="AU463" t="s"/>
      <c r="AV463" t="s"/>
      <c r="AW463" t="s"/>
      <c r="AX463" t="s"/>
      <c r="AY463" t="n">
        <v>5175994</v>
      </c>
      <c r="AZ463" t="s">
        <v>455</v>
      </c>
      <c r="BA463" t="s"/>
      <c r="BB463" t="n">
        <v>197901</v>
      </c>
      <c r="BC463" t="n">
        <v>9.997979000000001</v>
      </c>
      <c r="BD463" t="n">
        <v>53.54744014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453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177</v>
      </c>
      <c r="L464" t="s">
        <v>76</v>
      </c>
      <c r="M464" t="s"/>
      <c r="N464" t="s">
        <v>454</v>
      </c>
      <c r="O464" t="s">
        <v>78</v>
      </c>
      <c r="P464" t="s">
        <v>453</v>
      </c>
      <c r="Q464" t="s"/>
      <c r="R464" t="s">
        <v>80</v>
      </c>
      <c r="S464" t="s">
        <v>375</v>
      </c>
      <c r="T464" t="s">
        <v>82</v>
      </c>
      <c r="U464" t="s"/>
      <c r="V464" t="s">
        <v>83</v>
      </c>
      <c r="W464" t="s">
        <v>84</v>
      </c>
      <c r="X464" t="s"/>
      <c r="Y464" t="s">
        <v>85</v>
      </c>
      <c r="Z464">
        <f>HYPERLINK("https://hotelmonitor-cachepage.eclerx.com/savepage/tk_15439115261786337_sr_2152.html","info")</f>
        <v/>
      </c>
      <c r="AA464" t="n">
        <v>-5175994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/>
      <c r="AP464" t="n">
        <v>35</v>
      </c>
      <c r="AQ464" t="s">
        <v>88</v>
      </c>
      <c r="AR464" t="s">
        <v>113</v>
      </c>
      <c r="AS464" t="s"/>
      <c r="AT464" t="s">
        <v>90</v>
      </c>
      <c r="AU464" t="s"/>
      <c r="AV464" t="s"/>
      <c r="AW464" t="s"/>
      <c r="AX464" t="s"/>
      <c r="AY464" t="n">
        <v>5175994</v>
      </c>
      <c r="AZ464" t="s">
        <v>455</v>
      </c>
      <c r="BA464" t="s"/>
      <c r="BB464" t="n">
        <v>197901</v>
      </c>
      <c r="BC464" t="n">
        <v>9.997979000000001</v>
      </c>
      <c r="BD464" t="n">
        <v>53.54744014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453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202</v>
      </c>
      <c r="L465" t="s">
        <v>76</v>
      </c>
      <c r="M465" t="s"/>
      <c r="N465" t="s">
        <v>505</v>
      </c>
      <c r="O465" t="s">
        <v>78</v>
      </c>
      <c r="P465" t="s">
        <v>453</v>
      </c>
      <c r="Q465" t="s"/>
      <c r="R465" t="s">
        <v>80</v>
      </c>
      <c r="S465" t="s">
        <v>277</v>
      </c>
      <c r="T465" t="s">
        <v>82</v>
      </c>
      <c r="U465" t="s"/>
      <c r="V465" t="s">
        <v>83</v>
      </c>
      <c r="W465" t="s">
        <v>84</v>
      </c>
      <c r="X465" t="s"/>
      <c r="Y465" t="s">
        <v>85</v>
      </c>
      <c r="Z465">
        <f>HYPERLINK("https://hotelmonitor-cachepage.eclerx.com/savepage/tk_15439115261786337_sr_2152.html","info")</f>
        <v/>
      </c>
      <c r="AA465" t="n">
        <v>-5175994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/>
      <c r="AP465" t="n">
        <v>35</v>
      </c>
      <c r="AQ465" t="s">
        <v>88</v>
      </c>
      <c r="AR465" t="s">
        <v>107</v>
      </c>
      <c r="AS465" t="s"/>
      <c r="AT465" t="s">
        <v>90</v>
      </c>
      <c r="AU465" t="s"/>
      <c r="AV465" t="s"/>
      <c r="AW465" t="s"/>
      <c r="AX465" t="s"/>
      <c r="AY465" t="n">
        <v>5175994</v>
      </c>
      <c r="AZ465" t="s">
        <v>455</v>
      </c>
      <c r="BA465" t="s"/>
      <c r="BB465" t="n">
        <v>197901</v>
      </c>
      <c r="BC465" t="n">
        <v>9.997979000000001</v>
      </c>
      <c r="BD465" t="n">
        <v>53.54744014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453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203</v>
      </c>
      <c r="L466" t="s">
        <v>76</v>
      </c>
      <c r="M466" t="s"/>
      <c r="N466" t="s">
        <v>466</v>
      </c>
      <c r="O466" t="s">
        <v>78</v>
      </c>
      <c r="P466" t="s">
        <v>453</v>
      </c>
      <c r="Q466" t="s"/>
      <c r="R466" t="s">
        <v>80</v>
      </c>
      <c r="S466" t="s">
        <v>506</v>
      </c>
      <c r="T466" t="s">
        <v>82</v>
      </c>
      <c r="U466" t="s"/>
      <c r="V466" t="s">
        <v>83</v>
      </c>
      <c r="W466" t="s">
        <v>84</v>
      </c>
      <c r="X466" t="s"/>
      <c r="Y466" t="s">
        <v>85</v>
      </c>
      <c r="Z466">
        <f>HYPERLINK("https://hotelmonitor-cachepage.eclerx.com/savepage/tk_15439115261786337_sr_2152.html","info")</f>
        <v/>
      </c>
      <c r="AA466" t="n">
        <v>-5175994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/>
      <c r="AP466" t="n">
        <v>35</v>
      </c>
      <c r="AQ466" t="s">
        <v>88</v>
      </c>
      <c r="AR466" t="s">
        <v>119</v>
      </c>
      <c r="AS466" t="s"/>
      <c r="AT466" t="s">
        <v>90</v>
      </c>
      <c r="AU466" t="s"/>
      <c r="AV466" t="s"/>
      <c r="AW466" t="s"/>
      <c r="AX466" t="s"/>
      <c r="AY466" t="n">
        <v>5175994</v>
      </c>
      <c r="AZ466" t="s">
        <v>455</v>
      </c>
      <c r="BA466" t="s"/>
      <c r="BB466" t="n">
        <v>197901</v>
      </c>
      <c r="BC466" t="n">
        <v>9.997979000000001</v>
      </c>
      <c r="BD466" t="n">
        <v>53.54744014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453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203</v>
      </c>
      <c r="L467" t="s">
        <v>76</v>
      </c>
      <c r="M467" t="s"/>
      <c r="N467" t="s">
        <v>466</v>
      </c>
      <c r="O467" t="s">
        <v>78</v>
      </c>
      <c r="P467" t="s">
        <v>453</v>
      </c>
      <c r="Q467" t="s"/>
      <c r="R467" t="s">
        <v>80</v>
      </c>
      <c r="S467" t="s">
        <v>506</v>
      </c>
      <c r="T467" t="s">
        <v>82</v>
      </c>
      <c r="U467" t="s"/>
      <c r="V467" t="s">
        <v>83</v>
      </c>
      <c r="W467" t="s">
        <v>84</v>
      </c>
      <c r="X467" t="s"/>
      <c r="Y467" t="s">
        <v>85</v>
      </c>
      <c r="Z467">
        <f>HYPERLINK("https://hotelmonitor-cachepage.eclerx.com/savepage/tk_15439115261786337_sr_2152.html","info")</f>
        <v/>
      </c>
      <c r="AA467" t="n">
        <v>-5175994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/>
      <c r="AP467" t="n">
        <v>35</v>
      </c>
      <c r="AQ467" t="s">
        <v>88</v>
      </c>
      <c r="AR467" t="s">
        <v>140</v>
      </c>
      <c r="AS467" t="s"/>
      <c r="AT467" t="s">
        <v>90</v>
      </c>
      <c r="AU467" t="s"/>
      <c r="AV467" t="s"/>
      <c r="AW467" t="s"/>
      <c r="AX467" t="s"/>
      <c r="AY467" t="n">
        <v>5175994</v>
      </c>
      <c r="AZ467" t="s">
        <v>455</v>
      </c>
      <c r="BA467" t="s"/>
      <c r="BB467" t="n">
        <v>197901</v>
      </c>
      <c r="BC467" t="n">
        <v>9.997979000000001</v>
      </c>
      <c r="BD467" t="n">
        <v>53.54744014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453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203</v>
      </c>
      <c r="L468" t="s">
        <v>76</v>
      </c>
      <c r="M468" t="s"/>
      <c r="N468" t="s">
        <v>467</v>
      </c>
      <c r="O468" t="s">
        <v>78</v>
      </c>
      <c r="P468" t="s">
        <v>453</v>
      </c>
      <c r="Q468" t="s"/>
      <c r="R468" t="s">
        <v>80</v>
      </c>
      <c r="S468" t="s">
        <v>506</v>
      </c>
      <c r="T468" t="s">
        <v>82</v>
      </c>
      <c r="U468" t="s"/>
      <c r="V468" t="s">
        <v>83</v>
      </c>
      <c r="W468" t="s">
        <v>84</v>
      </c>
      <c r="X468" t="s"/>
      <c r="Y468" t="s">
        <v>85</v>
      </c>
      <c r="Z468">
        <f>HYPERLINK("https://hotelmonitor-cachepage.eclerx.com/savepage/tk_15439115261786337_sr_2152.html","info")</f>
        <v/>
      </c>
      <c r="AA468" t="n">
        <v>-5175994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/>
      <c r="AP468" t="n">
        <v>35</v>
      </c>
      <c r="AQ468" t="s">
        <v>88</v>
      </c>
      <c r="AR468" t="s">
        <v>89</v>
      </c>
      <c r="AS468" t="s"/>
      <c r="AT468" t="s">
        <v>90</v>
      </c>
      <c r="AU468" t="s"/>
      <c r="AV468" t="s"/>
      <c r="AW468" t="s"/>
      <c r="AX468" t="s"/>
      <c r="AY468" t="n">
        <v>5175994</v>
      </c>
      <c r="AZ468" t="s">
        <v>455</v>
      </c>
      <c r="BA468" t="s"/>
      <c r="BB468" t="n">
        <v>197901</v>
      </c>
      <c r="BC468" t="n">
        <v>9.997979000000001</v>
      </c>
      <c r="BD468" t="n">
        <v>53.54744014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453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212</v>
      </c>
      <c r="L469" t="s">
        <v>76</v>
      </c>
      <c r="M469" t="s"/>
      <c r="N469" t="s">
        <v>464</v>
      </c>
      <c r="O469" t="s">
        <v>78</v>
      </c>
      <c r="P469" t="s">
        <v>453</v>
      </c>
      <c r="Q469" t="s"/>
      <c r="R469" t="s">
        <v>80</v>
      </c>
      <c r="S469" t="s">
        <v>303</v>
      </c>
      <c r="T469" t="s">
        <v>82</v>
      </c>
      <c r="U469" t="s"/>
      <c r="V469" t="s">
        <v>83</v>
      </c>
      <c r="W469" t="s">
        <v>94</v>
      </c>
      <c r="X469" t="s"/>
      <c r="Y469" t="s">
        <v>85</v>
      </c>
      <c r="Z469">
        <f>HYPERLINK("https://hotelmonitor-cachepage.eclerx.com/savepage/tk_15439115261786337_sr_2152.html","info")</f>
        <v/>
      </c>
      <c r="AA469" t="n">
        <v>-5175994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/>
      <c r="AP469" t="n">
        <v>35</v>
      </c>
      <c r="AQ469" t="s">
        <v>88</v>
      </c>
      <c r="AR469" t="s">
        <v>103</v>
      </c>
      <c r="AS469" t="s"/>
      <c r="AT469" t="s">
        <v>90</v>
      </c>
      <c r="AU469" t="s"/>
      <c r="AV469" t="s"/>
      <c r="AW469" t="s"/>
      <c r="AX469" t="s"/>
      <c r="AY469" t="n">
        <v>5175994</v>
      </c>
      <c r="AZ469" t="s">
        <v>455</v>
      </c>
      <c r="BA469" t="s"/>
      <c r="BB469" t="n">
        <v>197901</v>
      </c>
      <c r="BC469" t="n">
        <v>9.997979000000001</v>
      </c>
      <c r="BD469" t="n">
        <v>53.54744014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97</v>
      </c>
      <c r="B470" t="s">
        <v>71</v>
      </c>
      <c r="C470" t="s">
        <v>98</v>
      </c>
      <c r="D470" t="n">
        <v>2</v>
      </c>
      <c r="E470" t="s">
        <v>507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75</v>
      </c>
      <c r="L470" t="s">
        <v>76</v>
      </c>
      <c r="M470" t="s"/>
      <c r="N470" t="s">
        <v>77</v>
      </c>
      <c r="O470" t="s">
        <v>78</v>
      </c>
      <c r="P470" t="s">
        <v>507</v>
      </c>
      <c r="Q470" t="s"/>
      <c r="R470" t="s">
        <v>347</v>
      </c>
      <c r="S470" t="s">
        <v>139</v>
      </c>
      <c r="T470" t="s">
        <v>82</v>
      </c>
      <c r="U470" t="s"/>
      <c r="V470" t="s">
        <v>83</v>
      </c>
      <c r="W470" t="s">
        <v>84</v>
      </c>
      <c r="X470" t="s"/>
      <c r="Y470" t="s">
        <v>85</v>
      </c>
      <c r="Z470">
        <f>HYPERLINK("https://hotelmonitor-cachepage.eclerx.com/savepage/tk_15439017664730983_sr_2151.html","info")</f>
        <v/>
      </c>
      <c r="AA470" t="n">
        <v>-2901153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/>
      <c r="AP470" t="n">
        <v>113</v>
      </c>
      <c r="AQ470" t="s">
        <v>88</v>
      </c>
      <c r="AR470" t="s">
        <v>113</v>
      </c>
      <c r="AS470" t="s"/>
      <c r="AT470" t="s">
        <v>90</v>
      </c>
      <c r="AU470" t="s"/>
      <c r="AV470" t="s"/>
      <c r="AW470" t="s"/>
      <c r="AX470" t="s"/>
      <c r="AY470" t="n">
        <v>2901153</v>
      </c>
      <c r="AZ470" t="s">
        <v>508</v>
      </c>
      <c r="BA470" t="s"/>
      <c r="BB470" t="n">
        <v>68434</v>
      </c>
      <c r="BC470" t="n">
        <v>10.01499</v>
      </c>
      <c r="BD470" t="n">
        <v>53.54874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97</v>
      </c>
      <c r="B471" t="s">
        <v>71</v>
      </c>
      <c r="C471" t="s">
        <v>98</v>
      </c>
      <c r="D471" t="n">
        <v>2</v>
      </c>
      <c r="E471" t="s">
        <v>507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81</v>
      </c>
      <c r="L471" t="s">
        <v>76</v>
      </c>
      <c r="M471" t="s"/>
      <c r="N471" t="s">
        <v>283</v>
      </c>
      <c r="O471" t="s">
        <v>78</v>
      </c>
      <c r="P471" t="s">
        <v>507</v>
      </c>
      <c r="Q471" t="s"/>
      <c r="R471" t="s">
        <v>347</v>
      </c>
      <c r="S471" t="s">
        <v>115</v>
      </c>
      <c r="T471" t="s">
        <v>82</v>
      </c>
      <c r="U471" t="s"/>
      <c r="V471" t="s">
        <v>83</v>
      </c>
      <c r="W471" t="s">
        <v>84</v>
      </c>
      <c r="X471" t="s"/>
      <c r="Y471" t="s">
        <v>85</v>
      </c>
      <c r="Z471">
        <f>HYPERLINK("https://hotelmonitor-cachepage.eclerx.com/savepage/tk_15439017664730983_sr_2151.html","info")</f>
        <v/>
      </c>
      <c r="AA471" t="n">
        <v>-2901153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/>
      <c r="AP471" t="n">
        <v>113</v>
      </c>
      <c r="AQ471" t="s">
        <v>88</v>
      </c>
      <c r="AR471" t="s">
        <v>103</v>
      </c>
      <c r="AS471" t="s"/>
      <c r="AT471" t="s">
        <v>90</v>
      </c>
      <c r="AU471" t="s"/>
      <c r="AV471" t="s"/>
      <c r="AW471" t="s"/>
      <c r="AX471" t="s"/>
      <c r="AY471" t="n">
        <v>2901153</v>
      </c>
      <c r="AZ471" t="s">
        <v>508</v>
      </c>
      <c r="BA471" t="s"/>
      <c r="BB471" t="n">
        <v>68434</v>
      </c>
      <c r="BC471" t="n">
        <v>10.01499</v>
      </c>
      <c r="BD471" t="n">
        <v>53.54874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509</v>
      </c>
      <c r="F472" t="n">
        <v>821274</v>
      </c>
      <c r="G472" t="s">
        <v>74</v>
      </c>
      <c r="H472" t="s">
        <v>75</v>
      </c>
      <c r="I472" t="s"/>
      <c r="J472" t="s">
        <v>74</v>
      </c>
      <c r="K472" t="n">
        <v>98</v>
      </c>
      <c r="L472" t="s">
        <v>76</v>
      </c>
      <c r="M472" t="s"/>
      <c r="N472" t="s">
        <v>510</v>
      </c>
      <c r="O472" t="s">
        <v>78</v>
      </c>
      <c r="P472" t="s">
        <v>511</v>
      </c>
      <c r="Q472" t="s"/>
      <c r="R472" t="s">
        <v>347</v>
      </c>
      <c r="S472" t="s">
        <v>482</v>
      </c>
      <c r="T472" t="s">
        <v>82</v>
      </c>
      <c r="U472" t="s"/>
      <c r="V472" t="s">
        <v>83</v>
      </c>
      <c r="W472" t="s">
        <v>94</v>
      </c>
      <c r="X472" t="s"/>
      <c r="Y472" t="s">
        <v>85</v>
      </c>
      <c r="Z472">
        <f>HYPERLINK("https://hotelmonitor-cachepage.eclerx.com/savepage/tk_15439114671217608_sr_2152.html","info")</f>
        <v/>
      </c>
      <c r="AA472" t="n">
        <v>151909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/>
      <c r="AP472" t="n">
        <v>14</v>
      </c>
      <c r="AQ472" t="s">
        <v>88</v>
      </c>
      <c r="AR472" t="s">
        <v>110</v>
      </c>
      <c r="AS472" t="s"/>
      <c r="AT472" t="s">
        <v>90</v>
      </c>
      <c r="AU472" t="s"/>
      <c r="AV472" t="s"/>
      <c r="AW472" t="s"/>
      <c r="AX472" t="s"/>
      <c r="AY472" t="n">
        <v>2311844</v>
      </c>
      <c r="AZ472" t="s">
        <v>512</v>
      </c>
      <c r="BA472" t="s"/>
      <c r="BB472" t="n">
        <v>89537</v>
      </c>
      <c r="BC472" t="n">
        <v>10.032659</v>
      </c>
      <c r="BD472" t="n">
        <v>53.620243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509</v>
      </c>
      <c r="F473" t="n">
        <v>821274</v>
      </c>
      <c r="G473" t="s">
        <v>74</v>
      </c>
      <c r="H473" t="s">
        <v>75</v>
      </c>
      <c r="I473" t="s"/>
      <c r="J473" t="s">
        <v>74</v>
      </c>
      <c r="K473" t="n">
        <v>100</v>
      </c>
      <c r="L473" t="s">
        <v>76</v>
      </c>
      <c r="M473" t="s"/>
      <c r="N473" t="s">
        <v>311</v>
      </c>
      <c r="O473" t="s">
        <v>78</v>
      </c>
      <c r="P473" t="s">
        <v>511</v>
      </c>
      <c r="Q473" t="s"/>
      <c r="R473" t="s">
        <v>347</v>
      </c>
      <c r="S473" t="s">
        <v>315</v>
      </c>
      <c r="T473" t="s">
        <v>82</v>
      </c>
      <c r="U473" t="s"/>
      <c r="V473" t="s">
        <v>83</v>
      </c>
      <c r="W473" t="s">
        <v>84</v>
      </c>
      <c r="X473" t="s"/>
      <c r="Y473" t="s">
        <v>85</v>
      </c>
      <c r="Z473">
        <f>HYPERLINK("https://hotelmonitor-cachepage.eclerx.com/savepage/tk_15439114671217608_sr_2152.html","info")</f>
        <v/>
      </c>
      <c r="AA473" t="n">
        <v>151909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/>
      <c r="AP473" t="n">
        <v>14</v>
      </c>
      <c r="AQ473" t="s">
        <v>88</v>
      </c>
      <c r="AR473" t="s">
        <v>110</v>
      </c>
      <c r="AS473" t="s"/>
      <c r="AT473" t="s">
        <v>90</v>
      </c>
      <c r="AU473" t="s"/>
      <c r="AV473" t="s"/>
      <c r="AW473" t="s"/>
      <c r="AX473" t="s"/>
      <c r="AY473" t="n">
        <v>2311844</v>
      </c>
      <c r="AZ473" t="s">
        <v>512</v>
      </c>
      <c r="BA473" t="s"/>
      <c r="BB473" t="n">
        <v>89537</v>
      </c>
      <c r="BC473" t="n">
        <v>10.032659</v>
      </c>
      <c r="BD473" t="n">
        <v>53.620243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509</v>
      </c>
      <c r="F474" t="n">
        <v>821274</v>
      </c>
      <c r="G474" t="s">
        <v>74</v>
      </c>
      <c r="H474" t="s">
        <v>75</v>
      </c>
      <c r="I474" t="s"/>
      <c r="J474" t="s">
        <v>74</v>
      </c>
      <c r="K474" t="n">
        <v>103</v>
      </c>
      <c r="L474" t="s">
        <v>76</v>
      </c>
      <c r="M474" t="s"/>
      <c r="N474" t="s">
        <v>513</v>
      </c>
      <c r="O474" t="s">
        <v>78</v>
      </c>
      <c r="P474" t="s">
        <v>511</v>
      </c>
      <c r="Q474" t="s"/>
      <c r="R474" t="s">
        <v>347</v>
      </c>
      <c r="S474" t="s">
        <v>176</v>
      </c>
      <c r="T474" t="s">
        <v>82</v>
      </c>
      <c r="U474" t="s"/>
      <c r="V474" t="s">
        <v>83</v>
      </c>
      <c r="W474" t="s">
        <v>84</v>
      </c>
      <c r="X474" t="s"/>
      <c r="Y474" t="s">
        <v>85</v>
      </c>
      <c r="Z474">
        <f>HYPERLINK("https://hotelmonitor-cachepage.eclerx.com/savepage/tk_15439114671217608_sr_2152.html","info")</f>
        <v/>
      </c>
      <c r="AA474" t="n">
        <v>151909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/>
      <c r="AP474" t="n">
        <v>14</v>
      </c>
      <c r="AQ474" t="s">
        <v>88</v>
      </c>
      <c r="AR474" t="s">
        <v>156</v>
      </c>
      <c r="AS474" t="s"/>
      <c r="AT474" t="s">
        <v>90</v>
      </c>
      <c r="AU474" t="s"/>
      <c r="AV474" t="s"/>
      <c r="AW474" t="s"/>
      <c r="AX474" t="s"/>
      <c r="AY474" t="n">
        <v>2311844</v>
      </c>
      <c r="AZ474" t="s">
        <v>512</v>
      </c>
      <c r="BA474" t="s"/>
      <c r="BB474" t="n">
        <v>89537</v>
      </c>
      <c r="BC474" t="n">
        <v>10.032659</v>
      </c>
      <c r="BD474" t="n">
        <v>53.620243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509</v>
      </c>
      <c r="F475" t="n">
        <v>821274</v>
      </c>
      <c r="G475" t="s">
        <v>74</v>
      </c>
      <c r="H475" t="s">
        <v>75</v>
      </c>
      <c r="I475" t="s"/>
      <c r="J475" t="s">
        <v>74</v>
      </c>
      <c r="K475" t="n">
        <v>103</v>
      </c>
      <c r="L475" t="s">
        <v>76</v>
      </c>
      <c r="M475" t="s"/>
      <c r="N475" t="s">
        <v>514</v>
      </c>
      <c r="O475" t="s">
        <v>78</v>
      </c>
      <c r="P475" t="s">
        <v>511</v>
      </c>
      <c r="Q475" t="s"/>
      <c r="R475" t="s">
        <v>347</v>
      </c>
      <c r="S475" t="s">
        <v>176</v>
      </c>
      <c r="T475" t="s">
        <v>82</v>
      </c>
      <c r="U475" t="s"/>
      <c r="V475" t="s">
        <v>83</v>
      </c>
      <c r="W475" t="s">
        <v>94</v>
      </c>
      <c r="X475" t="s"/>
      <c r="Y475" t="s">
        <v>85</v>
      </c>
      <c r="Z475">
        <f>HYPERLINK("https://hotelmonitor-cachepage.eclerx.com/savepage/tk_15439114671217608_sr_2152.html","info")</f>
        <v/>
      </c>
      <c r="AA475" t="n">
        <v>151909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/>
      <c r="AP475" t="n">
        <v>14</v>
      </c>
      <c r="AQ475" t="s">
        <v>88</v>
      </c>
      <c r="AR475" t="s">
        <v>110</v>
      </c>
      <c r="AS475" t="s"/>
      <c r="AT475" t="s">
        <v>90</v>
      </c>
      <c r="AU475" t="s"/>
      <c r="AV475" t="s"/>
      <c r="AW475" t="s"/>
      <c r="AX475" t="s"/>
      <c r="AY475" t="n">
        <v>2311844</v>
      </c>
      <c r="AZ475" t="s">
        <v>512</v>
      </c>
      <c r="BA475" t="s"/>
      <c r="BB475" t="n">
        <v>89537</v>
      </c>
      <c r="BC475" t="n">
        <v>10.032659</v>
      </c>
      <c r="BD475" t="n">
        <v>53.620243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509</v>
      </c>
      <c r="F476" t="n">
        <v>821274</v>
      </c>
      <c r="G476" t="s">
        <v>74</v>
      </c>
      <c r="H476" t="s">
        <v>75</v>
      </c>
      <c r="I476" t="s"/>
      <c r="J476" t="s">
        <v>74</v>
      </c>
      <c r="K476" t="n">
        <v>104</v>
      </c>
      <c r="L476" t="s">
        <v>76</v>
      </c>
      <c r="M476" t="s"/>
      <c r="N476" t="s">
        <v>311</v>
      </c>
      <c r="O476" t="s">
        <v>78</v>
      </c>
      <c r="P476" t="s">
        <v>511</v>
      </c>
      <c r="Q476" t="s"/>
      <c r="R476" t="s">
        <v>347</v>
      </c>
      <c r="S476" t="s">
        <v>177</v>
      </c>
      <c r="T476" t="s">
        <v>82</v>
      </c>
      <c r="U476" t="s"/>
      <c r="V476" t="s">
        <v>83</v>
      </c>
      <c r="W476" t="s">
        <v>84</v>
      </c>
      <c r="X476" t="s"/>
      <c r="Y476" t="s">
        <v>85</v>
      </c>
      <c r="Z476">
        <f>HYPERLINK("https://hotelmonitor-cachepage.eclerx.com/savepage/tk_15439114671217608_sr_2152.html","info")</f>
        <v/>
      </c>
      <c r="AA476" t="n">
        <v>151909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/>
      <c r="AP476" t="n">
        <v>14</v>
      </c>
      <c r="AQ476" t="s">
        <v>88</v>
      </c>
      <c r="AR476" t="s">
        <v>116</v>
      </c>
      <c r="AS476" t="s"/>
      <c r="AT476" t="s">
        <v>90</v>
      </c>
      <c r="AU476" t="s"/>
      <c r="AV476" t="s"/>
      <c r="AW476" t="s"/>
      <c r="AX476" t="s"/>
      <c r="AY476" t="n">
        <v>2311844</v>
      </c>
      <c r="AZ476" t="s">
        <v>512</v>
      </c>
      <c r="BA476" t="s"/>
      <c r="BB476" t="n">
        <v>89537</v>
      </c>
      <c r="BC476" t="n">
        <v>10.032659</v>
      </c>
      <c r="BD476" t="n">
        <v>53.620243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509</v>
      </c>
      <c r="F477" t="n">
        <v>821274</v>
      </c>
      <c r="G477" t="s">
        <v>74</v>
      </c>
      <c r="H477" t="s">
        <v>75</v>
      </c>
      <c r="I477" t="s"/>
      <c r="J477" t="s">
        <v>74</v>
      </c>
      <c r="K477" t="n">
        <v>104</v>
      </c>
      <c r="L477" t="s">
        <v>76</v>
      </c>
      <c r="M477" t="s"/>
      <c r="N477" t="s">
        <v>515</v>
      </c>
      <c r="O477" t="s">
        <v>78</v>
      </c>
      <c r="P477" t="s">
        <v>511</v>
      </c>
      <c r="Q477" t="s"/>
      <c r="R477" t="s">
        <v>347</v>
      </c>
      <c r="S477" t="s">
        <v>177</v>
      </c>
      <c r="T477" t="s">
        <v>82</v>
      </c>
      <c r="U477" t="s"/>
      <c r="V477" t="s">
        <v>83</v>
      </c>
      <c r="W477" t="s">
        <v>84</v>
      </c>
      <c r="X477" t="s"/>
      <c r="Y477" t="s">
        <v>85</v>
      </c>
      <c r="Z477">
        <f>HYPERLINK("https://hotelmonitor-cachepage.eclerx.com/savepage/tk_15439114671217608_sr_2152.html","info")</f>
        <v/>
      </c>
      <c r="AA477" t="n">
        <v>151909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/>
      <c r="AP477" t="n">
        <v>14</v>
      </c>
      <c r="AQ477" t="s">
        <v>88</v>
      </c>
      <c r="AR477" t="s">
        <v>107</v>
      </c>
      <c r="AS477" t="s"/>
      <c r="AT477" t="s">
        <v>90</v>
      </c>
      <c r="AU477" t="s"/>
      <c r="AV477" t="s"/>
      <c r="AW477" t="s"/>
      <c r="AX477" t="s"/>
      <c r="AY477" t="n">
        <v>2311844</v>
      </c>
      <c r="AZ477" t="s">
        <v>512</v>
      </c>
      <c r="BA477" t="s"/>
      <c r="BB477" t="n">
        <v>89537</v>
      </c>
      <c r="BC477" t="n">
        <v>10.032659</v>
      </c>
      <c r="BD477" t="n">
        <v>53.620243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509</v>
      </c>
      <c r="F478" t="n">
        <v>821274</v>
      </c>
      <c r="G478" t="s">
        <v>74</v>
      </c>
      <c r="H478" t="s">
        <v>75</v>
      </c>
      <c r="I478" t="s"/>
      <c r="J478" t="s">
        <v>74</v>
      </c>
      <c r="K478" t="n">
        <v>106</v>
      </c>
      <c r="L478" t="s">
        <v>76</v>
      </c>
      <c r="M478" t="s"/>
      <c r="N478" t="s">
        <v>516</v>
      </c>
      <c r="O478" t="s">
        <v>78</v>
      </c>
      <c r="P478" t="s">
        <v>511</v>
      </c>
      <c r="Q478" t="s"/>
      <c r="R478" t="s">
        <v>347</v>
      </c>
      <c r="S478" t="s">
        <v>178</v>
      </c>
      <c r="T478" t="s">
        <v>82</v>
      </c>
      <c r="U478" t="s"/>
      <c r="V478" t="s">
        <v>83</v>
      </c>
      <c r="W478" t="s">
        <v>94</v>
      </c>
      <c r="X478" t="s"/>
      <c r="Y478" t="s">
        <v>85</v>
      </c>
      <c r="Z478">
        <f>HYPERLINK("https://hotelmonitor-cachepage.eclerx.com/savepage/tk_15439114671217608_sr_2152.html","info")</f>
        <v/>
      </c>
      <c r="AA478" t="n">
        <v>151909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/>
      <c r="AP478" t="n">
        <v>14</v>
      </c>
      <c r="AQ478" t="s">
        <v>88</v>
      </c>
      <c r="AR478" t="s">
        <v>110</v>
      </c>
      <c r="AS478" t="s"/>
      <c r="AT478" t="s">
        <v>90</v>
      </c>
      <c r="AU478" t="s"/>
      <c r="AV478" t="s"/>
      <c r="AW478" t="s"/>
      <c r="AX478" t="s"/>
      <c r="AY478" t="n">
        <v>2311844</v>
      </c>
      <c r="AZ478" t="s">
        <v>512</v>
      </c>
      <c r="BA478" t="s"/>
      <c r="BB478" t="n">
        <v>89537</v>
      </c>
      <c r="BC478" t="n">
        <v>10.032659</v>
      </c>
      <c r="BD478" t="n">
        <v>53.620243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509</v>
      </c>
      <c r="F479" t="n">
        <v>821274</v>
      </c>
      <c r="G479" t="s">
        <v>74</v>
      </c>
      <c r="H479" t="s">
        <v>75</v>
      </c>
      <c r="I479" t="s"/>
      <c r="J479" t="s">
        <v>74</v>
      </c>
      <c r="K479" t="n">
        <v>108</v>
      </c>
      <c r="L479" t="s">
        <v>76</v>
      </c>
      <c r="M479" t="s"/>
      <c r="N479" t="s">
        <v>517</v>
      </c>
      <c r="O479" t="s">
        <v>78</v>
      </c>
      <c r="P479" t="s">
        <v>511</v>
      </c>
      <c r="Q479" t="s"/>
      <c r="R479" t="s">
        <v>347</v>
      </c>
      <c r="S479" t="s">
        <v>269</v>
      </c>
      <c r="T479" t="s">
        <v>82</v>
      </c>
      <c r="U479" t="s"/>
      <c r="V479" t="s">
        <v>83</v>
      </c>
      <c r="W479" t="s">
        <v>84</v>
      </c>
      <c r="X479" t="s"/>
      <c r="Y479" t="s">
        <v>85</v>
      </c>
      <c r="Z479">
        <f>HYPERLINK("https://hotelmonitor-cachepage.eclerx.com/savepage/tk_15439114671217608_sr_2152.html","info")</f>
        <v/>
      </c>
      <c r="AA479" t="n">
        <v>151909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/>
      <c r="AP479" t="n">
        <v>14</v>
      </c>
      <c r="AQ479" t="s">
        <v>88</v>
      </c>
      <c r="AR479" t="s">
        <v>110</v>
      </c>
      <c r="AS479" t="s"/>
      <c r="AT479" t="s">
        <v>90</v>
      </c>
      <c r="AU479" t="s"/>
      <c r="AV479" t="s"/>
      <c r="AW479" t="s"/>
      <c r="AX479" t="s"/>
      <c r="AY479" t="n">
        <v>2311844</v>
      </c>
      <c r="AZ479" t="s">
        <v>512</v>
      </c>
      <c r="BA479" t="s"/>
      <c r="BB479" t="n">
        <v>89537</v>
      </c>
      <c r="BC479" t="n">
        <v>10.032659</v>
      </c>
      <c r="BD479" t="n">
        <v>53.620243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509</v>
      </c>
      <c r="F480" t="n">
        <v>821274</v>
      </c>
      <c r="G480" t="s">
        <v>74</v>
      </c>
      <c r="H480" t="s">
        <v>75</v>
      </c>
      <c r="I480" t="s"/>
      <c r="J480" t="s">
        <v>74</v>
      </c>
      <c r="K480" t="n">
        <v>110</v>
      </c>
      <c r="L480" t="s">
        <v>76</v>
      </c>
      <c r="M480" t="s"/>
      <c r="N480" t="s">
        <v>77</v>
      </c>
      <c r="O480" t="s">
        <v>78</v>
      </c>
      <c r="P480" t="s">
        <v>511</v>
      </c>
      <c r="Q480" t="s"/>
      <c r="R480" t="s">
        <v>347</v>
      </c>
      <c r="S480" t="s">
        <v>151</v>
      </c>
      <c r="T480" t="s">
        <v>82</v>
      </c>
      <c r="U480" t="s"/>
      <c r="V480" t="s">
        <v>83</v>
      </c>
      <c r="W480" t="s">
        <v>84</v>
      </c>
      <c r="X480" t="s"/>
      <c r="Y480" t="s">
        <v>85</v>
      </c>
      <c r="Z480">
        <f>HYPERLINK("https://hotelmonitor-cachepage.eclerx.com/savepage/tk_15439114671217608_sr_2152.html","info")</f>
        <v/>
      </c>
      <c r="AA480" t="n">
        <v>151909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/>
      <c r="AP480" t="n">
        <v>14</v>
      </c>
      <c r="AQ480" t="s">
        <v>88</v>
      </c>
      <c r="AR480" t="s">
        <v>126</v>
      </c>
      <c r="AS480" t="s"/>
      <c r="AT480" t="s">
        <v>90</v>
      </c>
      <c r="AU480" t="s"/>
      <c r="AV480" t="s"/>
      <c r="AW480" t="s"/>
      <c r="AX480" t="s"/>
      <c r="AY480" t="n">
        <v>2311844</v>
      </c>
      <c r="AZ480" t="s">
        <v>512</v>
      </c>
      <c r="BA480" t="s"/>
      <c r="BB480" t="n">
        <v>89537</v>
      </c>
      <c r="BC480" t="n">
        <v>10.032659</v>
      </c>
      <c r="BD480" t="n">
        <v>53.620243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509</v>
      </c>
      <c r="F481" t="n">
        <v>821274</v>
      </c>
      <c r="G481" t="s">
        <v>74</v>
      </c>
      <c r="H481" t="s">
        <v>75</v>
      </c>
      <c r="I481" t="s"/>
      <c r="J481" t="s">
        <v>74</v>
      </c>
      <c r="K481" t="n">
        <v>120</v>
      </c>
      <c r="L481" t="s">
        <v>76</v>
      </c>
      <c r="M481" t="s"/>
      <c r="N481" t="s">
        <v>518</v>
      </c>
      <c r="O481" t="s">
        <v>78</v>
      </c>
      <c r="P481" t="s">
        <v>511</v>
      </c>
      <c r="Q481" t="s"/>
      <c r="R481" t="s">
        <v>347</v>
      </c>
      <c r="S481" t="s">
        <v>286</v>
      </c>
      <c r="T481" t="s">
        <v>82</v>
      </c>
      <c r="U481" t="s"/>
      <c r="V481" t="s">
        <v>83</v>
      </c>
      <c r="W481" t="s">
        <v>84</v>
      </c>
      <c r="X481" t="s"/>
      <c r="Y481" t="s">
        <v>85</v>
      </c>
      <c r="Z481">
        <f>HYPERLINK("https://hotelmonitor-cachepage.eclerx.com/savepage/tk_15439114671217608_sr_2152.html","info")</f>
        <v/>
      </c>
      <c r="AA481" t="n">
        <v>151909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/>
      <c r="AP481" t="n">
        <v>14</v>
      </c>
      <c r="AQ481" t="s">
        <v>88</v>
      </c>
      <c r="AR481" t="s">
        <v>113</v>
      </c>
      <c r="AS481" t="s"/>
      <c r="AT481" t="s">
        <v>90</v>
      </c>
      <c r="AU481" t="s"/>
      <c r="AV481" t="s"/>
      <c r="AW481" t="s"/>
      <c r="AX481" t="s"/>
      <c r="AY481" t="n">
        <v>2311844</v>
      </c>
      <c r="AZ481" t="s">
        <v>512</v>
      </c>
      <c r="BA481" t="s"/>
      <c r="BB481" t="n">
        <v>89537</v>
      </c>
      <c r="BC481" t="n">
        <v>10.032659</v>
      </c>
      <c r="BD481" t="n">
        <v>53.620243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509</v>
      </c>
      <c r="F482" t="n">
        <v>821274</v>
      </c>
      <c r="G482" t="s">
        <v>74</v>
      </c>
      <c r="H482" t="s">
        <v>75</v>
      </c>
      <c r="I482" t="s"/>
      <c r="J482" t="s">
        <v>74</v>
      </c>
      <c r="K482" t="n">
        <v>120</v>
      </c>
      <c r="L482" t="s">
        <v>76</v>
      </c>
      <c r="M482" t="s"/>
      <c r="N482" t="s">
        <v>127</v>
      </c>
      <c r="O482" t="s">
        <v>78</v>
      </c>
      <c r="P482" t="s">
        <v>511</v>
      </c>
      <c r="Q482" t="s"/>
      <c r="R482" t="s">
        <v>347</v>
      </c>
      <c r="S482" t="s">
        <v>286</v>
      </c>
      <c r="T482" t="s">
        <v>82</v>
      </c>
      <c r="U482" t="s"/>
      <c r="V482" t="s">
        <v>83</v>
      </c>
      <c r="W482" t="s">
        <v>84</v>
      </c>
      <c r="X482" t="s"/>
      <c r="Y482" t="s">
        <v>85</v>
      </c>
      <c r="Z482">
        <f>HYPERLINK("https://hotelmonitor-cachepage.eclerx.com/savepage/tk_15439114671217608_sr_2152.html","info")</f>
        <v/>
      </c>
      <c r="AA482" t="n">
        <v>151909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/>
      <c r="AP482" t="n">
        <v>14</v>
      </c>
      <c r="AQ482" t="s">
        <v>88</v>
      </c>
      <c r="AR482" t="s">
        <v>103</v>
      </c>
      <c r="AS482" t="s"/>
      <c r="AT482" t="s">
        <v>90</v>
      </c>
      <c r="AU482" t="s"/>
      <c r="AV482" t="s"/>
      <c r="AW482" t="s"/>
      <c r="AX482" t="s"/>
      <c r="AY482" t="n">
        <v>2311844</v>
      </c>
      <c r="AZ482" t="s">
        <v>512</v>
      </c>
      <c r="BA482" t="s"/>
      <c r="BB482" t="n">
        <v>89537</v>
      </c>
      <c r="BC482" t="n">
        <v>10.032659</v>
      </c>
      <c r="BD482" t="n">
        <v>53.620243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509</v>
      </c>
      <c r="F483" t="n">
        <v>821274</v>
      </c>
      <c r="G483" t="s">
        <v>74</v>
      </c>
      <c r="H483" t="s">
        <v>75</v>
      </c>
      <c r="I483" t="s"/>
      <c r="J483" t="s">
        <v>74</v>
      </c>
      <c r="K483" t="n">
        <v>126</v>
      </c>
      <c r="L483" t="s">
        <v>76</v>
      </c>
      <c r="M483" t="s"/>
      <c r="N483" t="s">
        <v>111</v>
      </c>
      <c r="O483" t="s">
        <v>78</v>
      </c>
      <c r="P483" t="s">
        <v>511</v>
      </c>
      <c r="Q483" t="s"/>
      <c r="R483" t="s">
        <v>347</v>
      </c>
      <c r="S483" t="s">
        <v>289</v>
      </c>
      <c r="T483" t="s">
        <v>82</v>
      </c>
      <c r="U483" t="s"/>
      <c r="V483" t="s">
        <v>83</v>
      </c>
      <c r="W483" t="s">
        <v>84</v>
      </c>
      <c r="X483" t="s"/>
      <c r="Y483" t="s">
        <v>85</v>
      </c>
      <c r="Z483">
        <f>HYPERLINK("https://hotelmonitor-cachepage.eclerx.com/savepage/tk_15439114671217608_sr_2152.html","info")</f>
        <v/>
      </c>
      <c r="AA483" t="n">
        <v>151909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/>
      <c r="AP483" t="n">
        <v>14</v>
      </c>
      <c r="AQ483" t="s">
        <v>88</v>
      </c>
      <c r="AR483" t="s">
        <v>113</v>
      </c>
      <c r="AS483" t="s"/>
      <c r="AT483" t="s">
        <v>90</v>
      </c>
      <c r="AU483" t="s"/>
      <c r="AV483" t="s"/>
      <c r="AW483" t="s"/>
      <c r="AX483" t="s"/>
      <c r="AY483" t="n">
        <v>2311844</v>
      </c>
      <c r="AZ483" t="s">
        <v>512</v>
      </c>
      <c r="BA483" t="s"/>
      <c r="BB483" t="n">
        <v>89537</v>
      </c>
      <c r="BC483" t="n">
        <v>10.032659</v>
      </c>
      <c r="BD483" t="n">
        <v>53.620243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509</v>
      </c>
      <c r="F484" t="n">
        <v>821274</v>
      </c>
      <c r="G484" t="s">
        <v>74</v>
      </c>
      <c r="H484" t="s">
        <v>75</v>
      </c>
      <c r="I484" t="s"/>
      <c r="J484" t="s">
        <v>74</v>
      </c>
      <c r="K484" t="n">
        <v>130</v>
      </c>
      <c r="L484" t="s">
        <v>76</v>
      </c>
      <c r="M484" t="s"/>
      <c r="N484" t="s">
        <v>519</v>
      </c>
      <c r="O484" t="s">
        <v>78</v>
      </c>
      <c r="P484" t="s">
        <v>511</v>
      </c>
      <c r="Q484" t="s"/>
      <c r="R484" t="s">
        <v>347</v>
      </c>
      <c r="S484" t="s">
        <v>292</v>
      </c>
      <c r="T484" t="s">
        <v>82</v>
      </c>
      <c r="U484" t="s"/>
      <c r="V484" t="s">
        <v>83</v>
      </c>
      <c r="W484" t="s">
        <v>84</v>
      </c>
      <c r="X484" t="s"/>
      <c r="Y484" t="s">
        <v>85</v>
      </c>
      <c r="Z484">
        <f>HYPERLINK("https://hotelmonitor-cachepage.eclerx.com/savepage/tk_15439114671217608_sr_2152.html","info")</f>
        <v/>
      </c>
      <c r="AA484" t="n">
        <v>151909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/>
      <c r="AP484" t="n">
        <v>14</v>
      </c>
      <c r="AQ484" t="s">
        <v>88</v>
      </c>
      <c r="AR484" t="s">
        <v>110</v>
      </c>
      <c r="AS484" t="s"/>
      <c r="AT484" t="s">
        <v>90</v>
      </c>
      <c r="AU484" t="s"/>
      <c r="AV484" t="s"/>
      <c r="AW484" t="s"/>
      <c r="AX484" t="s"/>
      <c r="AY484" t="n">
        <v>2311844</v>
      </c>
      <c r="AZ484" t="s">
        <v>512</v>
      </c>
      <c r="BA484" t="s"/>
      <c r="BB484" t="n">
        <v>89537</v>
      </c>
      <c r="BC484" t="n">
        <v>10.032659</v>
      </c>
      <c r="BD484" t="n">
        <v>53.620243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509</v>
      </c>
      <c r="F485" t="n">
        <v>821274</v>
      </c>
      <c r="G485" t="s">
        <v>74</v>
      </c>
      <c r="H485" t="s">
        <v>75</v>
      </c>
      <c r="I485" t="s"/>
      <c r="J485" t="s">
        <v>74</v>
      </c>
      <c r="K485" t="n">
        <v>131</v>
      </c>
      <c r="L485" t="s">
        <v>76</v>
      </c>
      <c r="M485" t="s"/>
      <c r="N485" t="s">
        <v>520</v>
      </c>
      <c r="O485" t="s">
        <v>78</v>
      </c>
      <c r="P485" t="s">
        <v>511</v>
      </c>
      <c r="Q485" t="s"/>
      <c r="R485" t="s">
        <v>347</v>
      </c>
      <c r="S485" t="s">
        <v>350</v>
      </c>
      <c r="T485" t="s">
        <v>82</v>
      </c>
      <c r="U485" t="s"/>
      <c r="V485" t="s">
        <v>83</v>
      </c>
      <c r="W485" t="s">
        <v>84</v>
      </c>
      <c r="X485" t="s"/>
      <c r="Y485" t="s">
        <v>85</v>
      </c>
      <c r="Z485">
        <f>HYPERLINK("https://hotelmonitor-cachepage.eclerx.com/savepage/tk_15439114671217608_sr_2152.html","info")</f>
        <v/>
      </c>
      <c r="AA485" t="n">
        <v>151909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/>
      <c r="AP485" t="n">
        <v>14</v>
      </c>
      <c r="AQ485" t="s">
        <v>88</v>
      </c>
      <c r="AR485" t="s">
        <v>110</v>
      </c>
      <c r="AS485" t="s"/>
      <c r="AT485" t="s">
        <v>90</v>
      </c>
      <c r="AU485" t="s"/>
      <c r="AV485" t="s"/>
      <c r="AW485" t="s"/>
      <c r="AX485" t="s"/>
      <c r="AY485" t="n">
        <v>2311844</v>
      </c>
      <c r="AZ485" t="s">
        <v>512</v>
      </c>
      <c r="BA485" t="s"/>
      <c r="BB485" t="n">
        <v>89537</v>
      </c>
      <c r="BC485" t="n">
        <v>10.032659</v>
      </c>
      <c r="BD485" t="n">
        <v>53.620243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509</v>
      </c>
      <c r="F486" t="n">
        <v>821274</v>
      </c>
      <c r="G486" t="s">
        <v>74</v>
      </c>
      <c r="H486" t="s">
        <v>75</v>
      </c>
      <c r="I486" t="s"/>
      <c r="J486" t="s">
        <v>74</v>
      </c>
      <c r="K486" t="n">
        <v>135</v>
      </c>
      <c r="L486" t="s">
        <v>76</v>
      </c>
      <c r="M486" t="s"/>
      <c r="N486" t="s">
        <v>521</v>
      </c>
      <c r="O486" t="s">
        <v>78</v>
      </c>
      <c r="P486" t="s">
        <v>511</v>
      </c>
      <c r="Q486" t="s"/>
      <c r="R486" t="s">
        <v>347</v>
      </c>
      <c r="S486" t="s">
        <v>474</v>
      </c>
      <c r="T486" t="s">
        <v>82</v>
      </c>
      <c r="U486" t="s"/>
      <c r="V486" t="s">
        <v>83</v>
      </c>
      <c r="W486" t="s">
        <v>84</v>
      </c>
      <c r="X486" t="s"/>
      <c r="Y486" t="s">
        <v>85</v>
      </c>
      <c r="Z486">
        <f>HYPERLINK("https://hotelmonitor-cachepage.eclerx.com/savepage/tk_15439114671217608_sr_2152.html","info")</f>
        <v/>
      </c>
      <c r="AA486" t="n">
        <v>151909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/>
      <c r="AP486" t="n">
        <v>14</v>
      </c>
      <c r="AQ486" t="s">
        <v>88</v>
      </c>
      <c r="AR486" t="s">
        <v>156</v>
      </c>
      <c r="AS486" t="s"/>
      <c r="AT486" t="s">
        <v>90</v>
      </c>
      <c r="AU486" t="s"/>
      <c r="AV486" t="s"/>
      <c r="AW486" t="s"/>
      <c r="AX486" t="s"/>
      <c r="AY486" t="n">
        <v>2311844</v>
      </c>
      <c r="AZ486" t="s">
        <v>512</v>
      </c>
      <c r="BA486" t="s"/>
      <c r="BB486" t="n">
        <v>89537</v>
      </c>
      <c r="BC486" t="n">
        <v>10.032659</v>
      </c>
      <c r="BD486" t="n">
        <v>53.620243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509</v>
      </c>
      <c r="F487" t="n">
        <v>821274</v>
      </c>
      <c r="G487" t="s">
        <v>74</v>
      </c>
      <c r="H487" t="s">
        <v>75</v>
      </c>
      <c r="I487" t="s"/>
      <c r="J487" t="s">
        <v>74</v>
      </c>
      <c r="K487" t="n">
        <v>136</v>
      </c>
      <c r="L487" t="s">
        <v>76</v>
      </c>
      <c r="M487" t="s"/>
      <c r="N487" t="s">
        <v>520</v>
      </c>
      <c r="O487" t="s">
        <v>78</v>
      </c>
      <c r="P487" t="s">
        <v>511</v>
      </c>
      <c r="Q487" t="s"/>
      <c r="R487" t="s">
        <v>347</v>
      </c>
      <c r="S487" t="s">
        <v>294</v>
      </c>
      <c r="T487" t="s">
        <v>82</v>
      </c>
      <c r="U487" t="s"/>
      <c r="V487" t="s">
        <v>83</v>
      </c>
      <c r="W487" t="s">
        <v>84</v>
      </c>
      <c r="X487" t="s"/>
      <c r="Y487" t="s">
        <v>85</v>
      </c>
      <c r="Z487">
        <f>HYPERLINK("https://hotelmonitor-cachepage.eclerx.com/savepage/tk_15439114671217608_sr_2152.html","info")</f>
        <v/>
      </c>
      <c r="AA487" t="n">
        <v>151909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/>
      <c r="AP487" t="n">
        <v>14</v>
      </c>
      <c r="AQ487" t="s">
        <v>88</v>
      </c>
      <c r="AR487" t="s">
        <v>116</v>
      </c>
      <c r="AS487" t="s"/>
      <c r="AT487" t="s">
        <v>90</v>
      </c>
      <c r="AU487" t="s"/>
      <c r="AV487" t="s"/>
      <c r="AW487" t="s"/>
      <c r="AX487" t="s"/>
      <c r="AY487" t="n">
        <v>2311844</v>
      </c>
      <c r="AZ487" t="s">
        <v>512</v>
      </c>
      <c r="BA487" t="s"/>
      <c r="BB487" t="n">
        <v>89537</v>
      </c>
      <c r="BC487" t="n">
        <v>10.032659</v>
      </c>
      <c r="BD487" t="n">
        <v>53.620243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509</v>
      </c>
      <c r="F488" t="n">
        <v>821274</v>
      </c>
      <c r="G488" t="s">
        <v>74</v>
      </c>
      <c r="H488" t="s">
        <v>75</v>
      </c>
      <c r="I488" t="s"/>
      <c r="J488" t="s">
        <v>74</v>
      </c>
      <c r="K488" t="n">
        <v>142</v>
      </c>
      <c r="L488" t="s">
        <v>76</v>
      </c>
      <c r="M488" t="s"/>
      <c r="N488" t="s">
        <v>444</v>
      </c>
      <c r="O488" t="s">
        <v>78</v>
      </c>
      <c r="P488" t="s">
        <v>511</v>
      </c>
      <c r="Q488" t="s"/>
      <c r="R488" t="s">
        <v>347</v>
      </c>
      <c r="S488" t="s">
        <v>154</v>
      </c>
      <c r="T488" t="s">
        <v>82</v>
      </c>
      <c r="U488" t="s"/>
      <c r="V488" t="s">
        <v>83</v>
      </c>
      <c r="W488" t="s">
        <v>84</v>
      </c>
      <c r="X488" t="s"/>
      <c r="Y488" t="s">
        <v>85</v>
      </c>
      <c r="Z488">
        <f>HYPERLINK("https://hotelmonitor-cachepage.eclerx.com/savepage/tk_15439114671217608_sr_2152.html","info")</f>
        <v/>
      </c>
      <c r="AA488" t="n">
        <v>151909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87</v>
      </c>
      <c r="AO488" t="s"/>
      <c r="AP488" t="n">
        <v>14</v>
      </c>
      <c r="AQ488" t="s">
        <v>88</v>
      </c>
      <c r="AR488" t="s">
        <v>126</v>
      </c>
      <c r="AS488" t="s"/>
      <c r="AT488" t="s">
        <v>90</v>
      </c>
      <c r="AU488" t="s"/>
      <c r="AV488" t="s"/>
      <c r="AW488" t="s"/>
      <c r="AX488" t="s"/>
      <c r="AY488" t="n">
        <v>2311844</v>
      </c>
      <c r="AZ488" t="s">
        <v>512</v>
      </c>
      <c r="BA488" t="s"/>
      <c r="BB488" t="n">
        <v>89537</v>
      </c>
      <c r="BC488" t="n">
        <v>10.032659</v>
      </c>
      <c r="BD488" t="n">
        <v>53.620243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522</v>
      </c>
      <c r="F489" t="n">
        <v>280950</v>
      </c>
      <c r="G489" t="s">
        <v>74</v>
      </c>
      <c r="H489" t="s">
        <v>75</v>
      </c>
      <c r="I489" t="s"/>
      <c r="J489" t="s">
        <v>74</v>
      </c>
      <c r="K489" t="n">
        <v>92</v>
      </c>
      <c r="L489" t="s">
        <v>76</v>
      </c>
      <c r="M489" t="s"/>
      <c r="N489" t="s">
        <v>311</v>
      </c>
      <c r="O489" t="s">
        <v>78</v>
      </c>
      <c r="P489" t="s">
        <v>523</v>
      </c>
      <c r="Q489" t="s"/>
      <c r="R489" t="s">
        <v>80</v>
      </c>
      <c r="S489" t="s">
        <v>129</v>
      </c>
      <c r="T489" t="s">
        <v>82</v>
      </c>
      <c r="U489" t="s"/>
      <c r="V489" t="s">
        <v>83</v>
      </c>
      <c r="W489" t="s">
        <v>84</v>
      </c>
      <c r="X489" t="s"/>
      <c r="Y489" t="s">
        <v>85</v>
      </c>
      <c r="Z489">
        <f>HYPERLINK("https://hotelmonitor-cachepage.eclerx.com/savepage/tk_15439116480857759_sr_2152.html","info")</f>
        <v/>
      </c>
      <c r="AA489" t="n">
        <v>19964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/>
      <c r="AP489" t="n">
        <v>80</v>
      </c>
      <c r="AQ489" t="s">
        <v>88</v>
      </c>
      <c r="AR489" t="s">
        <v>110</v>
      </c>
      <c r="AS489" t="s"/>
      <c r="AT489" t="s">
        <v>90</v>
      </c>
      <c r="AU489" t="s"/>
      <c r="AV489" t="s"/>
      <c r="AW489" t="s"/>
      <c r="AX489" t="s"/>
      <c r="AY489" t="n">
        <v>2311963</v>
      </c>
      <c r="AZ489" t="s">
        <v>524</v>
      </c>
      <c r="BA489" t="s"/>
      <c r="BB489" t="n">
        <v>42250</v>
      </c>
      <c r="BC489" t="n">
        <v>10.101172327995</v>
      </c>
      <c r="BD489" t="n">
        <v>53.539786175854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522</v>
      </c>
      <c r="F490" t="n">
        <v>280950</v>
      </c>
      <c r="G490" t="s">
        <v>74</v>
      </c>
      <c r="H490" t="s">
        <v>75</v>
      </c>
      <c r="I490" t="s"/>
      <c r="J490" t="s">
        <v>74</v>
      </c>
      <c r="K490" t="n">
        <v>92</v>
      </c>
      <c r="L490" t="s">
        <v>76</v>
      </c>
      <c r="M490" t="s"/>
      <c r="N490" t="s">
        <v>445</v>
      </c>
      <c r="O490" t="s">
        <v>78</v>
      </c>
      <c r="P490" t="s">
        <v>523</v>
      </c>
      <c r="Q490" t="s"/>
      <c r="R490" t="s">
        <v>80</v>
      </c>
      <c r="S490" t="s">
        <v>129</v>
      </c>
      <c r="T490" t="s">
        <v>82</v>
      </c>
      <c r="U490" t="s"/>
      <c r="V490" t="s">
        <v>83</v>
      </c>
      <c r="W490" t="s">
        <v>84</v>
      </c>
      <c r="X490" t="s"/>
      <c r="Y490" t="s">
        <v>85</v>
      </c>
      <c r="Z490">
        <f>HYPERLINK("https://hotelmonitor-cachepage.eclerx.com/savepage/tk_15439116480857759_sr_2152.html","info")</f>
        <v/>
      </c>
      <c r="AA490" t="n">
        <v>19964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87</v>
      </c>
      <c r="AO490" t="s"/>
      <c r="AP490" t="n">
        <v>80</v>
      </c>
      <c r="AQ490" t="s">
        <v>88</v>
      </c>
      <c r="AR490" t="s">
        <v>107</v>
      </c>
      <c r="AS490" t="s"/>
      <c r="AT490" t="s">
        <v>90</v>
      </c>
      <c r="AU490" t="s"/>
      <c r="AV490" t="s"/>
      <c r="AW490" t="s"/>
      <c r="AX490" t="s"/>
      <c r="AY490" t="n">
        <v>2311963</v>
      </c>
      <c r="AZ490" t="s">
        <v>524</v>
      </c>
      <c r="BA490" t="s"/>
      <c r="BB490" t="n">
        <v>42250</v>
      </c>
      <c r="BC490" t="n">
        <v>10.101172327995</v>
      </c>
      <c r="BD490" t="n">
        <v>53.539786175854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522</v>
      </c>
      <c r="F491" t="n">
        <v>280950</v>
      </c>
      <c r="G491" t="s">
        <v>74</v>
      </c>
      <c r="H491" t="s">
        <v>75</v>
      </c>
      <c r="I491" t="s"/>
      <c r="J491" t="s">
        <v>74</v>
      </c>
      <c r="K491" t="n">
        <v>93</v>
      </c>
      <c r="L491" t="s">
        <v>76</v>
      </c>
      <c r="M491" t="s"/>
      <c r="N491" t="s">
        <v>311</v>
      </c>
      <c r="O491" t="s">
        <v>78</v>
      </c>
      <c r="P491" t="s">
        <v>523</v>
      </c>
      <c r="Q491" t="s"/>
      <c r="R491" t="s">
        <v>80</v>
      </c>
      <c r="S491" t="s">
        <v>313</v>
      </c>
      <c r="T491" t="s">
        <v>82</v>
      </c>
      <c r="U491" t="s"/>
      <c r="V491" t="s">
        <v>83</v>
      </c>
      <c r="W491" t="s">
        <v>84</v>
      </c>
      <c r="X491" t="s"/>
      <c r="Y491" t="s">
        <v>85</v>
      </c>
      <c r="Z491">
        <f>HYPERLINK("https://hotelmonitor-cachepage.eclerx.com/savepage/tk_15439116480857759_sr_2152.html","info")</f>
        <v/>
      </c>
      <c r="AA491" t="n">
        <v>19964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/>
      <c r="AP491" t="n">
        <v>80</v>
      </c>
      <c r="AQ491" t="s">
        <v>88</v>
      </c>
      <c r="AR491" t="s">
        <v>116</v>
      </c>
      <c r="AS491" t="s"/>
      <c r="AT491" t="s">
        <v>90</v>
      </c>
      <c r="AU491" t="s"/>
      <c r="AV491" t="s"/>
      <c r="AW491" t="s"/>
      <c r="AX491" t="s"/>
      <c r="AY491" t="n">
        <v>2311963</v>
      </c>
      <c r="AZ491" t="s">
        <v>524</v>
      </c>
      <c r="BA491" t="s"/>
      <c r="BB491" t="n">
        <v>42250</v>
      </c>
      <c r="BC491" t="n">
        <v>10.101172327995</v>
      </c>
      <c r="BD491" t="n">
        <v>53.539786175854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522</v>
      </c>
      <c r="F492" t="n">
        <v>280950</v>
      </c>
      <c r="G492" t="s">
        <v>74</v>
      </c>
      <c r="H492" t="s">
        <v>75</v>
      </c>
      <c r="I492" t="s"/>
      <c r="J492" t="s">
        <v>74</v>
      </c>
      <c r="K492" t="n">
        <v>96</v>
      </c>
      <c r="L492" t="s">
        <v>76</v>
      </c>
      <c r="M492" t="s"/>
      <c r="N492" t="s">
        <v>305</v>
      </c>
      <c r="O492" t="s">
        <v>78</v>
      </c>
      <c r="P492" t="s">
        <v>523</v>
      </c>
      <c r="Q492" t="s"/>
      <c r="R492" t="s">
        <v>80</v>
      </c>
      <c r="S492" t="s">
        <v>406</v>
      </c>
      <c r="T492" t="s">
        <v>82</v>
      </c>
      <c r="U492" t="s"/>
      <c r="V492" t="s">
        <v>83</v>
      </c>
      <c r="W492" t="s">
        <v>84</v>
      </c>
      <c r="X492" t="s"/>
      <c r="Y492" t="s">
        <v>85</v>
      </c>
      <c r="Z492">
        <f>HYPERLINK("https://hotelmonitor-cachepage.eclerx.com/savepage/tk_15439116480857759_sr_2152.html","info")</f>
        <v/>
      </c>
      <c r="AA492" t="n">
        <v>19964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/>
      <c r="AP492" t="n">
        <v>80</v>
      </c>
      <c r="AQ492" t="s">
        <v>88</v>
      </c>
      <c r="AR492" t="s">
        <v>119</v>
      </c>
      <c r="AS492" t="s"/>
      <c r="AT492" t="s">
        <v>90</v>
      </c>
      <c r="AU492" t="s"/>
      <c r="AV492" t="s"/>
      <c r="AW492" t="s"/>
      <c r="AX492" t="s"/>
      <c r="AY492" t="n">
        <v>2311963</v>
      </c>
      <c r="AZ492" t="s">
        <v>524</v>
      </c>
      <c r="BA492" t="s"/>
      <c r="BB492" t="n">
        <v>42250</v>
      </c>
      <c r="BC492" t="n">
        <v>10.101172327995</v>
      </c>
      <c r="BD492" t="n">
        <v>53.539786175854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522</v>
      </c>
      <c r="F493" t="n">
        <v>280950</v>
      </c>
      <c r="G493" t="s">
        <v>74</v>
      </c>
      <c r="H493" t="s">
        <v>75</v>
      </c>
      <c r="I493" t="s"/>
      <c r="J493" t="s">
        <v>74</v>
      </c>
      <c r="K493" t="n">
        <v>96</v>
      </c>
      <c r="L493" t="s">
        <v>76</v>
      </c>
      <c r="M493" t="s"/>
      <c r="N493" t="s">
        <v>305</v>
      </c>
      <c r="O493" t="s">
        <v>78</v>
      </c>
      <c r="P493" t="s">
        <v>523</v>
      </c>
      <c r="Q493" t="s"/>
      <c r="R493" t="s">
        <v>80</v>
      </c>
      <c r="S493" t="s">
        <v>406</v>
      </c>
      <c r="T493" t="s">
        <v>82</v>
      </c>
      <c r="U493" t="s"/>
      <c r="V493" t="s">
        <v>83</v>
      </c>
      <c r="W493" t="s">
        <v>84</v>
      </c>
      <c r="X493" t="s"/>
      <c r="Y493" t="s">
        <v>85</v>
      </c>
      <c r="Z493">
        <f>HYPERLINK("https://hotelmonitor-cachepage.eclerx.com/savepage/tk_15439116480857759_sr_2152.html","info")</f>
        <v/>
      </c>
      <c r="AA493" t="n">
        <v>19964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87</v>
      </c>
      <c r="AO493" t="s"/>
      <c r="AP493" t="n">
        <v>80</v>
      </c>
      <c r="AQ493" t="s">
        <v>88</v>
      </c>
      <c r="AR493" t="s">
        <v>140</v>
      </c>
      <c r="AS493" t="s"/>
      <c r="AT493" t="s">
        <v>90</v>
      </c>
      <c r="AU493" t="s"/>
      <c r="AV493" t="s"/>
      <c r="AW493" t="s"/>
      <c r="AX493" t="s"/>
      <c r="AY493" t="n">
        <v>2311963</v>
      </c>
      <c r="AZ493" t="s">
        <v>524</v>
      </c>
      <c r="BA493" t="s"/>
      <c r="BB493" t="n">
        <v>42250</v>
      </c>
      <c r="BC493" t="n">
        <v>10.101172327995</v>
      </c>
      <c r="BD493" t="n">
        <v>53.539786175854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522</v>
      </c>
      <c r="F494" t="n">
        <v>280950</v>
      </c>
      <c r="G494" t="s">
        <v>74</v>
      </c>
      <c r="H494" t="s">
        <v>75</v>
      </c>
      <c r="I494" t="s"/>
      <c r="J494" t="s">
        <v>74</v>
      </c>
      <c r="K494" t="n">
        <v>96</v>
      </c>
      <c r="L494" t="s">
        <v>76</v>
      </c>
      <c r="M494" t="s"/>
      <c r="N494" t="s">
        <v>309</v>
      </c>
      <c r="O494" t="s">
        <v>78</v>
      </c>
      <c r="P494" t="s">
        <v>523</v>
      </c>
      <c r="Q494" t="s"/>
      <c r="R494" t="s">
        <v>80</v>
      </c>
      <c r="S494" t="s">
        <v>406</v>
      </c>
      <c r="T494" t="s">
        <v>82</v>
      </c>
      <c r="U494" t="s"/>
      <c r="V494" t="s">
        <v>83</v>
      </c>
      <c r="W494" t="s">
        <v>84</v>
      </c>
      <c r="X494" t="s"/>
      <c r="Y494" t="s">
        <v>85</v>
      </c>
      <c r="Z494">
        <f>HYPERLINK("https://hotelmonitor-cachepage.eclerx.com/savepage/tk_15439116480857759_sr_2152.html","info")</f>
        <v/>
      </c>
      <c r="AA494" t="n">
        <v>19964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/>
      <c r="AP494" t="n">
        <v>80</v>
      </c>
      <c r="AQ494" t="s">
        <v>88</v>
      </c>
      <c r="AR494" t="s">
        <v>89</v>
      </c>
      <c r="AS494" t="s"/>
      <c r="AT494" t="s">
        <v>90</v>
      </c>
      <c r="AU494" t="s"/>
      <c r="AV494" t="s"/>
      <c r="AW494" t="s"/>
      <c r="AX494" t="s"/>
      <c r="AY494" t="n">
        <v>2311963</v>
      </c>
      <c r="AZ494" t="s">
        <v>524</v>
      </c>
      <c r="BA494" t="s"/>
      <c r="BB494" t="n">
        <v>42250</v>
      </c>
      <c r="BC494" t="n">
        <v>10.101172327995</v>
      </c>
      <c r="BD494" t="n">
        <v>53.539786175854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522</v>
      </c>
      <c r="F495" t="n">
        <v>280950</v>
      </c>
      <c r="G495" t="s">
        <v>74</v>
      </c>
      <c r="H495" t="s">
        <v>75</v>
      </c>
      <c r="I495" t="s"/>
      <c r="J495" t="s">
        <v>74</v>
      </c>
      <c r="K495" t="n">
        <v>99</v>
      </c>
      <c r="L495" t="s">
        <v>76</v>
      </c>
      <c r="M495" t="s"/>
      <c r="N495" t="s">
        <v>77</v>
      </c>
      <c r="O495" t="s">
        <v>78</v>
      </c>
      <c r="P495" t="s">
        <v>523</v>
      </c>
      <c r="Q495" t="s"/>
      <c r="R495" t="s">
        <v>80</v>
      </c>
      <c r="S495" t="s">
        <v>525</v>
      </c>
      <c r="T495" t="s">
        <v>82</v>
      </c>
      <c r="U495" t="s"/>
      <c r="V495" t="s">
        <v>83</v>
      </c>
      <c r="W495" t="s">
        <v>84</v>
      </c>
      <c r="X495" t="s"/>
      <c r="Y495" t="s">
        <v>85</v>
      </c>
      <c r="Z495">
        <f>HYPERLINK("https://hotelmonitor-cachepage.eclerx.com/savepage/tk_15439116480857759_sr_2152.html","info")</f>
        <v/>
      </c>
      <c r="AA495" t="n">
        <v>19964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/>
      <c r="AP495" t="n">
        <v>80</v>
      </c>
      <c r="AQ495" t="s">
        <v>88</v>
      </c>
      <c r="AR495" t="s">
        <v>126</v>
      </c>
      <c r="AS495" t="s"/>
      <c r="AT495" t="s">
        <v>90</v>
      </c>
      <c r="AU495" t="s"/>
      <c r="AV495" t="s"/>
      <c r="AW495" t="s"/>
      <c r="AX495" t="s"/>
      <c r="AY495" t="n">
        <v>2311963</v>
      </c>
      <c r="AZ495" t="s">
        <v>524</v>
      </c>
      <c r="BA495" t="s"/>
      <c r="BB495" t="n">
        <v>42250</v>
      </c>
      <c r="BC495" t="n">
        <v>10.101172327995</v>
      </c>
      <c r="BD495" t="n">
        <v>53.539786175854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522</v>
      </c>
      <c r="F496" t="n">
        <v>280950</v>
      </c>
      <c r="G496" t="s">
        <v>74</v>
      </c>
      <c r="H496" t="s">
        <v>75</v>
      </c>
      <c r="I496" t="s"/>
      <c r="J496" t="s">
        <v>74</v>
      </c>
      <c r="K496" t="n">
        <v>102</v>
      </c>
      <c r="L496" t="s">
        <v>76</v>
      </c>
      <c r="M496" t="s"/>
      <c r="N496" t="s">
        <v>77</v>
      </c>
      <c r="O496" t="s">
        <v>78</v>
      </c>
      <c r="P496" t="s">
        <v>523</v>
      </c>
      <c r="Q496" t="s"/>
      <c r="R496" t="s">
        <v>80</v>
      </c>
      <c r="S496" t="s">
        <v>316</v>
      </c>
      <c r="T496" t="s">
        <v>82</v>
      </c>
      <c r="U496" t="s"/>
      <c r="V496" t="s">
        <v>83</v>
      </c>
      <c r="W496" t="s">
        <v>84</v>
      </c>
      <c r="X496" t="s"/>
      <c r="Y496" t="s">
        <v>85</v>
      </c>
      <c r="Z496">
        <f>HYPERLINK("https://hotelmonitor-cachepage.eclerx.com/savepage/tk_15439116480857759_sr_2152.html","info")</f>
        <v/>
      </c>
      <c r="AA496" t="n">
        <v>19964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/>
      <c r="AP496" t="n">
        <v>80</v>
      </c>
      <c r="AQ496" t="s">
        <v>88</v>
      </c>
      <c r="AR496" t="s">
        <v>119</v>
      </c>
      <c r="AS496" t="s"/>
      <c r="AT496" t="s">
        <v>90</v>
      </c>
      <c r="AU496" t="s"/>
      <c r="AV496" t="s"/>
      <c r="AW496" t="s"/>
      <c r="AX496" t="s"/>
      <c r="AY496" t="n">
        <v>2311963</v>
      </c>
      <c r="AZ496" t="s">
        <v>524</v>
      </c>
      <c r="BA496" t="s"/>
      <c r="BB496" t="n">
        <v>42250</v>
      </c>
      <c r="BC496" t="n">
        <v>10.101172327995</v>
      </c>
      <c r="BD496" t="n">
        <v>53.539786175854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522</v>
      </c>
      <c r="F497" t="n">
        <v>280950</v>
      </c>
      <c r="G497" t="s">
        <v>74</v>
      </c>
      <c r="H497" t="s">
        <v>75</v>
      </c>
      <c r="I497" t="s"/>
      <c r="J497" t="s">
        <v>74</v>
      </c>
      <c r="K497" t="n">
        <v>103</v>
      </c>
      <c r="L497" t="s">
        <v>76</v>
      </c>
      <c r="M497" t="s"/>
      <c r="N497" t="s">
        <v>77</v>
      </c>
      <c r="O497" t="s">
        <v>78</v>
      </c>
      <c r="P497" t="s">
        <v>523</v>
      </c>
      <c r="Q497" t="s"/>
      <c r="R497" t="s">
        <v>80</v>
      </c>
      <c r="S497" t="s">
        <v>176</v>
      </c>
      <c r="T497" t="s">
        <v>82</v>
      </c>
      <c r="U497" t="s"/>
      <c r="V497" t="s">
        <v>83</v>
      </c>
      <c r="W497" t="s">
        <v>84</v>
      </c>
      <c r="X497" t="s"/>
      <c r="Y497" t="s">
        <v>85</v>
      </c>
      <c r="Z497">
        <f>HYPERLINK("https://hotelmonitor-cachepage.eclerx.com/savepage/tk_15439116480857759_sr_2152.html","info")</f>
        <v/>
      </c>
      <c r="AA497" t="n">
        <v>19964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/>
      <c r="AP497" t="n">
        <v>80</v>
      </c>
      <c r="AQ497" t="s">
        <v>88</v>
      </c>
      <c r="AR497" t="s">
        <v>140</v>
      </c>
      <c r="AS497" t="s"/>
      <c r="AT497" t="s">
        <v>90</v>
      </c>
      <c r="AU497" t="s"/>
      <c r="AV497" t="s"/>
      <c r="AW497" t="s"/>
      <c r="AX497" t="s"/>
      <c r="AY497" t="n">
        <v>2311963</v>
      </c>
      <c r="AZ497" t="s">
        <v>524</v>
      </c>
      <c r="BA497" t="s"/>
      <c r="BB497" t="n">
        <v>42250</v>
      </c>
      <c r="BC497" t="n">
        <v>10.101172327995</v>
      </c>
      <c r="BD497" t="n">
        <v>53.539786175854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522</v>
      </c>
      <c r="F498" t="n">
        <v>280950</v>
      </c>
      <c r="G498" t="s">
        <v>74</v>
      </c>
      <c r="H498" t="s">
        <v>75</v>
      </c>
      <c r="I498" t="s"/>
      <c r="J498" t="s">
        <v>74</v>
      </c>
      <c r="K498" t="n">
        <v>103</v>
      </c>
      <c r="L498" t="s">
        <v>76</v>
      </c>
      <c r="M498" t="s"/>
      <c r="N498" t="s">
        <v>141</v>
      </c>
      <c r="O498" t="s">
        <v>78</v>
      </c>
      <c r="P498" t="s">
        <v>523</v>
      </c>
      <c r="Q498" t="s"/>
      <c r="R498" t="s">
        <v>80</v>
      </c>
      <c r="S498" t="s">
        <v>176</v>
      </c>
      <c r="T498" t="s">
        <v>82</v>
      </c>
      <c r="U498" t="s"/>
      <c r="V498" t="s">
        <v>83</v>
      </c>
      <c r="W498" t="s">
        <v>84</v>
      </c>
      <c r="X498" t="s"/>
      <c r="Y498" t="s">
        <v>85</v>
      </c>
      <c r="Z498">
        <f>HYPERLINK("https://hotelmonitor-cachepage.eclerx.com/savepage/tk_15439116480857759_sr_2152.html","info")</f>
        <v/>
      </c>
      <c r="AA498" t="n">
        <v>19964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/>
      <c r="AP498" t="n">
        <v>80</v>
      </c>
      <c r="AQ498" t="s">
        <v>88</v>
      </c>
      <c r="AR498" t="s">
        <v>89</v>
      </c>
      <c r="AS498" t="s"/>
      <c r="AT498" t="s">
        <v>90</v>
      </c>
      <c r="AU498" t="s"/>
      <c r="AV498" t="s"/>
      <c r="AW498" t="s"/>
      <c r="AX498" t="s"/>
      <c r="AY498" t="n">
        <v>2311963</v>
      </c>
      <c r="AZ498" t="s">
        <v>524</v>
      </c>
      <c r="BA498" t="s"/>
      <c r="BB498" t="n">
        <v>42250</v>
      </c>
      <c r="BC498" t="n">
        <v>10.101172327995</v>
      </c>
      <c r="BD498" t="n">
        <v>53.539786175854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522</v>
      </c>
      <c r="F499" t="n">
        <v>280950</v>
      </c>
      <c r="G499" t="s">
        <v>74</v>
      </c>
      <c r="H499" t="s">
        <v>75</v>
      </c>
      <c r="I499" t="s"/>
      <c r="J499" t="s">
        <v>74</v>
      </c>
      <c r="K499" t="n">
        <v>103</v>
      </c>
      <c r="L499" t="s">
        <v>76</v>
      </c>
      <c r="M499" t="s"/>
      <c r="N499" t="s">
        <v>445</v>
      </c>
      <c r="O499" t="s">
        <v>78</v>
      </c>
      <c r="P499" t="s">
        <v>523</v>
      </c>
      <c r="Q499" t="s"/>
      <c r="R499" t="s">
        <v>80</v>
      </c>
      <c r="S499" t="s">
        <v>176</v>
      </c>
      <c r="T499" t="s">
        <v>82</v>
      </c>
      <c r="U499" t="s"/>
      <c r="V499" t="s">
        <v>83</v>
      </c>
      <c r="W499" t="s">
        <v>84</v>
      </c>
      <c r="X499" t="s"/>
      <c r="Y499" t="s">
        <v>85</v>
      </c>
      <c r="Z499">
        <f>HYPERLINK("https://hotelmonitor-cachepage.eclerx.com/savepage/tk_15439116480857759_sr_2152.html","info")</f>
        <v/>
      </c>
      <c r="AA499" t="n">
        <v>19964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/>
      <c r="AP499" t="n">
        <v>80</v>
      </c>
      <c r="AQ499" t="s">
        <v>88</v>
      </c>
      <c r="AR499" t="s">
        <v>107</v>
      </c>
      <c r="AS499" t="s"/>
      <c r="AT499" t="s">
        <v>90</v>
      </c>
      <c r="AU499" t="s"/>
      <c r="AV499" t="s"/>
      <c r="AW499" t="s"/>
      <c r="AX499" t="s"/>
      <c r="AY499" t="n">
        <v>2311963</v>
      </c>
      <c r="AZ499" t="s">
        <v>524</v>
      </c>
      <c r="BA499" t="s"/>
      <c r="BB499" t="n">
        <v>42250</v>
      </c>
      <c r="BC499" t="n">
        <v>10.101172327995</v>
      </c>
      <c r="BD499" t="n">
        <v>53.539786175854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522</v>
      </c>
      <c r="F500" t="n">
        <v>280950</v>
      </c>
      <c r="G500" t="s">
        <v>74</v>
      </c>
      <c r="H500" t="s">
        <v>75</v>
      </c>
      <c r="I500" t="s"/>
      <c r="J500" t="s">
        <v>74</v>
      </c>
      <c r="K500" t="n">
        <v>104</v>
      </c>
      <c r="L500" t="s">
        <v>76</v>
      </c>
      <c r="M500" t="s"/>
      <c r="N500" t="s">
        <v>349</v>
      </c>
      <c r="O500" t="s">
        <v>78</v>
      </c>
      <c r="P500" t="s">
        <v>523</v>
      </c>
      <c r="Q500" t="s"/>
      <c r="R500" t="s">
        <v>80</v>
      </c>
      <c r="S500" t="s">
        <v>177</v>
      </c>
      <c r="T500" t="s">
        <v>82</v>
      </c>
      <c r="U500" t="s"/>
      <c r="V500" t="s">
        <v>83</v>
      </c>
      <c r="W500" t="s">
        <v>84</v>
      </c>
      <c r="X500" t="s"/>
      <c r="Y500" t="s">
        <v>85</v>
      </c>
      <c r="Z500">
        <f>HYPERLINK("https://hotelmonitor-cachepage.eclerx.com/savepage/tk_15439116480857759_sr_2152.html","info")</f>
        <v/>
      </c>
      <c r="AA500" t="n">
        <v>19964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/>
      <c r="AP500" t="n">
        <v>80</v>
      </c>
      <c r="AQ500" t="s">
        <v>88</v>
      </c>
      <c r="AR500" t="s">
        <v>113</v>
      </c>
      <c r="AS500" t="s"/>
      <c r="AT500" t="s">
        <v>90</v>
      </c>
      <c r="AU500" t="s"/>
      <c r="AV500" t="s"/>
      <c r="AW500" t="s"/>
      <c r="AX500" t="s"/>
      <c r="AY500" t="n">
        <v>2311963</v>
      </c>
      <c r="AZ500" t="s">
        <v>524</v>
      </c>
      <c r="BA500" t="s"/>
      <c r="BB500" t="n">
        <v>42250</v>
      </c>
      <c r="BC500" t="n">
        <v>10.101172327995</v>
      </c>
      <c r="BD500" t="n">
        <v>53.539786175854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522</v>
      </c>
      <c r="F501" t="n">
        <v>280950</v>
      </c>
      <c r="G501" t="s">
        <v>74</v>
      </c>
      <c r="H501" t="s">
        <v>75</v>
      </c>
      <c r="I501" t="s"/>
      <c r="J501" t="s">
        <v>74</v>
      </c>
      <c r="K501" t="n">
        <v>105</v>
      </c>
      <c r="L501" t="s">
        <v>76</v>
      </c>
      <c r="M501" t="s"/>
      <c r="N501" t="s">
        <v>312</v>
      </c>
      <c r="O501" t="s">
        <v>78</v>
      </c>
      <c r="P501" t="s">
        <v>523</v>
      </c>
      <c r="Q501" t="s"/>
      <c r="R501" t="s">
        <v>80</v>
      </c>
      <c r="S501" t="s">
        <v>149</v>
      </c>
      <c r="T501" t="s">
        <v>82</v>
      </c>
      <c r="U501" t="s"/>
      <c r="V501" t="s">
        <v>83</v>
      </c>
      <c r="W501" t="s">
        <v>84</v>
      </c>
      <c r="X501" t="s"/>
      <c r="Y501" t="s">
        <v>85</v>
      </c>
      <c r="Z501">
        <f>HYPERLINK("https://hotelmonitor-cachepage.eclerx.com/savepage/tk_15439116480857759_sr_2152.html","info")</f>
        <v/>
      </c>
      <c r="AA501" t="n">
        <v>19964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/>
      <c r="AP501" t="n">
        <v>80</v>
      </c>
      <c r="AQ501" t="s">
        <v>88</v>
      </c>
      <c r="AR501" t="s">
        <v>103</v>
      </c>
      <c r="AS501" t="s"/>
      <c r="AT501" t="s">
        <v>90</v>
      </c>
      <c r="AU501" t="s"/>
      <c r="AV501" t="s"/>
      <c r="AW501" t="s"/>
      <c r="AX501" t="s"/>
      <c r="AY501" t="n">
        <v>2311963</v>
      </c>
      <c r="AZ501" t="s">
        <v>524</v>
      </c>
      <c r="BA501" t="s"/>
      <c r="BB501" t="n">
        <v>42250</v>
      </c>
      <c r="BC501" t="n">
        <v>10.101172327995</v>
      </c>
      <c r="BD501" t="n">
        <v>53.539786175854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522</v>
      </c>
      <c r="F502" t="n">
        <v>280950</v>
      </c>
      <c r="G502" t="s">
        <v>74</v>
      </c>
      <c r="H502" t="s">
        <v>75</v>
      </c>
      <c r="I502" t="s"/>
      <c r="J502" t="s">
        <v>74</v>
      </c>
      <c r="K502" t="n">
        <v>111</v>
      </c>
      <c r="L502" t="s">
        <v>76</v>
      </c>
      <c r="M502" t="s"/>
      <c r="N502" t="s">
        <v>77</v>
      </c>
      <c r="O502" t="s">
        <v>78</v>
      </c>
      <c r="P502" t="s">
        <v>523</v>
      </c>
      <c r="Q502" t="s"/>
      <c r="R502" t="s">
        <v>80</v>
      </c>
      <c r="S502" t="s">
        <v>179</v>
      </c>
      <c r="T502" t="s">
        <v>82</v>
      </c>
      <c r="U502" t="s"/>
      <c r="V502" t="s">
        <v>83</v>
      </c>
      <c r="W502" t="s">
        <v>84</v>
      </c>
      <c r="X502" t="s"/>
      <c r="Y502" t="s">
        <v>85</v>
      </c>
      <c r="Z502">
        <f>HYPERLINK("https://hotelmonitor-cachepage.eclerx.com/savepage/tk_15439116480857759_sr_2152.html","info")</f>
        <v/>
      </c>
      <c r="AA502" t="n">
        <v>19964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/>
      <c r="AP502" t="n">
        <v>80</v>
      </c>
      <c r="AQ502" t="s">
        <v>88</v>
      </c>
      <c r="AR502" t="s">
        <v>119</v>
      </c>
      <c r="AS502" t="s"/>
      <c r="AT502" t="s">
        <v>90</v>
      </c>
      <c r="AU502" t="s"/>
      <c r="AV502" t="s"/>
      <c r="AW502" t="s"/>
      <c r="AX502" t="s"/>
      <c r="AY502" t="n">
        <v>2311963</v>
      </c>
      <c r="AZ502" t="s">
        <v>524</v>
      </c>
      <c r="BA502" t="s"/>
      <c r="BB502" t="n">
        <v>42250</v>
      </c>
      <c r="BC502" t="n">
        <v>10.101172327995</v>
      </c>
      <c r="BD502" t="n">
        <v>53.539786175854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522</v>
      </c>
      <c r="F503" t="n">
        <v>280950</v>
      </c>
      <c r="G503" t="s">
        <v>74</v>
      </c>
      <c r="H503" t="s">
        <v>75</v>
      </c>
      <c r="I503" t="s"/>
      <c r="J503" t="s">
        <v>74</v>
      </c>
      <c r="K503" t="n">
        <v>111</v>
      </c>
      <c r="L503" t="s">
        <v>76</v>
      </c>
      <c r="M503" t="s"/>
      <c r="N503" t="s">
        <v>77</v>
      </c>
      <c r="O503" t="s">
        <v>78</v>
      </c>
      <c r="P503" t="s">
        <v>523</v>
      </c>
      <c r="Q503" t="s"/>
      <c r="R503" t="s">
        <v>80</v>
      </c>
      <c r="S503" t="s">
        <v>179</v>
      </c>
      <c r="T503" t="s">
        <v>82</v>
      </c>
      <c r="U503" t="s"/>
      <c r="V503" t="s">
        <v>83</v>
      </c>
      <c r="W503" t="s">
        <v>84</v>
      </c>
      <c r="X503" t="s"/>
      <c r="Y503" t="s">
        <v>85</v>
      </c>
      <c r="Z503">
        <f>HYPERLINK("https://hotelmonitor-cachepage.eclerx.com/savepage/tk_15439116480857759_sr_2152.html","info")</f>
        <v/>
      </c>
      <c r="AA503" t="n">
        <v>19964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/>
      <c r="AP503" t="n">
        <v>80</v>
      </c>
      <c r="AQ503" t="s">
        <v>88</v>
      </c>
      <c r="AR503" t="s">
        <v>119</v>
      </c>
      <c r="AS503" t="s"/>
      <c r="AT503" t="s">
        <v>90</v>
      </c>
      <c r="AU503" t="s"/>
      <c r="AV503" t="s"/>
      <c r="AW503" t="s"/>
      <c r="AX503" t="s"/>
      <c r="AY503" t="n">
        <v>2311963</v>
      </c>
      <c r="AZ503" t="s">
        <v>524</v>
      </c>
      <c r="BA503" t="s"/>
      <c r="BB503" t="n">
        <v>42250</v>
      </c>
      <c r="BC503" t="n">
        <v>10.101172327995</v>
      </c>
      <c r="BD503" t="n">
        <v>53.539786175854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522</v>
      </c>
      <c r="F504" t="n">
        <v>280950</v>
      </c>
      <c r="G504" t="s">
        <v>74</v>
      </c>
      <c r="H504" t="s">
        <v>75</v>
      </c>
      <c r="I504" t="s"/>
      <c r="J504" t="s">
        <v>74</v>
      </c>
      <c r="K504" t="n">
        <v>111</v>
      </c>
      <c r="L504" t="s">
        <v>76</v>
      </c>
      <c r="M504" t="s"/>
      <c r="N504" t="s">
        <v>312</v>
      </c>
      <c r="O504" t="s">
        <v>78</v>
      </c>
      <c r="P504" t="s">
        <v>523</v>
      </c>
      <c r="Q504" t="s"/>
      <c r="R504" t="s">
        <v>80</v>
      </c>
      <c r="S504" t="s">
        <v>179</v>
      </c>
      <c r="T504" t="s">
        <v>82</v>
      </c>
      <c r="U504" t="s"/>
      <c r="V504" t="s">
        <v>83</v>
      </c>
      <c r="W504" t="s">
        <v>84</v>
      </c>
      <c r="X504" t="s"/>
      <c r="Y504" t="s">
        <v>85</v>
      </c>
      <c r="Z504">
        <f>HYPERLINK("https://hotelmonitor-cachepage.eclerx.com/savepage/tk_15439116480857759_sr_2152.html","info")</f>
        <v/>
      </c>
      <c r="AA504" t="n">
        <v>19964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/>
      <c r="AP504" t="n">
        <v>80</v>
      </c>
      <c r="AQ504" t="s">
        <v>88</v>
      </c>
      <c r="AR504" t="s">
        <v>103</v>
      </c>
      <c r="AS504" t="s"/>
      <c r="AT504" t="s">
        <v>90</v>
      </c>
      <c r="AU504" t="s"/>
      <c r="AV504" t="s"/>
      <c r="AW504" t="s"/>
      <c r="AX504" t="s"/>
      <c r="AY504" t="n">
        <v>2311963</v>
      </c>
      <c r="AZ504" t="s">
        <v>524</v>
      </c>
      <c r="BA504" t="s"/>
      <c r="BB504" t="n">
        <v>42250</v>
      </c>
      <c r="BC504" t="n">
        <v>10.101172327995</v>
      </c>
      <c r="BD504" t="n">
        <v>53.539786175854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522</v>
      </c>
      <c r="F505" t="n">
        <v>280950</v>
      </c>
      <c r="G505" t="s">
        <v>74</v>
      </c>
      <c r="H505" t="s">
        <v>75</v>
      </c>
      <c r="I505" t="s"/>
      <c r="J505" t="s">
        <v>74</v>
      </c>
      <c r="K505" t="n">
        <v>111</v>
      </c>
      <c r="L505" t="s">
        <v>76</v>
      </c>
      <c r="M505" t="s"/>
      <c r="N505" t="s">
        <v>77</v>
      </c>
      <c r="O505" t="s">
        <v>78</v>
      </c>
      <c r="P505" t="s">
        <v>523</v>
      </c>
      <c r="Q505" t="s"/>
      <c r="R505" t="s">
        <v>80</v>
      </c>
      <c r="S505" t="s">
        <v>179</v>
      </c>
      <c r="T505" t="s">
        <v>82</v>
      </c>
      <c r="U505" t="s"/>
      <c r="V505" t="s">
        <v>83</v>
      </c>
      <c r="W505" t="s">
        <v>84</v>
      </c>
      <c r="X505" t="s"/>
      <c r="Y505" t="s">
        <v>85</v>
      </c>
      <c r="Z505">
        <f>HYPERLINK("https://hotelmonitor-cachepage.eclerx.com/savepage/tk_15439116480857759_sr_2152.html","info")</f>
        <v/>
      </c>
      <c r="AA505" t="n">
        <v>19964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/>
      <c r="AP505" t="n">
        <v>80</v>
      </c>
      <c r="AQ505" t="s">
        <v>88</v>
      </c>
      <c r="AR505" t="s">
        <v>119</v>
      </c>
      <c r="AS505" t="s"/>
      <c r="AT505" t="s">
        <v>90</v>
      </c>
      <c r="AU505" t="s"/>
      <c r="AV505" t="s"/>
      <c r="AW505" t="s"/>
      <c r="AX505" t="s"/>
      <c r="AY505" t="n">
        <v>2311963</v>
      </c>
      <c r="AZ505" t="s">
        <v>524</v>
      </c>
      <c r="BA505" t="s"/>
      <c r="BB505" t="n">
        <v>42250</v>
      </c>
      <c r="BC505" t="n">
        <v>10.101172327995</v>
      </c>
      <c r="BD505" t="n">
        <v>53.539786175854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522</v>
      </c>
      <c r="F506" t="n">
        <v>280950</v>
      </c>
      <c r="G506" t="s">
        <v>74</v>
      </c>
      <c r="H506" t="s">
        <v>75</v>
      </c>
      <c r="I506" t="s"/>
      <c r="J506" t="s">
        <v>74</v>
      </c>
      <c r="K506" t="n">
        <v>112</v>
      </c>
      <c r="L506" t="s">
        <v>76</v>
      </c>
      <c r="M506" t="s"/>
      <c r="N506" t="s">
        <v>77</v>
      </c>
      <c r="O506" t="s">
        <v>78</v>
      </c>
      <c r="P506" t="s">
        <v>523</v>
      </c>
      <c r="Q506" t="s"/>
      <c r="R506" t="s">
        <v>80</v>
      </c>
      <c r="S506" t="s">
        <v>344</v>
      </c>
      <c r="T506" t="s">
        <v>82</v>
      </c>
      <c r="U506" t="s"/>
      <c r="V506" t="s">
        <v>83</v>
      </c>
      <c r="W506" t="s">
        <v>84</v>
      </c>
      <c r="X506" t="s"/>
      <c r="Y506" t="s">
        <v>85</v>
      </c>
      <c r="Z506">
        <f>HYPERLINK("https://hotelmonitor-cachepage.eclerx.com/savepage/tk_15439116480857759_sr_2152.html","info")</f>
        <v/>
      </c>
      <c r="AA506" t="n">
        <v>19964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/>
      <c r="AP506" t="n">
        <v>80</v>
      </c>
      <c r="AQ506" t="s">
        <v>88</v>
      </c>
      <c r="AR506" t="s">
        <v>121</v>
      </c>
      <c r="AS506" t="s"/>
      <c r="AT506" t="s">
        <v>90</v>
      </c>
      <c r="AU506" t="s"/>
      <c r="AV506" t="s"/>
      <c r="AW506" t="s"/>
      <c r="AX506" t="s"/>
      <c r="AY506" t="n">
        <v>2311963</v>
      </c>
      <c r="AZ506" t="s">
        <v>524</v>
      </c>
      <c r="BA506" t="s"/>
      <c r="BB506" t="n">
        <v>42250</v>
      </c>
      <c r="BC506" t="n">
        <v>10.101172327995</v>
      </c>
      <c r="BD506" t="n">
        <v>53.539786175854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522</v>
      </c>
      <c r="F507" t="n">
        <v>280950</v>
      </c>
      <c r="G507" t="s">
        <v>74</v>
      </c>
      <c r="H507" t="s">
        <v>75</v>
      </c>
      <c r="I507" t="s"/>
      <c r="J507" t="s">
        <v>74</v>
      </c>
      <c r="K507" t="n">
        <v>113</v>
      </c>
      <c r="L507" t="s">
        <v>76</v>
      </c>
      <c r="M507" t="s"/>
      <c r="N507" t="s">
        <v>77</v>
      </c>
      <c r="O507" t="s">
        <v>78</v>
      </c>
      <c r="P507" t="s">
        <v>523</v>
      </c>
      <c r="Q507" t="s"/>
      <c r="R507" t="s">
        <v>80</v>
      </c>
      <c r="S507" t="s">
        <v>152</v>
      </c>
      <c r="T507" t="s">
        <v>82</v>
      </c>
      <c r="U507" t="s"/>
      <c r="V507" t="s">
        <v>83</v>
      </c>
      <c r="W507" t="s">
        <v>84</v>
      </c>
      <c r="X507" t="s"/>
      <c r="Y507" t="s">
        <v>85</v>
      </c>
      <c r="Z507">
        <f>HYPERLINK("https://hotelmonitor-cachepage.eclerx.com/savepage/tk_15439116480857759_sr_2152.html","info")</f>
        <v/>
      </c>
      <c r="AA507" t="n">
        <v>19964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/>
      <c r="AP507" t="n">
        <v>80</v>
      </c>
      <c r="AQ507" t="s">
        <v>88</v>
      </c>
      <c r="AR507" t="s">
        <v>124</v>
      </c>
      <c r="AS507" t="s"/>
      <c r="AT507" t="s">
        <v>90</v>
      </c>
      <c r="AU507" t="s"/>
      <c r="AV507" t="s"/>
      <c r="AW507" t="s"/>
      <c r="AX507" t="s"/>
      <c r="AY507" t="n">
        <v>2311963</v>
      </c>
      <c r="AZ507" t="s">
        <v>524</v>
      </c>
      <c r="BA507" t="s"/>
      <c r="BB507" t="n">
        <v>42250</v>
      </c>
      <c r="BC507" t="n">
        <v>10.101172327995</v>
      </c>
      <c r="BD507" t="n">
        <v>53.539786175854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522</v>
      </c>
      <c r="F508" t="n">
        <v>280950</v>
      </c>
      <c r="G508" t="s">
        <v>74</v>
      </c>
      <c r="H508" t="s">
        <v>75</v>
      </c>
      <c r="I508" t="s"/>
      <c r="J508" t="s">
        <v>74</v>
      </c>
      <c r="K508" t="n">
        <v>113</v>
      </c>
      <c r="L508" t="s">
        <v>76</v>
      </c>
      <c r="M508" t="s"/>
      <c r="N508" t="s">
        <v>77</v>
      </c>
      <c r="O508" t="s">
        <v>78</v>
      </c>
      <c r="P508" t="s">
        <v>523</v>
      </c>
      <c r="Q508" t="s"/>
      <c r="R508" t="s">
        <v>80</v>
      </c>
      <c r="S508" t="s">
        <v>152</v>
      </c>
      <c r="T508" t="s">
        <v>82</v>
      </c>
      <c r="U508" t="s"/>
      <c r="V508" t="s">
        <v>83</v>
      </c>
      <c r="W508" t="s">
        <v>84</v>
      </c>
      <c r="X508" t="s"/>
      <c r="Y508" t="s">
        <v>85</v>
      </c>
      <c r="Z508">
        <f>HYPERLINK("https://hotelmonitor-cachepage.eclerx.com/savepage/tk_15439116480857759_sr_2152.html","info")</f>
        <v/>
      </c>
      <c r="AA508" t="n">
        <v>19964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87</v>
      </c>
      <c r="AO508" t="s"/>
      <c r="AP508" t="n">
        <v>80</v>
      </c>
      <c r="AQ508" t="s">
        <v>88</v>
      </c>
      <c r="AR508" t="s">
        <v>124</v>
      </c>
      <c r="AS508" t="s"/>
      <c r="AT508" t="s">
        <v>90</v>
      </c>
      <c r="AU508" t="s"/>
      <c r="AV508" t="s"/>
      <c r="AW508" t="s"/>
      <c r="AX508" t="s"/>
      <c r="AY508" t="n">
        <v>2311963</v>
      </c>
      <c r="AZ508" t="s">
        <v>524</v>
      </c>
      <c r="BA508" t="s"/>
      <c r="BB508" t="n">
        <v>42250</v>
      </c>
      <c r="BC508" t="n">
        <v>10.101172327995</v>
      </c>
      <c r="BD508" t="n">
        <v>53.539786175854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522</v>
      </c>
      <c r="F509" t="n">
        <v>280950</v>
      </c>
      <c r="G509" t="s">
        <v>74</v>
      </c>
      <c r="H509" t="s">
        <v>75</v>
      </c>
      <c r="I509" t="s"/>
      <c r="J509" t="s">
        <v>74</v>
      </c>
      <c r="K509" t="n">
        <v>113</v>
      </c>
      <c r="L509" t="s">
        <v>76</v>
      </c>
      <c r="M509" t="s"/>
      <c r="N509" t="s">
        <v>77</v>
      </c>
      <c r="O509" t="s">
        <v>78</v>
      </c>
      <c r="P509" t="s">
        <v>523</v>
      </c>
      <c r="Q509" t="s"/>
      <c r="R509" t="s">
        <v>80</v>
      </c>
      <c r="S509" t="s">
        <v>152</v>
      </c>
      <c r="T509" t="s">
        <v>82</v>
      </c>
      <c r="U509" t="s"/>
      <c r="V509" t="s">
        <v>83</v>
      </c>
      <c r="W509" t="s">
        <v>84</v>
      </c>
      <c r="X509" t="s"/>
      <c r="Y509" t="s">
        <v>85</v>
      </c>
      <c r="Z509">
        <f>HYPERLINK("https://hotelmonitor-cachepage.eclerx.com/savepage/tk_15439116480857759_sr_2152.html","info")</f>
        <v/>
      </c>
      <c r="AA509" t="n">
        <v>19964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/>
      <c r="AP509" t="n">
        <v>80</v>
      </c>
      <c r="AQ509" t="s">
        <v>88</v>
      </c>
      <c r="AR509" t="s">
        <v>124</v>
      </c>
      <c r="AS509" t="s"/>
      <c r="AT509" t="s">
        <v>90</v>
      </c>
      <c r="AU509" t="s"/>
      <c r="AV509" t="s"/>
      <c r="AW509" t="s"/>
      <c r="AX509" t="s"/>
      <c r="AY509" t="n">
        <v>2311963</v>
      </c>
      <c r="AZ509" t="s">
        <v>524</v>
      </c>
      <c r="BA509" t="s"/>
      <c r="BB509" t="n">
        <v>42250</v>
      </c>
      <c r="BC509" t="n">
        <v>10.101172327995</v>
      </c>
      <c r="BD509" t="n">
        <v>53.539786175854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522</v>
      </c>
      <c r="F510" t="n">
        <v>280950</v>
      </c>
      <c r="G510" t="s">
        <v>74</v>
      </c>
      <c r="H510" t="s">
        <v>75</v>
      </c>
      <c r="I510" t="s"/>
      <c r="J510" t="s">
        <v>74</v>
      </c>
      <c r="K510" t="n">
        <v>117</v>
      </c>
      <c r="L510" t="s">
        <v>76</v>
      </c>
      <c r="M510" t="s"/>
      <c r="N510" t="s">
        <v>93</v>
      </c>
      <c r="O510" t="s">
        <v>78</v>
      </c>
      <c r="P510" t="s">
        <v>523</v>
      </c>
      <c r="Q510" t="s"/>
      <c r="R510" t="s">
        <v>80</v>
      </c>
      <c r="S510" t="s">
        <v>526</v>
      </c>
      <c r="T510" t="s">
        <v>82</v>
      </c>
      <c r="U510" t="s"/>
      <c r="V510" t="s">
        <v>83</v>
      </c>
      <c r="W510" t="s">
        <v>84</v>
      </c>
      <c r="X510" t="s"/>
      <c r="Y510" t="s">
        <v>85</v>
      </c>
      <c r="Z510">
        <f>HYPERLINK("https://hotelmonitor-cachepage.eclerx.com/savepage/tk_15439116480857759_sr_2152.html","info")</f>
        <v/>
      </c>
      <c r="AA510" t="n">
        <v>19964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/>
      <c r="AP510" t="n">
        <v>80</v>
      </c>
      <c r="AQ510" t="s">
        <v>88</v>
      </c>
      <c r="AR510" t="s">
        <v>89</v>
      </c>
      <c r="AS510" t="s"/>
      <c r="AT510" t="s">
        <v>90</v>
      </c>
      <c r="AU510" t="s"/>
      <c r="AV510" t="s"/>
      <c r="AW510" t="s"/>
      <c r="AX510" t="s"/>
      <c r="AY510" t="n">
        <v>2311963</v>
      </c>
      <c r="AZ510" t="s">
        <v>524</v>
      </c>
      <c r="BA510" t="s"/>
      <c r="BB510" t="n">
        <v>42250</v>
      </c>
      <c r="BC510" t="n">
        <v>10.101172327995</v>
      </c>
      <c r="BD510" t="n">
        <v>53.539786175854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522</v>
      </c>
      <c r="F511" t="n">
        <v>280950</v>
      </c>
      <c r="G511" t="s">
        <v>74</v>
      </c>
      <c r="H511" t="s">
        <v>75</v>
      </c>
      <c r="I511" t="s"/>
      <c r="J511" t="s">
        <v>74</v>
      </c>
      <c r="K511" t="n">
        <v>117</v>
      </c>
      <c r="L511" t="s">
        <v>76</v>
      </c>
      <c r="M511" t="s"/>
      <c r="N511" t="s">
        <v>77</v>
      </c>
      <c r="O511" t="s">
        <v>78</v>
      </c>
      <c r="P511" t="s">
        <v>523</v>
      </c>
      <c r="Q511" t="s"/>
      <c r="R511" t="s">
        <v>80</v>
      </c>
      <c r="S511" t="s">
        <v>526</v>
      </c>
      <c r="T511" t="s">
        <v>82</v>
      </c>
      <c r="U511" t="s"/>
      <c r="V511" t="s">
        <v>83</v>
      </c>
      <c r="W511" t="s">
        <v>84</v>
      </c>
      <c r="X511" t="s"/>
      <c r="Y511" t="s">
        <v>85</v>
      </c>
      <c r="Z511">
        <f>HYPERLINK("https://hotelmonitor-cachepage.eclerx.com/savepage/tk_15439116480857759_sr_2152.html","info")</f>
        <v/>
      </c>
      <c r="AA511" t="n">
        <v>19964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/>
      <c r="AP511" t="n">
        <v>80</v>
      </c>
      <c r="AQ511" t="s">
        <v>88</v>
      </c>
      <c r="AR511" t="s">
        <v>89</v>
      </c>
      <c r="AS511" t="s"/>
      <c r="AT511" t="s">
        <v>90</v>
      </c>
      <c r="AU511" t="s"/>
      <c r="AV511" t="s"/>
      <c r="AW511" t="s"/>
      <c r="AX511" t="s"/>
      <c r="AY511" t="n">
        <v>2311963</v>
      </c>
      <c r="AZ511" t="s">
        <v>524</v>
      </c>
      <c r="BA511" t="s"/>
      <c r="BB511" t="n">
        <v>42250</v>
      </c>
      <c r="BC511" t="n">
        <v>10.101172327995</v>
      </c>
      <c r="BD511" t="n">
        <v>53.539786175854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522</v>
      </c>
      <c r="F512" t="n">
        <v>280950</v>
      </c>
      <c r="G512" t="s">
        <v>74</v>
      </c>
      <c r="H512" t="s">
        <v>75</v>
      </c>
      <c r="I512" t="s"/>
      <c r="J512" t="s">
        <v>74</v>
      </c>
      <c r="K512" t="n">
        <v>117</v>
      </c>
      <c r="L512" t="s">
        <v>76</v>
      </c>
      <c r="M512" t="s"/>
      <c r="N512" t="s">
        <v>77</v>
      </c>
      <c r="O512" t="s">
        <v>78</v>
      </c>
      <c r="P512" t="s">
        <v>523</v>
      </c>
      <c r="Q512" t="s"/>
      <c r="R512" t="s">
        <v>80</v>
      </c>
      <c r="S512" t="s">
        <v>526</v>
      </c>
      <c r="T512" t="s">
        <v>82</v>
      </c>
      <c r="U512" t="s"/>
      <c r="V512" t="s">
        <v>83</v>
      </c>
      <c r="W512" t="s">
        <v>84</v>
      </c>
      <c r="X512" t="s"/>
      <c r="Y512" t="s">
        <v>85</v>
      </c>
      <c r="Z512">
        <f>HYPERLINK("https://hotelmonitor-cachepage.eclerx.com/savepage/tk_15439116480857759_sr_2152.html","info")</f>
        <v/>
      </c>
      <c r="AA512" t="n">
        <v>19964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/>
      <c r="AP512" t="n">
        <v>80</v>
      </c>
      <c r="AQ512" t="s">
        <v>88</v>
      </c>
      <c r="AR512" t="s">
        <v>89</v>
      </c>
      <c r="AS512" t="s"/>
      <c r="AT512" t="s">
        <v>90</v>
      </c>
      <c r="AU512" t="s"/>
      <c r="AV512" t="s"/>
      <c r="AW512" t="s"/>
      <c r="AX512" t="s"/>
      <c r="AY512" t="n">
        <v>2311963</v>
      </c>
      <c r="AZ512" t="s">
        <v>524</v>
      </c>
      <c r="BA512" t="s"/>
      <c r="BB512" t="n">
        <v>42250</v>
      </c>
      <c r="BC512" t="n">
        <v>10.101172327995</v>
      </c>
      <c r="BD512" t="n">
        <v>53.539786175854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522</v>
      </c>
      <c r="F513" t="n">
        <v>280950</v>
      </c>
      <c r="G513" t="s">
        <v>74</v>
      </c>
      <c r="H513" t="s">
        <v>75</v>
      </c>
      <c r="I513" t="s"/>
      <c r="J513" t="s">
        <v>74</v>
      </c>
      <c r="K513" t="n">
        <v>124</v>
      </c>
      <c r="L513" t="s">
        <v>76</v>
      </c>
      <c r="M513" t="s"/>
      <c r="N513" t="s">
        <v>100</v>
      </c>
      <c r="O513" t="s">
        <v>78</v>
      </c>
      <c r="P513" t="s">
        <v>523</v>
      </c>
      <c r="Q513" t="s"/>
      <c r="R513" t="s">
        <v>80</v>
      </c>
      <c r="S513" t="s">
        <v>368</v>
      </c>
      <c r="T513" t="s">
        <v>82</v>
      </c>
      <c r="U513" t="s"/>
      <c r="V513" t="s">
        <v>83</v>
      </c>
      <c r="W513" t="s">
        <v>84</v>
      </c>
      <c r="X513" t="s"/>
      <c r="Y513" t="s">
        <v>85</v>
      </c>
      <c r="Z513">
        <f>HYPERLINK("https://hotelmonitor-cachepage.eclerx.com/savepage/tk_15439116480857759_sr_2152.html","info")</f>
        <v/>
      </c>
      <c r="AA513" t="n">
        <v>19964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/>
      <c r="AP513" t="n">
        <v>80</v>
      </c>
      <c r="AQ513" t="s">
        <v>88</v>
      </c>
      <c r="AR513" t="s">
        <v>103</v>
      </c>
      <c r="AS513" t="s"/>
      <c r="AT513" t="s">
        <v>90</v>
      </c>
      <c r="AU513" t="s"/>
      <c r="AV513" t="s"/>
      <c r="AW513" t="s"/>
      <c r="AX513" t="s"/>
      <c r="AY513" t="n">
        <v>2311963</v>
      </c>
      <c r="AZ513" t="s">
        <v>524</v>
      </c>
      <c r="BA513" t="s"/>
      <c r="BB513" t="n">
        <v>42250</v>
      </c>
      <c r="BC513" t="n">
        <v>10.101172327995</v>
      </c>
      <c r="BD513" t="n">
        <v>53.539786175854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527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108</v>
      </c>
      <c r="L514" t="s">
        <v>76</v>
      </c>
      <c r="M514" t="s"/>
      <c r="N514" t="s">
        <v>528</v>
      </c>
      <c r="O514" t="s">
        <v>78</v>
      </c>
      <c r="P514" t="s">
        <v>527</v>
      </c>
      <c r="Q514" t="s"/>
      <c r="R514" t="s">
        <v>80</v>
      </c>
      <c r="S514" t="s">
        <v>269</v>
      </c>
      <c r="T514" t="s">
        <v>82</v>
      </c>
      <c r="U514" t="s"/>
      <c r="V514" t="s">
        <v>83</v>
      </c>
      <c r="W514" t="s">
        <v>84</v>
      </c>
      <c r="X514" t="s"/>
      <c r="Y514" t="s">
        <v>85</v>
      </c>
      <c r="Z514">
        <f>HYPERLINK("https://hotelmonitor-cachepage.eclerx.com/savepage/tk_1543911599085192_sr_2152.html","info")</f>
        <v/>
      </c>
      <c r="AA514" t="n">
        <v>-6797487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/>
      <c r="AP514" t="n">
        <v>62</v>
      </c>
      <c r="AQ514" t="s">
        <v>88</v>
      </c>
      <c r="AR514" t="s">
        <v>89</v>
      </c>
      <c r="AS514" t="s"/>
      <c r="AT514" t="s">
        <v>90</v>
      </c>
      <c r="AU514" t="s"/>
      <c r="AV514" t="s"/>
      <c r="AW514" t="s"/>
      <c r="AX514" t="s"/>
      <c r="AY514" t="n">
        <v>6797487</v>
      </c>
      <c r="AZ514" t="s">
        <v>298</v>
      </c>
      <c r="BA514" t="s"/>
      <c r="BB514" t="n">
        <v>206069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529</v>
      </c>
      <c r="F515" t="n">
        <v>6617559</v>
      </c>
      <c r="G515" t="s">
        <v>74</v>
      </c>
      <c r="H515" t="s">
        <v>75</v>
      </c>
      <c r="I515" t="s"/>
      <c r="J515" t="s">
        <v>74</v>
      </c>
      <c r="K515" t="n">
        <v>155</v>
      </c>
      <c r="L515" t="s">
        <v>76</v>
      </c>
      <c r="M515" t="s"/>
      <c r="N515" t="s">
        <v>530</v>
      </c>
      <c r="O515" t="s">
        <v>78</v>
      </c>
      <c r="P515" t="s">
        <v>531</v>
      </c>
      <c r="Q515" t="s"/>
      <c r="R515" t="s">
        <v>80</v>
      </c>
      <c r="S515" t="s">
        <v>373</v>
      </c>
      <c r="T515" t="s">
        <v>82</v>
      </c>
      <c r="U515" t="s"/>
      <c r="V515" t="s">
        <v>83</v>
      </c>
      <c r="W515" t="s">
        <v>84</v>
      </c>
      <c r="X515" t="s"/>
      <c r="Y515" t="s">
        <v>85</v>
      </c>
      <c r="Z515">
        <f>HYPERLINK("https://hotelmonitor-cachepage.eclerx.com/savepage/tk_15439114835499809_sr_2152.html","info")</f>
        <v/>
      </c>
      <c r="AA515" t="n">
        <v>34756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/>
      <c r="AP515" t="n">
        <v>20</v>
      </c>
      <c r="AQ515" t="s">
        <v>88</v>
      </c>
      <c r="AR515" t="s">
        <v>110</v>
      </c>
      <c r="AS515" t="s"/>
      <c r="AT515" t="s">
        <v>90</v>
      </c>
      <c r="AU515" t="s"/>
      <c r="AV515" t="s"/>
      <c r="AW515" t="s"/>
      <c r="AX515" t="s"/>
      <c r="AY515" t="n">
        <v>2311876</v>
      </c>
      <c r="AZ515" t="s">
        <v>322</v>
      </c>
      <c r="BA515" t="s"/>
      <c r="BB515" t="n">
        <v>28220</v>
      </c>
      <c r="BC515" t="n">
        <v>0</v>
      </c>
      <c r="BD515" t="n">
        <v>0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529</v>
      </c>
      <c r="F516" t="n">
        <v>6617559</v>
      </c>
      <c r="G516" t="s">
        <v>74</v>
      </c>
      <c r="H516" t="s">
        <v>75</v>
      </c>
      <c r="I516" t="s"/>
      <c r="J516" t="s">
        <v>74</v>
      </c>
      <c r="K516" t="n">
        <v>160</v>
      </c>
      <c r="L516" t="s">
        <v>76</v>
      </c>
      <c r="M516" t="s"/>
      <c r="N516" t="s">
        <v>530</v>
      </c>
      <c r="O516" t="s">
        <v>78</v>
      </c>
      <c r="P516" t="s">
        <v>531</v>
      </c>
      <c r="Q516" t="s"/>
      <c r="R516" t="s">
        <v>80</v>
      </c>
      <c r="S516" t="s">
        <v>356</v>
      </c>
      <c r="T516" t="s">
        <v>82</v>
      </c>
      <c r="U516" t="s"/>
      <c r="V516" t="s">
        <v>83</v>
      </c>
      <c r="W516" t="s">
        <v>84</v>
      </c>
      <c r="X516" t="s"/>
      <c r="Y516" t="s">
        <v>85</v>
      </c>
      <c r="Z516">
        <f>HYPERLINK("https://hotelmonitor-cachepage.eclerx.com/savepage/tk_15439114835499809_sr_2152.html","info")</f>
        <v/>
      </c>
      <c r="AA516" t="n">
        <v>34756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/>
      <c r="AP516" t="n">
        <v>20</v>
      </c>
      <c r="AQ516" t="s">
        <v>88</v>
      </c>
      <c r="AR516" t="s">
        <v>116</v>
      </c>
      <c r="AS516" t="s"/>
      <c r="AT516" t="s">
        <v>90</v>
      </c>
      <c r="AU516" t="s"/>
      <c r="AV516" t="s"/>
      <c r="AW516" t="s"/>
      <c r="AX516" t="s"/>
      <c r="AY516" t="n">
        <v>2311876</v>
      </c>
      <c r="AZ516" t="s">
        <v>322</v>
      </c>
      <c r="BA516" t="s"/>
      <c r="BB516" t="n">
        <v>28220</v>
      </c>
      <c r="BC516" t="n">
        <v>0</v>
      </c>
      <c r="BD516" t="n">
        <v>0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529</v>
      </c>
      <c r="F517" t="n">
        <v>6617559</v>
      </c>
      <c r="G517" t="s">
        <v>74</v>
      </c>
      <c r="H517" t="s">
        <v>75</v>
      </c>
      <c r="I517" t="s"/>
      <c r="J517" t="s">
        <v>74</v>
      </c>
      <c r="K517" t="n">
        <v>160</v>
      </c>
      <c r="L517" t="s">
        <v>76</v>
      </c>
      <c r="M517" t="s"/>
      <c r="N517" t="s">
        <v>111</v>
      </c>
      <c r="O517" t="s">
        <v>78</v>
      </c>
      <c r="P517" t="s">
        <v>531</v>
      </c>
      <c r="Q517" t="s"/>
      <c r="R517" t="s">
        <v>80</v>
      </c>
      <c r="S517" t="s">
        <v>356</v>
      </c>
      <c r="T517" t="s">
        <v>82</v>
      </c>
      <c r="U517" t="s"/>
      <c r="V517" t="s">
        <v>83</v>
      </c>
      <c r="W517" t="s">
        <v>84</v>
      </c>
      <c r="X517" t="s"/>
      <c r="Y517" t="s">
        <v>85</v>
      </c>
      <c r="Z517">
        <f>HYPERLINK("https://hotelmonitor-cachepage.eclerx.com/savepage/tk_15439114835499809_sr_2152.html","info")</f>
        <v/>
      </c>
      <c r="AA517" t="n">
        <v>34756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/>
      <c r="AP517" t="n">
        <v>20</v>
      </c>
      <c r="AQ517" t="s">
        <v>88</v>
      </c>
      <c r="AR517" t="s">
        <v>103</v>
      </c>
      <c r="AS517" t="s"/>
      <c r="AT517" t="s">
        <v>90</v>
      </c>
      <c r="AU517" t="s"/>
      <c r="AV517" t="s"/>
      <c r="AW517" t="s"/>
      <c r="AX517" t="s"/>
      <c r="AY517" t="n">
        <v>2311876</v>
      </c>
      <c r="AZ517" t="s">
        <v>322</v>
      </c>
      <c r="BA517" t="s"/>
      <c r="BB517" t="n">
        <v>28220</v>
      </c>
      <c r="BC517" t="n">
        <v>0</v>
      </c>
      <c r="BD517" t="n">
        <v>0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529</v>
      </c>
      <c r="F518" t="n">
        <v>6617559</v>
      </c>
      <c r="G518" t="s">
        <v>74</v>
      </c>
      <c r="H518" t="s">
        <v>75</v>
      </c>
      <c r="I518" t="s"/>
      <c r="J518" t="s">
        <v>74</v>
      </c>
      <c r="K518" t="n">
        <v>160</v>
      </c>
      <c r="L518" t="s">
        <v>76</v>
      </c>
      <c r="M518" t="s"/>
      <c r="N518" t="s">
        <v>532</v>
      </c>
      <c r="O518" t="s">
        <v>78</v>
      </c>
      <c r="P518" t="s">
        <v>531</v>
      </c>
      <c r="Q518" t="s"/>
      <c r="R518" t="s">
        <v>80</v>
      </c>
      <c r="S518" t="s">
        <v>356</v>
      </c>
      <c r="T518" t="s">
        <v>82</v>
      </c>
      <c r="U518" t="s"/>
      <c r="V518" t="s">
        <v>83</v>
      </c>
      <c r="W518" t="s">
        <v>84</v>
      </c>
      <c r="X518" t="s"/>
      <c r="Y518" t="s">
        <v>85</v>
      </c>
      <c r="Z518">
        <f>HYPERLINK("https://hotelmonitor-cachepage.eclerx.com/savepage/tk_15439114835499809_sr_2152.html","info")</f>
        <v/>
      </c>
      <c r="AA518" t="n">
        <v>34756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/>
      <c r="AP518" t="n">
        <v>20</v>
      </c>
      <c r="AQ518" t="s">
        <v>88</v>
      </c>
      <c r="AR518" t="s">
        <v>156</v>
      </c>
      <c r="AS518" t="s"/>
      <c r="AT518" t="s">
        <v>90</v>
      </c>
      <c r="AU518" t="s"/>
      <c r="AV518" t="s"/>
      <c r="AW518" t="s"/>
      <c r="AX518" t="s"/>
      <c r="AY518" t="n">
        <v>2311876</v>
      </c>
      <c r="AZ518" t="s">
        <v>322</v>
      </c>
      <c r="BA518" t="s"/>
      <c r="BB518" t="n">
        <v>28220</v>
      </c>
      <c r="BC518" t="n">
        <v>0</v>
      </c>
      <c r="BD518" t="n">
        <v>0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529</v>
      </c>
      <c r="F519" t="n">
        <v>6617559</v>
      </c>
      <c r="G519" t="s">
        <v>74</v>
      </c>
      <c r="H519" t="s">
        <v>75</v>
      </c>
      <c r="I519" t="s"/>
      <c r="J519" t="s">
        <v>74</v>
      </c>
      <c r="K519" t="n">
        <v>162</v>
      </c>
      <c r="L519" t="s">
        <v>76</v>
      </c>
      <c r="M519" t="s"/>
      <c r="N519" t="s">
        <v>533</v>
      </c>
      <c r="O519" t="s">
        <v>78</v>
      </c>
      <c r="P519" t="s">
        <v>531</v>
      </c>
      <c r="Q519" t="s"/>
      <c r="R519" t="s">
        <v>80</v>
      </c>
      <c r="S519" t="s">
        <v>390</v>
      </c>
      <c r="T519" t="s">
        <v>82</v>
      </c>
      <c r="U519" t="s"/>
      <c r="V519" t="s">
        <v>83</v>
      </c>
      <c r="W519" t="s">
        <v>84</v>
      </c>
      <c r="X519" t="s"/>
      <c r="Y519" t="s">
        <v>85</v>
      </c>
      <c r="Z519">
        <f>HYPERLINK("https://hotelmonitor-cachepage.eclerx.com/savepage/tk_15439114835499809_sr_2152.html","info")</f>
        <v/>
      </c>
      <c r="AA519" t="n">
        <v>34756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/>
      <c r="AP519" t="n">
        <v>20</v>
      </c>
      <c r="AQ519" t="s">
        <v>88</v>
      </c>
      <c r="AR519" t="s">
        <v>107</v>
      </c>
      <c r="AS519" t="s"/>
      <c r="AT519" t="s">
        <v>90</v>
      </c>
      <c r="AU519" t="s"/>
      <c r="AV519" t="s"/>
      <c r="AW519" t="s"/>
      <c r="AX519" t="s"/>
      <c r="AY519" t="n">
        <v>2311876</v>
      </c>
      <c r="AZ519" t="s">
        <v>322</v>
      </c>
      <c r="BA519" t="s"/>
      <c r="BB519" t="n">
        <v>28220</v>
      </c>
      <c r="BC519" t="n">
        <v>0</v>
      </c>
      <c r="BD519" t="n">
        <v>0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529</v>
      </c>
      <c r="F520" t="n">
        <v>6617559</v>
      </c>
      <c r="G520" t="s">
        <v>74</v>
      </c>
      <c r="H520" t="s">
        <v>75</v>
      </c>
      <c r="I520" t="s"/>
      <c r="J520" t="s">
        <v>74</v>
      </c>
      <c r="K520" t="n">
        <v>166</v>
      </c>
      <c r="L520" t="s">
        <v>76</v>
      </c>
      <c r="M520" t="s"/>
      <c r="N520" t="s">
        <v>534</v>
      </c>
      <c r="O520" t="s">
        <v>78</v>
      </c>
      <c r="P520" t="s">
        <v>531</v>
      </c>
      <c r="Q520" t="s"/>
      <c r="R520" t="s">
        <v>80</v>
      </c>
      <c r="S520" t="s">
        <v>160</v>
      </c>
      <c r="T520" t="s">
        <v>82</v>
      </c>
      <c r="U520" t="s"/>
      <c r="V520" t="s">
        <v>83</v>
      </c>
      <c r="W520" t="s">
        <v>84</v>
      </c>
      <c r="X520" t="s"/>
      <c r="Y520" t="s">
        <v>85</v>
      </c>
      <c r="Z520">
        <f>HYPERLINK("https://hotelmonitor-cachepage.eclerx.com/savepage/tk_15439114835499809_sr_2152.html","info")</f>
        <v/>
      </c>
      <c r="AA520" t="n">
        <v>34756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/>
      <c r="AP520" t="n">
        <v>20</v>
      </c>
      <c r="AQ520" t="s">
        <v>88</v>
      </c>
      <c r="AR520" t="s">
        <v>119</v>
      </c>
      <c r="AS520" t="s"/>
      <c r="AT520" t="s">
        <v>90</v>
      </c>
      <c r="AU520" t="s"/>
      <c r="AV520" t="s"/>
      <c r="AW520" t="s"/>
      <c r="AX520" t="s"/>
      <c r="AY520" t="n">
        <v>2311876</v>
      </c>
      <c r="AZ520" t="s">
        <v>322</v>
      </c>
      <c r="BA520" t="s"/>
      <c r="BB520" t="n">
        <v>28220</v>
      </c>
      <c r="BC520" t="n">
        <v>0</v>
      </c>
      <c r="BD520" t="n">
        <v>0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529</v>
      </c>
      <c r="F521" t="n">
        <v>6617559</v>
      </c>
      <c r="G521" t="s">
        <v>74</v>
      </c>
      <c r="H521" t="s">
        <v>75</v>
      </c>
      <c r="I521" t="s"/>
      <c r="J521" t="s">
        <v>74</v>
      </c>
      <c r="K521" t="n">
        <v>166</v>
      </c>
      <c r="L521" t="s">
        <v>76</v>
      </c>
      <c r="M521" t="s"/>
      <c r="N521" t="s">
        <v>534</v>
      </c>
      <c r="O521" t="s">
        <v>78</v>
      </c>
      <c r="P521" t="s">
        <v>531</v>
      </c>
      <c r="Q521" t="s"/>
      <c r="R521" t="s">
        <v>80</v>
      </c>
      <c r="S521" t="s">
        <v>160</v>
      </c>
      <c r="T521" t="s">
        <v>82</v>
      </c>
      <c r="U521" t="s"/>
      <c r="V521" t="s">
        <v>83</v>
      </c>
      <c r="W521" t="s">
        <v>84</v>
      </c>
      <c r="X521" t="s"/>
      <c r="Y521" t="s">
        <v>85</v>
      </c>
      <c r="Z521">
        <f>HYPERLINK("https://hotelmonitor-cachepage.eclerx.com/savepage/tk_15439114835499809_sr_2152.html","info")</f>
        <v/>
      </c>
      <c r="AA521" t="n">
        <v>34756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/>
      <c r="AP521" t="n">
        <v>20</v>
      </c>
      <c r="AQ521" t="s">
        <v>88</v>
      </c>
      <c r="AR521" t="s">
        <v>140</v>
      </c>
      <c r="AS521" t="s"/>
      <c r="AT521" t="s">
        <v>90</v>
      </c>
      <c r="AU521" t="s"/>
      <c r="AV521" t="s"/>
      <c r="AW521" t="s"/>
      <c r="AX521" t="s"/>
      <c r="AY521" t="n">
        <v>2311876</v>
      </c>
      <c r="AZ521" t="s">
        <v>322</v>
      </c>
      <c r="BA521" t="s"/>
      <c r="BB521" t="n">
        <v>28220</v>
      </c>
      <c r="BC521" t="n">
        <v>0</v>
      </c>
      <c r="BD521" t="n">
        <v>0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529</v>
      </c>
      <c r="F522" t="n">
        <v>6617559</v>
      </c>
      <c r="G522" t="s">
        <v>74</v>
      </c>
      <c r="H522" t="s">
        <v>75</v>
      </c>
      <c r="I522" t="s"/>
      <c r="J522" t="s">
        <v>74</v>
      </c>
      <c r="K522" t="n">
        <v>166</v>
      </c>
      <c r="L522" t="s">
        <v>76</v>
      </c>
      <c r="M522" t="s"/>
      <c r="N522" t="s">
        <v>535</v>
      </c>
      <c r="O522" t="s">
        <v>78</v>
      </c>
      <c r="P522" t="s">
        <v>531</v>
      </c>
      <c r="Q522" t="s"/>
      <c r="R522" t="s">
        <v>80</v>
      </c>
      <c r="S522" t="s">
        <v>160</v>
      </c>
      <c r="T522" t="s">
        <v>82</v>
      </c>
      <c r="U522" t="s"/>
      <c r="V522" t="s">
        <v>83</v>
      </c>
      <c r="W522" t="s">
        <v>84</v>
      </c>
      <c r="X522" t="s"/>
      <c r="Y522" t="s">
        <v>85</v>
      </c>
      <c r="Z522">
        <f>HYPERLINK("https://hotelmonitor-cachepage.eclerx.com/savepage/tk_15439114835499809_sr_2152.html","info")</f>
        <v/>
      </c>
      <c r="AA522" t="n">
        <v>34756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/>
      <c r="AP522" t="n">
        <v>20</v>
      </c>
      <c r="AQ522" t="s">
        <v>88</v>
      </c>
      <c r="AR522" t="s">
        <v>89</v>
      </c>
      <c r="AS522" t="s"/>
      <c r="AT522" t="s">
        <v>90</v>
      </c>
      <c r="AU522" t="s"/>
      <c r="AV522" t="s"/>
      <c r="AW522" t="s"/>
      <c r="AX522" t="s"/>
      <c r="AY522" t="n">
        <v>2311876</v>
      </c>
      <c r="AZ522" t="s">
        <v>322</v>
      </c>
      <c r="BA522" t="s"/>
      <c r="BB522" t="n">
        <v>28220</v>
      </c>
      <c r="BC522" t="n">
        <v>0</v>
      </c>
      <c r="BD522" t="n">
        <v>0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529</v>
      </c>
      <c r="F523" t="n">
        <v>6617559</v>
      </c>
      <c r="G523" t="s">
        <v>74</v>
      </c>
      <c r="H523" t="s">
        <v>75</v>
      </c>
      <c r="I523" t="s"/>
      <c r="J523" t="s">
        <v>74</v>
      </c>
      <c r="K523" t="n">
        <v>167</v>
      </c>
      <c r="L523" t="s">
        <v>76</v>
      </c>
      <c r="M523" t="s"/>
      <c r="N523" t="s">
        <v>77</v>
      </c>
      <c r="O523" t="s">
        <v>78</v>
      </c>
      <c r="P523" t="s">
        <v>531</v>
      </c>
      <c r="Q523" t="s"/>
      <c r="R523" t="s">
        <v>80</v>
      </c>
      <c r="S523" t="s">
        <v>478</v>
      </c>
      <c r="T523" t="s">
        <v>82</v>
      </c>
      <c r="U523" t="s"/>
      <c r="V523" t="s">
        <v>83</v>
      </c>
      <c r="W523" t="s">
        <v>84</v>
      </c>
      <c r="X523" t="s"/>
      <c r="Y523" t="s">
        <v>85</v>
      </c>
      <c r="Z523">
        <f>HYPERLINK("https://hotelmonitor-cachepage.eclerx.com/savepage/tk_15439114835499809_sr_2152.html","info")</f>
        <v/>
      </c>
      <c r="AA523" t="n">
        <v>34756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/>
      <c r="AP523" t="n">
        <v>20</v>
      </c>
      <c r="AQ523" t="s">
        <v>88</v>
      </c>
      <c r="AR523" t="s">
        <v>126</v>
      </c>
      <c r="AS523" t="s"/>
      <c r="AT523" t="s">
        <v>90</v>
      </c>
      <c r="AU523" t="s"/>
      <c r="AV523" t="s"/>
      <c r="AW523" t="s"/>
      <c r="AX523" t="s"/>
      <c r="AY523" t="n">
        <v>2311876</v>
      </c>
      <c r="AZ523" t="s">
        <v>322</v>
      </c>
      <c r="BA523" t="s"/>
      <c r="BB523" t="n">
        <v>28220</v>
      </c>
      <c r="BC523" t="n">
        <v>0</v>
      </c>
      <c r="BD523" t="n">
        <v>0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529</v>
      </c>
      <c r="F524" t="n">
        <v>6617559</v>
      </c>
      <c r="G524" t="s">
        <v>74</v>
      </c>
      <c r="H524" t="s">
        <v>75</v>
      </c>
      <c r="I524" t="s"/>
      <c r="J524" t="s">
        <v>74</v>
      </c>
      <c r="K524" t="n">
        <v>181</v>
      </c>
      <c r="L524" t="s">
        <v>76</v>
      </c>
      <c r="M524" t="s"/>
      <c r="N524" t="s">
        <v>536</v>
      </c>
      <c r="O524" t="s">
        <v>78</v>
      </c>
      <c r="P524" t="s">
        <v>531</v>
      </c>
      <c r="Q524" t="s"/>
      <c r="R524" t="s">
        <v>80</v>
      </c>
      <c r="S524" t="s">
        <v>537</v>
      </c>
      <c r="T524" t="s">
        <v>82</v>
      </c>
      <c r="U524" t="s"/>
      <c r="V524" t="s">
        <v>83</v>
      </c>
      <c r="W524" t="s">
        <v>84</v>
      </c>
      <c r="X524" t="s"/>
      <c r="Y524" t="s">
        <v>85</v>
      </c>
      <c r="Z524">
        <f>HYPERLINK("https://hotelmonitor-cachepage.eclerx.com/savepage/tk_15439114835499809_sr_2152.html","info")</f>
        <v/>
      </c>
      <c r="AA524" t="n">
        <v>34756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/>
      <c r="AP524" t="n">
        <v>20</v>
      </c>
      <c r="AQ524" t="s">
        <v>88</v>
      </c>
      <c r="AR524" t="s">
        <v>110</v>
      </c>
      <c r="AS524" t="s"/>
      <c r="AT524" t="s">
        <v>90</v>
      </c>
      <c r="AU524" t="s"/>
      <c r="AV524" t="s"/>
      <c r="AW524" t="s"/>
      <c r="AX524" t="s"/>
      <c r="AY524" t="n">
        <v>2311876</v>
      </c>
      <c r="AZ524" t="s">
        <v>322</v>
      </c>
      <c r="BA524" t="s"/>
      <c r="BB524" t="n">
        <v>28220</v>
      </c>
      <c r="BC524" t="n">
        <v>0</v>
      </c>
      <c r="BD524" t="n">
        <v>0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529</v>
      </c>
      <c r="F525" t="n">
        <v>6617559</v>
      </c>
      <c r="G525" t="s">
        <v>74</v>
      </c>
      <c r="H525" t="s">
        <v>75</v>
      </c>
      <c r="I525" t="s"/>
      <c r="J525" t="s">
        <v>74</v>
      </c>
      <c r="K525" t="n">
        <v>185</v>
      </c>
      <c r="L525" t="s">
        <v>76</v>
      </c>
      <c r="M525" t="s"/>
      <c r="N525" t="s">
        <v>77</v>
      </c>
      <c r="O525" t="s">
        <v>78</v>
      </c>
      <c r="P525" t="s">
        <v>531</v>
      </c>
      <c r="Q525" t="s"/>
      <c r="R525" t="s">
        <v>80</v>
      </c>
      <c r="S525" t="s">
        <v>538</v>
      </c>
      <c r="T525" t="s">
        <v>82</v>
      </c>
      <c r="U525" t="s"/>
      <c r="V525" t="s">
        <v>83</v>
      </c>
      <c r="W525" t="s">
        <v>84</v>
      </c>
      <c r="X525" t="s"/>
      <c r="Y525" t="s">
        <v>85</v>
      </c>
      <c r="Z525">
        <f>HYPERLINK("https://hotelmonitor-cachepage.eclerx.com/savepage/tk_15439114835499809_sr_2152.html","info")</f>
        <v/>
      </c>
      <c r="AA525" t="n">
        <v>34756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/>
      <c r="AP525" t="n">
        <v>20</v>
      </c>
      <c r="AQ525" t="s">
        <v>88</v>
      </c>
      <c r="AR525" t="s">
        <v>119</v>
      </c>
      <c r="AS525" t="s"/>
      <c r="AT525" t="s">
        <v>90</v>
      </c>
      <c r="AU525" t="s"/>
      <c r="AV525" t="s"/>
      <c r="AW525" t="s"/>
      <c r="AX525" t="s"/>
      <c r="AY525" t="n">
        <v>2311876</v>
      </c>
      <c r="AZ525" t="s">
        <v>322</v>
      </c>
      <c r="BA525" t="s"/>
      <c r="BB525" t="n">
        <v>28220</v>
      </c>
      <c r="BC525" t="n">
        <v>0</v>
      </c>
      <c r="BD525" t="n">
        <v>0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529</v>
      </c>
      <c r="F526" t="n">
        <v>6617559</v>
      </c>
      <c r="G526" t="s">
        <v>74</v>
      </c>
      <c r="H526" t="s">
        <v>75</v>
      </c>
      <c r="I526" t="s"/>
      <c r="J526" t="s">
        <v>74</v>
      </c>
      <c r="K526" t="n">
        <v>185</v>
      </c>
      <c r="L526" t="s">
        <v>76</v>
      </c>
      <c r="M526" t="s"/>
      <c r="N526" t="s">
        <v>77</v>
      </c>
      <c r="O526" t="s">
        <v>78</v>
      </c>
      <c r="P526" t="s">
        <v>531</v>
      </c>
      <c r="Q526" t="s"/>
      <c r="R526" t="s">
        <v>80</v>
      </c>
      <c r="S526" t="s">
        <v>538</v>
      </c>
      <c r="T526" t="s">
        <v>82</v>
      </c>
      <c r="U526" t="s"/>
      <c r="V526" t="s">
        <v>83</v>
      </c>
      <c r="W526" t="s">
        <v>84</v>
      </c>
      <c r="X526" t="s"/>
      <c r="Y526" t="s">
        <v>85</v>
      </c>
      <c r="Z526">
        <f>HYPERLINK("https://hotelmonitor-cachepage.eclerx.com/savepage/tk_15439114835499809_sr_2152.html","info")</f>
        <v/>
      </c>
      <c r="AA526" t="n">
        <v>34756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/>
      <c r="AP526" t="n">
        <v>20</v>
      </c>
      <c r="AQ526" t="s">
        <v>88</v>
      </c>
      <c r="AR526" t="s">
        <v>140</v>
      </c>
      <c r="AS526" t="s"/>
      <c r="AT526" t="s">
        <v>90</v>
      </c>
      <c r="AU526" t="s"/>
      <c r="AV526" t="s"/>
      <c r="AW526" t="s"/>
      <c r="AX526" t="s"/>
      <c r="AY526" t="n">
        <v>2311876</v>
      </c>
      <c r="AZ526" t="s">
        <v>322</v>
      </c>
      <c r="BA526" t="s"/>
      <c r="BB526" t="n">
        <v>28220</v>
      </c>
      <c r="BC526" t="n">
        <v>0</v>
      </c>
      <c r="BD526" t="n">
        <v>0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529</v>
      </c>
      <c r="F527" t="n">
        <v>6617559</v>
      </c>
      <c r="G527" t="s">
        <v>74</v>
      </c>
      <c r="H527" t="s">
        <v>75</v>
      </c>
      <c r="I527" t="s"/>
      <c r="J527" t="s">
        <v>74</v>
      </c>
      <c r="K527" t="n">
        <v>185</v>
      </c>
      <c r="L527" t="s">
        <v>76</v>
      </c>
      <c r="M527" t="s"/>
      <c r="N527" t="s">
        <v>77</v>
      </c>
      <c r="O527" t="s">
        <v>78</v>
      </c>
      <c r="P527" t="s">
        <v>531</v>
      </c>
      <c r="Q527" t="s"/>
      <c r="R527" t="s">
        <v>80</v>
      </c>
      <c r="S527" t="s">
        <v>538</v>
      </c>
      <c r="T527" t="s">
        <v>82</v>
      </c>
      <c r="U527" t="s"/>
      <c r="V527" t="s">
        <v>83</v>
      </c>
      <c r="W527" t="s">
        <v>84</v>
      </c>
      <c r="X527" t="s"/>
      <c r="Y527" t="s">
        <v>85</v>
      </c>
      <c r="Z527">
        <f>HYPERLINK("https://hotelmonitor-cachepage.eclerx.com/savepage/tk_15439114835499809_sr_2152.html","info")</f>
        <v/>
      </c>
      <c r="AA527" t="n">
        <v>34756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/>
      <c r="AP527" t="n">
        <v>20</v>
      </c>
      <c r="AQ527" t="s">
        <v>88</v>
      </c>
      <c r="AR527" t="s">
        <v>186</v>
      </c>
      <c r="AS527" t="s"/>
      <c r="AT527" t="s">
        <v>90</v>
      </c>
      <c r="AU527" t="s"/>
      <c r="AV527" t="s"/>
      <c r="AW527" t="s"/>
      <c r="AX527" t="s"/>
      <c r="AY527" t="n">
        <v>2311876</v>
      </c>
      <c r="AZ527" t="s">
        <v>322</v>
      </c>
      <c r="BA527" t="s"/>
      <c r="BB527" t="n">
        <v>28220</v>
      </c>
      <c r="BC527" t="n">
        <v>0</v>
      </c>
      <c r="BD527" t="n">
        <v>0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529</v>
      </c>
      <c r="F528" t="n">
        <v>6617559</v>
      </c>
      <c r="G528" t="s">
        <v>74</v>
      </c>
      <c r="H528" t="s">
        <v>75</v>
      </c>
      <c r="I528" t="s"/>
      <c r="J528" t="s">
        <v>74</v>
      </c>
      <c r="K528" t="n">
        <v>186</v>
      </c>
      <c r="L528" t="s">
        <v>76</v>
      </c>
      <c r="M528" t="s"/>
      <c r="N528" t="s">
        <v>111</v>
      </c>
      <c r="O528" t="s">
        <v>78</v>
      </c>
      <c r="P528" t="s">
        <v>531</v>
      </c>
      <c r="Q528" t="s"/>
      <c r="R528" t="s">
        <v>80</v>
      </c>
      <c r="S528" t="s">
        <v>539</v>
      </c>
      <c r="T528" t="s">
        <v>82</v>
      </c>
      <c r="U528" t="s"/>
      <c r="V528" t="s">
        <v>83</v>
      </c>
      <c r="W528" t="s">
        <v>84</v>
      </c>
      <c r="X528" t="s"/>
      <c r="Y528" t="s">
        <v>85</v>
      </c>
      <c r="Z528">
        <f>HYPERLINK("https://hotelmonitor-cachepage.eclerx.com/savepage/tk_15439114835499809_sr_2152.html","info")</f>
        <v/>
      </c>
      <c r="AA528" t="n">
        <v>34756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/>
      <c r="AP528" t="n">
        <v>20</v>
      </c>
      <c r="AQ528" t="s">
        <v>88</v>
      </c>
      <c r="AR528" t="s">
        <v>113</v>
      </c>
      <c r="AS528" t="s"/>
      <c r="AT528" t="s">
        <v>90</v>
      </c>
      <c r="AU528" t="s"/>
      <c r="AV528" t="s"/>
      <c r="AW528" t="s"/>
      <c r="AX528" t="s"/>
      <c r="AY528" t="n">
        <v>2311876</v>
      </c>
      <c r="AZ528" t="s">
        <v>322</v>
      </c>
      <c r="BA528" t="s"/>
      <c r="BB528" t="n">
        <v>28220</v>
      </c>
      <c r="BC528" t="n">
        <v>0</v>
      </c>
      <c r="BD528" t="n">
        <v>0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529</v>
      </c>
      <c r="F529" t="n">
        <v>6617559</v>
      </c>
      <c r="G529" t="s">
        <v>74</v>
      </c>
      <c r="H529" t="s">
        <v>75</v>
      </c>
      <c r="I529" t="s"/>
      <c r="J529" t="s">
        <v>74</v>
      </c>
      <c r="K529" t="n">
        <v>186</v>
      </c>
      <c r="L529" t="s">
        <v>76</v>
      </c>
      <c r="M529" t="s"/>
      <c r="N529" t="s">
        <v>117</v>
      </c>
      <c r="O529" t="s">
        <v>78</v>
      </c>
      <c r="P529" t="s">
        <v>531</v>
      </c>
      <c r="Q529" t="s"/>
      <c r="R529" t="s">
        <v>80</v>
      </c>
      <c r="S529" t="s">
        <v>539</v>
      </c>
      <c r="T529" t="s">
        <v>82</v>
      </c>
      <c r="U529" t="s"/>
      <c r="V529" t="s">
        <v>83</v>
      </c>
      <c r="W529" t="s">
        <v>84</v>
      </c>
      <c r="X529" t="s"/>
      <c r="Y529" t="s">
        <v>85</v>
      </c>
      <c r="Z529">
        <f>HYPERLINK("https://hotelmonitor-cachepage.eclerx.com/savepage/tk_15439114835499809_sr_2152.html","info")</f>
        <v/>
      </c>
      <c r="AA529" t="n">
        <v>34756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/>
      <c r="AP529" t="n">
        <v>20</v>
      </c>
      <c r="AQ529" t="s">
        <v>88</v>
      </c>
      <c r="AR529" t="s">
        <v>103</v>
      </c>
      <c r="AS529" t="s"/>
      <c r="AT529" t="s">
        <v>90</v>
      </c>
      <c r="AU529" t="s"/>
      <c r="AV529" t="s"/>
      <c r="AW529" t="s"/>
      <c r="AX529" t="s"/>
      <c r="AY529" t="n">
        <v>2311876</v>
      </c>
      <c r="AZ529" t="s">
        <v>322</v>
      </c>
      <c r="BA529" t="s"/>
      <c r="BB529" t="n">
        <v>28220</v>
      </c>
      <c r="BC529" t="n">
        <v>0</v>
      </c>
      <c r="BD529" t="n">
        <v>0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529</v>
      </c>
      <c r="F530" t="n">
        <v>6617559</v>
      </c>
      <c r="G530" t="s">
        <v>74</v>
      </c>
      <c r="H530" t="s">
        <v>75</v>
      </c>
      <c r="I530" t="s"/>
      <c r="J530" t="s">
        <v>74</v>
      </c>
      <c r="K530" t="n">
        <v>187</v>
      </c>
      <c r="L530" t="s">
        <v>76</v>
      </c>
      <c r="M530" t="s"/>
      <c r="N530" t="s">
        <v>77</v>
      </c>
      <c r="O530" t="s">
        <v>78</v>
      </c>
      <c r="P530" t="s">
        <v>531</v>
      </c>
      <c r="Q530" t="s"/>
      <c r="R530" t="s">
        <v>80</v>
      </c>
      <c r="S530" t="s">
        <v>540</v>
      </c>
      <c r="T530" t="s">
        <v>82</v>
      </c>
      <c r="U530" t="s"/>
      <c r="V530" t="s">
        <v>83</v>
      </c>
      <c r="W530" t="s">
        <v>84</v>
      </c>
      <c r="X530" t="s"/>
      <c r="Y530" t="s">
        <v>85</v>
      </c>
      <c r="Z530">
        <f>HYPERLINK("https://hotelmonitor-cachepage.eclerx.com/savepage/tk_15439114835499809_sr_2152.html","info")</f>
        <v/>
      </c>
      <c r="AA530" t="n">
        <v>34756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/>
      <c r="AP530" t="n">
        <v>20</v>
      </c>
      <c r="AQ530" t="s">
        <v>88</v>
      </c>
      <c r="AR530" t="s">
        <v>124</v>
      </c>
      <c r="AS530" t="s"/>
      <c r="AT530" t="s">
        <v>90</v>
      </c>
      <c r="AU530" t="s"/>
      <c r="AV530" t="s"/>
      <c r="AW530" t="s"/>
      <c r="AX530" t="s"/>
      <c r="AY530" t="n">
        <v>2311876</v>
      </c>
      <c r="AZ530" t="s">
        <v>322</v>
      </c>
      <c r="BA530" t="s"/>
      <c r="BB530" t="n">
        <v>28220</v>
      </c>
      <c r="BC530" t="n">
        <v>0</v>
      </c>
      <c r="BD530" t="n">
        <v>0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529</v>
      </c>
      <c r="F531" t="n">
        <v>6617559</v>
      </c>
      <c r="G531" t="s">
        <v>74</v>
      </c>
      <c r="H531" t="s">
        <v>75</v>
      </c>
      <c r="I531" t="s"/>
      <c r="J531" t="s">
        <v>74</v>
      </c>
      <c r="K531" t="n">
        <v>187</v>
      </c>
      <c r="L531" t="s">
        <v>76</v>
      </c>
      <c r="M531" t="s"/>
      <c r="N531" t="s">
        <v>541</v>
      </c>
      <c r="O531" t="s">
        <v>78</v>
      </c>
      <c r="P531" t="s">
        <v>531</v>
      </c>
      <c r="Q531" t="s"/>
      <c r="R531" t="s">
        <v>80</v>
      </c>
      <c r="S531" t="s">
        <v>540</v>
      </c>
      <c r="T531" t="s">
        <v>82</v>
      </c>
      <c r="U531" t="s"/>
      <c r="V531" t="s">
        <v>83</v>
      </c>
      <c r="W531" t="s">
        <v>84</v>
      </c>
      <c r="X531" t="s"/>
      <c r="Y531" t="s">
        <v>85</v>
      </c>
      <c r="Z531">
        <f>HYPERLINK("https://hotelmonitor-cachepage.eclerx.com/savepage/tk_15439114835499809_sr_2152.html","info")</f>
        <v/>
      </c>
      <c r="AA531" t="n">
        <v>34756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/>
      <c r="AP531" t="n">
        <v>20</v>
      </c>
      <c r="AQ531" t="s">
        <v>88</v>
      </c>
      <c r="AR531" t="s">
        <v>156</v>
      </c>
      <c r="AS531" t="s"/>
      <c r="AT531" t="s">
        <v>90</v>
      </c>
      <c r="AU531" t="s"/>
      <c r="AV531" t="s"/>
      <c r="AW531" t="s"/>
      <c r="AX531" t="s"/>
      <c r="AY531" t="n">
        <v>2311876</v>
      </c>
      <c r="AZ531" t="s">
        <v>322</v>
      </c>
      <c r="BA531" t="s"/>
      <c r="BB531" t="n">
        <v>28220</v>
      </c>
      <c r="BC531" t="n">
        <v>0</v>
      </c>
      <c r="BD531" t="n">
        <v>0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529</v>
      </c>
      <c r="F532" t="n">
        <v>6617559</v>
      </c>
      <c r="G532" t="s">
        <v>74</v>
      </c>
      <c r="H532" t="s">
        <v>75</v>
      </c>
      <c r="I532" t="s"/>
      <c r="J532" t="s">
        <v>74</v>
      </c>
      <c r="K532" t="n">
        <v>187</v>
      </c>
      <c r="L532" t="s">
        <v>76</v>
      </c>
      <c r="M532" t="s"/>
      <c r="N532" t="s">
        <v>536</v>
      </c>
      <c r="O532" t="s">
        <v>78</v>
      </c>
      <c r="P532" t="s">
        <v>531</v>
      </c>
      <c r="Q532" t="s"/>
      <c r="R532" t="s">
        <v>80</v>
      </c>
      <c r="S532" t="s">
        <v>540</v>
      </c>
      <c r="T532" t="s">
        <v>82</v>
      </c>
      <c r="U532" t="s"/>
      <c r="V532" t="s">
        <v>83</v>
      </c>
      <c r="W532" t="s">
        <v>84</v>
      </c>
      <c r="X532" t="s"/>
      <c r="Y532" t="s">
        <v>85</v>
      </c>
      <c r="Z532">
        <f>HYPERLINK("https://hotelmonitor-cachepage.eclerx.com/savepage/tk_15439114835499809_sr_2152.html","info")</f>
        <v/>
      </c>
      <c r="AA532" t="n">
        <v>34756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/>
      <c r="AP532" t="n">
        <v>20</v>
      </c>
      <c r="AQ532" t="s">
        <v>88</v>
      </c>
      <c r="AR532" t="s">
        <v>116</v>
      </c>
      <c r="AS532" t="s"/>
      <c r="AT532" t="s">
        <v>90</v>
      </c>
      <c r="AU532" t="s"/>
      <c r="AV532" t="s"/>
      <c r="AW532" t="s"/>
      <c r="AX532" t="s"/>
      <c r="AY532" t="n">
        <v>2311876</v>
      </c>
      <c r="AZ532" t="s">
        <v>322</v>
      </c>
      <c r="BA532" t="s"/>
      <c r="BB532" t="n">
        <v>28220</v>
      </c>
      <c r="BC532" t="n">
        <v>0</v>
      </c>
      <c r="BD532" t="n">
        <v>0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529</v>
      </c>
      <c r="F533" t="n">
        <v>6617559</v>
      </c>
      <c r="G533" t="s">
        <v>74</v>
      </c>
      <c r="H533" t="s">
        <v>75</v>
      </c>
      <c r="I533" t="s"/>
      <c r="J533" t="s">
        <v>74</v>
      </c>
      <c r="K533" t="n">
        <v>188</v>
      </c>
      <c r="L533" t="s">
        <v>76</v>
      </c>
      <c r="M533" t="s"/>
      <c r="N533" t="s">
        <v>542</v>
      </c>
      <c r="O533" t="s">
        <v>78</v>
      </c>
      <c r="P533" t="s">
        <v>531</v>
      </c>
      <c r="Q533" t="s"/>
      <c r="R533" t="s">
        <v>80</v>
      </c>
      <c r="S533" t="s">
        <v>185</v>
      </c>
      <c r="T533" t="s">
        <v>82</v>
      </c>
      <c r="U533" t="s"/>
      <c r="V533" t="s">
        <v>83</v>
      </c>
      <c r="W533" t="s">
        <v>84</v>
      </c>
      <c r="X533" t="s"/>
      <c r="Y533" t="s">
        <v>85</v>
      </c>
      <c r="Z533">
        <f>HYPERLINK("https://hotelmonitor-cachepage.eclerx.com/savepage/tk_15439114835499809_sr_2152.html","info")</f>
        <v/>
      </c>
      <c r="AA533" t="n">
        <v>34756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/>
      <c r="AP533" t="n">
        <v>20</v>
      </c>
      <c r="AQ533" t="s">
        <v>88</v>
      </c>
      <c r="AR533" t="s">
        <v>103</v>
      </c>
      <c r="AS533" t="s"/>
      <c r="AT533" t="s">
        <v>90</v>
      </c>
      <c r="AU533" t="s"/>
      <c r="AV533" t="s"/>
      <c r="AW533" t="s"/>
      <c r="AX533" t="s"/>
      <c r="AY533" t="n">
        <v>2311876</v>
      </c>
      <c r="AZ533" t="s">
        <v>322</v>
      </c>
      <c r="BA533" t="s"/>
      <c r="BB533" t="n">
        <v>28220</v>
      </c>
      <c r="BC533" t="n">
        <v>0</v>
      </c>
      <c r="BD533" t="n">
        <v>0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529</v>
      </c>
      <c r="F534" t="n">
        <v>6617559</v>
      </c>
      <c r="G534" t="s">
        <v>74</v>
      </c>
      <c r="H534" t="s">
        <v>75</v>
      </c>
      <c r="I534" t="s"/>
      <c r="J534" t="s">
        <v>74</v>
      </c>
      <c r="K534" t="n">
        <v>191</v>
      </c>
      <c r="L534" t="s">
        <v>76</v>
      </c>
      <c r="M534" t="s"/>
      <c r="N534" t="s">
        <v>77</v>
      </c>
      <c r="O534" t="s">
        <v>78</v>
      </c>
      <c r="P534" t="s">
        <v>531</v>
      </c>
      <c r="Q534" t="s"/>
      <c r="R534" t="s">
        <v>80</v>
      </c>
      <c r="S534" t="s">
        <v>187</v>
      </c>
      <c r="T534" t="s">
        <v>82</v>
      </c>
      <c r="U534" t="s"/>
      <c r="V534" t="s">
        <v>83</v>
      </c>
      <c r="W534" t="s">
        <v>84</v>
      </c>
      <c r="X534" t="s"/>
      <c r="Y534" t="s">
        <v>85</v>
      </c>
      <c r="Z534">
        <f>HYPERLINK("https://hotelmonitor-cachepage.eclerx.com/savepage/tk_15439114835499809_sr_2152.html","info")</f>
        <v/>
      </c>
      <c r="AA534" t="n">
        <v>34756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/>
      <c r="AP534" t="n">
        <v>20</v>
      </c>
      <c r="AQ534" t="s">
        <v>88</v>
      </c>
      <c r="AR534" t="s">
        <v>89</v>
      </c>
      <c r="AS534" t="s"/>
      <c r="AT534" t="s">
        <v>90</v>
      </c>
      <c r="AU534" t="s"/>
      <c r="AV534" t="s"/>
      <c r="AW534" t="s"/>
      <c r="AX534" t="s"/>
      <c r="AY534" t="n">
        <v>2311876</v>
      </c>
      <c r="AZ534" t="s">
        <v>322</v>
      </c>
      <c r="BA534" t="s"/>
      <c r="BB534" t="n">
        <v>28220</v>
      </c>
      <c r="BC534" t="n">
        <v>0</v>
      </c>
      <c r="BD534" t="n">
        <v>0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529</v>
      </c>
      <c r="F535" t="n">
        <v>6617559</v>
      </c>
      <c r="G535" t="s">
        <v>74</v>
      </c>
      <c r="H535" t="s">
        <v>75</v>
      </c>
      <c r="I535" t="s"/>
      <c r="J535" t="s">
        <v>74</v>
      </c>
      <c r="K535" t="n">
        <v>194</v>
      </c>
      <c r="L535" t="s">
        <v>76</v>
      </c>
      <c r="M535" t="s"/>
      <c r="N535" t="s">
        <v>543</v>
      </c>
      <c r="O535" t="s">
        <v>78</v>
      </c>
      <c r="P535" t="s">
        <v>531</v>
      </c>
      <c r="Q535" t="s"/>
      <c r="R535" t="s">
        <v>80</v>
      </c>
      <c r="S535" t="s">
        <v>190</v>
      </c>
      <c r="T535" t="s">
        <v>82</v>
      </c>
      <c r="U535" t="s"/>
      <c r="V535" t="s">
        <v>83</v>
      </c>
      <c r="W535" t="s">
        <v>84</v>
      </c>
      <c r="X535" t="s"/>
      <c r="Y535" t="s">
        <v>85</v>
      </c>
      <c r="Z535">
        <f>HYPERLINK("https://hotelmonitor-cachepage.eclerx.com/savepage/tk_15439114835499809_sr_2152.html","info")</f>
        <v/>
      </c>
      <c r="AA535" t="n">
        <v>34756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/>
      <c r="AP535" t="n">
        <v>20</v>
      </c>
      <c r="AQ535" t="s">
        <v>88</v>
      </c>
      <c r="AR535" t="s">
        <v>119</v>
      </c>
      <c r="AS535" t="s"/>
      <c r="AT535" t="s">
        <v>90</v>
      </c>
      <c r="AU535" t="s"/>
      <c r="AV535" t="s"/>
      <c r="AW535" t="s"/>
      <c r="AX535" t="s"/>
      <c r="AY535" t="n">
        <v>2311876</v>
      </c>
      <c r="AZ535" t="s">
        <v>322</v>
      </c>
      <c r="BA535" t="s"/>
      <c r="BB535" t="n">
        <v>28220</v>
      </c>
      <c r="BC535" t="n">
        <v>0</v>
      </c>
      <c r="BD535" t="n">
        <v>0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529</v>
      </c>
      <c r="F536" t="n">
        <v>6617559</v>
      </c>
      <c r="G536" t="s">
        <v>74</v>
      </c>
      <c r="H536" t="s">
        <v>75</v>
      </c>
      <c r="I536" t="s"/>
      <c r="J536" t="s">
        <v>74</v>
      </c>
      <c r="K536" t="n">
        <v>194</v>
      </c>
      <c r="L536" t="s">
        <v>76</v>
      </c>
      <c r="M536" t="s"/>
      <c r="N536" t="s">
        <v>543</v>
      </c>
      <c r="O536" t="s">
        <v>78</v>
      </c>
      <c r="P536" t="s">
        <v>531</v>
      </c>
      <c r="Q536" t="s"/>
      <c r="R536" t="s">
        <v>80</v>
      </c>
      <c r="S536" t="s">
        <v>190</v>
      </c>
      <c r="T536" t="s">
        <v>82</v>
      </c>
      <c r="U536" t="s"/>
      <c r="V536" t="s">
        <v>83</v>
      </c>
      <c r="W536" t="s">
        <v>84</v>
      </c>
      <c r="X536" t="s"/>
      <c r="Y536" t="s">
        <v>85</v>
      </c>
      <c r="Z536">
        <f>HYPERLINK("https://hotelmonitor-cachepage.eclerx.com/savepage/tk_15439114835499809_sr_2152.html","info")</f>
        <v/>
      </c>
      <c r="AA536" t="n">
        <v>34756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/>
      <c r="AP536" t="n">
        <v>20</v>
      </c>
      <c r="AQ536" t="s">
        <v>88</v>
      </c>
      <c r="AR536" t="s">
        <v>140</v>
      </c>
      <c r="AS536" t="s"/>
      <c r="AT536" t="s">
        <v>90</v>
      </c>
      <c r="AU536" t="s"/>
      <c r="AV536" t="s"/>
      <c r="AW536" t="s"/>
      <c r="AX536" t="s"/>
      <c r="AY536" t="n">
        <v>2311876</v>
      </c>
      <c r="AZ536" t="s">
        <v>322</v>
      </c>
      <c r="BA536" t="s"/>
      <c r="BB536" t="n">
        <v>28220</v>
      </c>
      <c r="BC536" t="n">
        <v>0</v>
      </c>
      <c r="BD536" t="n">
        <v>0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529</v>
      </c>
      <c r="F537" t="n">
        <v>6617559</v>
      </c>
      <c r="G537" t="s">
        <v>74</v>
      </c>
      <c r="H537" t="s">
        <v>75</v>
      </c>
      <c r="I537" t="s"/>
      <c r="J537" t="s">
        <v>74</v>
      </c>
      <c r="K537" t="n">
        <v>194</v>
      </c>
      <c r="L537" t="s">
        <v>76</v>
      </c>
      <c r="M537" t="s"/>
      <c r="N537" t="s">
        <v>544</v>
      </c>
      <c r="O537" t="s">
        <v>78</v>
      </c>
      <c r="P537" t="s">
        <v>531</v>
      </c>
      <c r="Q537" t="s"/>
      <c r="R537" t="s">
        <v>80</v>
      </c>
      <c r="S537" t="s">
        <v>190</v>
      </c>
      <c r="T537" t="s">
        <v>82</v>
      </c>
      <c r="U537" t="s"/>
      <c r="V537" t="s">
        <v>83</v>
      </c>
      <c r="W537" t="s">
        <v>84</v>
      </c>
      <c r="X537" t="s"/>
      <c r="Y537" t="s">
        <v>85</v>
      </c>
      <c r="Z537">
        <f>HYPERLINK("https://hotelmonitor-cachepage.eclerx.com/savepage/tk_15439114835499809_sr_2152.html","info")</f>
        <v/>
      </c>
      <c r="AA537" t="n">
        <v>34756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/>
      <c r="AP537" t="n">
        <v>20</v>
      </c>
      <c r="AQ537" t="s">
        <v>88</v>
      </c>
      <c r="AR537" t="s">
        <v>89</v>
      </c>
      <c r="AS537" t="s"/>
      <c r="AT537" t="s">
        <v>90</v>
      </c>
      <c r="AU537" t="s"/>
      <c r="AV537" t="s"/>
      <c r="AW537" t="s"/>
      <c r="AX537" t="s"/>
      <c r="AY537" t="n">
        <v>2311876</v>
      </c>
      <c r="AZ537" t="s">
        <v>322</v>
      </c>
      <c r="BA537" t="s"/>
      <c r="BB537" t="n">
        <v>28220</v>
      </c>
      <c r="BC537" t="n">
        <v>0</v>
      </c>
      <c r="BD537" t="n">
        <v>0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529</v>
      </c>
      <c r="F538" t="n">
        <v>6617559</v>
      </c>
      <c r="G538" t="s">
        <v>74</v>
      </c>
      <c r="H538" t="s">
        <v>75</v>
      </c>
      <c r="I538" t="s"/>
      <c r="J538" t="s">
        <v>74</v>
      </c>
      <c r="K538" t="n">
        <v>194</v>
      </c>
      <c r="L538" t="s">
        <v>76</v>
      </c>
      <c r="M538" t="s"/>
      <c r="N538" t="s">
        <v>545</v>
      </c>
      <c r="O538" t="s">
        <v>78</v>
      </c>
      <c r="P538" t="s">
        <v>531</v>
      </c>
      <c r="Q538" t="s"/>
      <c r="R538" t="s">
        <v>80</v>
      </c>
      <c r="S538" t="s">
        <v>190</v>
      </c>
      <c r="T538" t="s">
        <v>82</v>
      </c>
      <c r="U538" t="s"/>
      <c r="V538" t="s">
        <v>83</v>
      </c>
      <c r="W538" t="s">
        <v>84</v>
      </c>
      <c r="X538" t="s"/>
      <c r="Y538" t="s">
        <v>85</v>
      </c>
      <c r="Z538">
        <f>HYPERLINK("https://hotelmonitor-cachepage.eclerx.com/savepage/tk_15439114835499809_sr_2152.html","info")</f>
        <v/>
      </c>
      <c r="AA538" t="n">
        <v>34756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87</v>
      </c>
      <c r="AO538" t="s"/>
      <c r="AP538" t="n">
        <v>20</v>
      </c>
      <c r="AQ538" t="s">
        <v>88</v>
      </c>
      <c r="AR538" t="s">
        <v>126</v>
      </c>
      <c r="AS538" t="s"/>
      <c r="AT538" t="s">
        <v>90</v>
      </c>
      <c r="AU538" t="s"/>
      <c r="AV538" t="s"/>
      <c r="AW538" t="s"/>
      <c r="AX538" t="s"/>
      <c r="AY538" t="n">
        <v>2311876</v>
      </c>
      <c r="AZ538" t="s">
        <v>322</v>
      </c>
      <c r="BA538" t="s"/>
      <c r="BB538" t="n">
        <v>28220</v>
      </c>
      <c r="BC538" t="n">
        <v>0</v>
      </c>
      <c r="BD538" t="n">
        <v>0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529</v>
      </c>
      <c r="F539" t="n">
        <v>6617559</v>
      </c>
      <c r="G539" t="s">
        <v>74</v>
      </c>
      <c r="H539" t="s">
        <v>75</v>
      </c>
      <c r="I539" t="s"/>
      <c r="J539" t="s">
        <v>74</v>
      </c>
      <c r="K539" t="n">
        <v>194</v>
      </c>
      <c r="L539" t="s">
        <v>76</v>
      </c>
      <c r="M539" t="s"/>
      <c r="N539" t="s">
        <v>546</v>
      </c>
      <c r="O539" t="s">
        <v>78</v>
      </c>
      <c r="P539" t="s">
        <v>531</v>
      </c>
      <c r="Q539" t="s"/>
      <c r="R539" t="s">
        <v>80</v>
      </c>
      <c r="S539" t="s">
        <v>190</v>
      </c>
      <c r="T539" t="s">
        <v>82</v>
      </c>
      <c r="U539" t="s"/>
      <c r="V539" t="s">
        <v>83</v>
      </c>
      <c r="W539" t="s">
        <v>84</v>
      </c>
      <c r="X539" t="s"/>
      <c r="Y539" t="s">
        <v>85</v>
      </c>
      <c r="Z539">
        <f>HYPERLINK("https://hotelmonitor-cachepage.eclerx.com/savepage/tk_15439114835499809_sr_2152.html","info")</f>
        <v/>
      </c>
      <c r="AA539" t="n">
        <v>34756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87</v>
      </c>
      <c r="AO539" t="s"/>
      <c r="AP539" t="n">
        <v>20</v>
      </c>
      <c r="AQ539" t="s">
        <v>88</v>
      </c>
      <c r="AR539" t="s">
        <v>107</v>
      </c>
      <c r="AS539" t="s"/>
      <c r="AT539" t="s">
        <v>90</v>
      </c>
      <c r="AU539" t="s"/>
      <c r="AV539" t="s"/>
      <c r="AW539" t="s"/>
      <c r="AX539" t="s"/>
      <c r="AY539" t="n">
        <v>2311876</v>
      </c>
      <c r="AZ539" t="s">
        <v>322</v>
      </c>
      <c r="BA539" t="s"/>
      <c r="BB539" t="n">
        <v>28220</v>
      </c>
      <c r="BC539" t="n">
        <v>0</v>
      </c>
      <c r="BD539" t="n">
        <v>0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529</v>
      </c>
      <c r="F540" t="n">
        <v>6617559</v>
      </c>
      <c r="G540" t="s">
        <v>74</v>
      </c>
      <c r="H540" t="s">
        <v>75</v>
      </c>
      <c r="I540" t="s"/>
      <c r="J540" t="s">
        <v>74</v>
      </c>
      <c r="K540" t="n">
        <v>223</v>
      </c>
      <c r="L540" t="s">
        <v>76</v>
      </c>
      <c r="M540" t="s"/>
      <c r="N540" t="s">
        <v>77</v>
      </c>
      <c r="O540" t="s">
        <v>78</v>
      </c>
      <c r="P540" t="s">
        <v>531</v>
      </c>
      <c r="Q540" t="s"/>
      <c r="R540" t="s">
        <v>80</v>
      </c>
      <c r="S540" t="s">
        <v>547</v>
      </c>
      <c r="T540" t="s">
        <v>82</v>
      </c>
      <c r="U540" t="s"/>
      <c r="V540" t="s">
        <v>83</v>
      </c>
      <c r="W540" t="s">
        <v>84</v>
      </c>
      <c r="X540" t="s"/>
      <c r="Y540" t="s">
        <v>85</v>
      </c>
      <c r="Z540">
        <f>HYPERLINK("https://hotelmonitor-cachepage.eclerx.com/savepage/tk_15439114835499809_sr_2152.html","info")</f>
        <v/>
      </c>
      <c r="AA540" t="n">
        <v>34756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87</v>
      </c>
      <c r="AO540" t="s"/>
      <c r="AP540" t="n">
        <v>20</v>
      </c>
      <c r="AQ540" t="s">
        <v>88</v>
      </c>
      <c r="AR540" t="s">
        <v>89</v>
      </c>
      <c r="AS540" t="s"/>
      <c r="AT540" t="s">
        <v>90</v>
      </c>
      <c r="AU540" t="s"/>
      <c r="AV540" t="s"/>
      <c r="AW540" t="s"/>
      <c r="AX540" t="s"/>
      <c r="AY540" t="n">
        <v>2311876</v>
      </c>
      <c r="AZ540" t="s">
        <v>322</v>
      </c>
      <c r="BA540" t="s"/>
      <c r="BB540" t="n">
        <v>28220</v>
      </c>
      <c r="BC540" t="n">
        <v>0</v>
      </c>
      <c r="BD540" t="n">
        <v>0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529</v>
      </c>
      <c r="F541" t="n">
        <v>6617559</v>
      </c>
      <c r="G541" t="s">
        <v>74</v>
      </c>
      <c r="H541" t="s">
        <v>75</v>
      </c>
      <c r="I541" t="s"/>
      <c r="J541" t="s">
        <v>74</v>
      </c>
      <c r="K541" t="n">
        <v>275</v>
      </c>
      <c r="L541" t="s">
        <v>76</v>
      </c>
      <c r="M541" t="s"/>
      <c r="N541" t="s">
        <v>546</v>
      </c>
      <c r="O541" t="s">
        <v>78</v>
      </c>
      <c r="P541" t="s">
        <v>531</v>
      </c>
      <c r="Q541" t="s"/>
      <c r="R541" t="s">
        <v>80</v>
      </c>
      <c r="S541" t="s">
        <v>401</v>
      </c>
      <c r="T541" t="s">
        <v>82</v>
      </c>
      <c r="U541" t="s"/>
      <c r="V541" t="s">
        <v>83</v>
      </c>
      <c r="W541" t="s">
        <v>84</v>
      </c>
      <c r="X541" t="s"/>
      <c r="Y541" t="s">
        <v>85</v>
      </c>
      <c r="Z541">
        <f>HYPERLINK("https://hotelmonitor-cachepage.eclerx.com/savepage/tk_15439114835499809_sr_2152.html","info")</f>
        <v/>
      </c>
      <c r="AA541" t="n">
        <v>34756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87</v>
      </c>
      <c r="AO541" t="s"/>
      <c r="AP541" t="n">
        <v>20</v>
      </c>
      <c r="AQ541" t="s">
        <v>88</v>
      </c>
      <c r="AR541" t="s">
        <v>107</v>
      </c>
      <c r="AS541" t="s"/>
      <c r="AT541" t="s">
        <v>90</v>
      </c>
      <c r="AU541" t="s"/>
      <c r="AV541" t="s"/>
      <c r="AW541" t="s"/>
      <c r="AX541" t="s"/>
      <c r="AY541" t="n">
        <v>2311876</v>
      </c>
      <c r="AZ541" t="s">
        <v>322</v>
      </c>
      <c r="BA541" t="s"/>
      <c r="BB541" t="n">
        <v>28220</v>
      </c>
      <c r="BC541" t="n">
        <v>0</v>
      </c>
      <c r="BD541" t="n">
        <v>0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97</v>
      </c>
      <c r="B542" t="s">
        <v>71</v>
      </c>
      <c r="C542" t="s">
        <v>98</v>
      </c>
      <c r="D542" t="n">
        <v>2</v>
      </c>
      <c r="E542" t="s">
        <v>548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95</v>
      </c>
      <c r="L542" t="s">
        <v>76</v>
      </c>
      <c r="M542" t="s"/>
      <c r="N542" t="s">
        <v>549</v>
      </c>
      <c r="O542" t="s">
        <v>78</v>
      </c>
      <c r="P542" t="s">
        <v>548</v>
      </c>
      <c r="Q542" t="s"/>
      <c r="R542" t="s">
        <v>80</v>
      </c>
      <c r="S542" t="s">
        <v>501</v>
      </c>
      <c r="T542" t="s">
        <v>82</v>
      </c>
      <c r="U542" t="s"/>
      <c r="V542" t="s">
        <v>83</v>
      </c>
      <c r="W542" t="s">
        <v>94</v>
      </c>
      <c r="X542" t="s"/>
      <c r="Y542" t="s">
        <v>85</v>
      </c>
      <c r="Z542">
        <f>HYPERLINK("https://hotelmonitor-cachepage.eclerx.com/savepage/tk_1543901647142723_sr_2151.html","info")</f>
        <v/>
      </c>
      <c r="AA542" t="n">
        <v>-6796293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87</v>
      </c>
      <c r="AO542" t="s"/>
      <c r="AP542" t="n">
        <v>73</v>
      </c>
      <c r="AQ542" t="s">
        <v>88</v>
      </c>
      <c r="AR542" t="s">
        <v>110</v>
      </c>
      <c r="AS542" t="s"/>
      <c r="AT542" t="s">
        <v>90</v>
      </c>
      <c r="AU542" t="s"/>
      <c r="AV542" t="s"/>
      <c r="AW542" t="s"/>
      <c r="AX542" t="s"/>
      <c r="AY542" t="n">
        <v>6796293</v>
      </c>
      <c r="AZ542" t="s">
        <v>322</v>
      </c>
      <c r="BA542" t="s"/>
      <c r="BB542" t="n">
        <v>80169</v>
      </c>
      <c r="BC542" t="n">
        <v>0</v>
      </c>
      <c r="BD542" t="n">
        <v>0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97</v>
      </c>
      <c r="B543" t="s">
        <v>71</v>
      </c>
      <c r="C543" t="s">
        <v>98</v>
      </c>
      <c r="D543" t="n">
        <v>2</v>
      </c>
      <c r="E543" t="s">
        <v>548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95</v>
      </c>
      <c r="L543" t="s">
        <v>76</v>
      </c>
      <c r="M543" t="s"/>
      <c r="N543" t="s">
        <v>550</v>
      </c>
      <c r="O543" t="s">
        <v>78</v>
      </c>
      <c r="P543" t="s">
        <v>548</v>
      </c>
      <c r="Q543" t="s"/>
      <c r="R543" t="s">
        <v>80</v>
      </c>
      <c r="S543" t="s">
        <v>501</v>
      </c>
      <c r="T543" t="s">
        <v>82</v>
      </c>
      <c r="U543" t="s"/>
      <c r="V543" t="s">
        <v>83</v>
      </c>
      <c r="W543" t="s">
        <v>94</v>
      </c>
      <c r="X543" t="s"/>
      <c r="Y543" t="s">
        <v>85</v>
      </c>
      <c r="Z543">
        <f>HYPERLINK("https://hotelmonitor-cachepage.eclerx.com/savepage/tk_1543901647142723_sr_2151.html","info")</f>
        <v/>
      </c>
      <c r="AA543" t="n">
        <v>-6796293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87</v>
      </c>
      <c r="AO543" t="s"/>
      <c r="AP543" t="n">
        <v>73</v>
      </c>
      <c r="AQ543" t="s">
        <v>88</v>
      </c>
      <c r="AR543" t="s">
        <v>110</v>
      </c>
      <c r="AS543" t="s"/>
      <c r="AT543" t="s">
        <v>90</v>
      </c>
      <c r="AU543" t="s"/>
      <c r="AV543" t="s"/>
      <c r="AW543" t="s"/>
      <c r="AX543" t="s"/>
      <c r="AY543" t="n">
        <v>6796293</v>
      </c>
      <c r="AZ543" t="s">
        <v>322</v>
      </c>
      <c r="BA543" t="s"/>
      <c r="BB543" t="n">
        <v>80169</v>
      </c>
      <c r="BC543" t="n">
        <v>0</v>
      </c>
      <c r="BD543" t="n">
        <v>0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97</v>
      </c>
      <c r="B544" t="s">
        <v>71</v>
      </c>
      <c r="C544" t="s">
        <v>98</v>
      </c>
      <c r="D544" t="n">
        <v>2</v>
      </c>
      <c r="E544" t="s">
        <v>548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95</v>
      </c>
      <c r="L544" t="s">
        <v>76</v>
      </c>
      <c r="M544" t="s"/>
      <c r="N544" t="s">
        <v>551</v>
      </c>
      <c r="O544" t="s">
        <v>78</v>
      </c>
      <c r="P544" t="s">
        <v>548</v>
      </c>
      <c r="Q544" t="s"/>
      <c r="R544" t="s">
        <v>80</v>
      </c>
      <c r="S544" t="s">
        <v>501</v>
      </c>
      <c r="T544" t="s">
        <v>82</v>
      </c>
      <c r="U544" t="s"/>
      <c r="V544" t="s">
        <v>83</v>
      </c>
      <c r="W544" t="s">
        <v>94</v>
      </c>
      <c r="X544" t="s"/>
      <c r="Y544" t="s">
        <v>85</v>
      </c>
      <c r="Z544">
        <f>HYPERLINK("https://hotelmonitor-cachepage.eclerx.com/savepage/tk_1543901647142723_sr_2151.html","info")</f>
        <v/>
      </c>
      <c r="AA544" t="n">
        <v>-6796293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87</v>
      </c>
      <c r="AO544" t="s"/>
      <c r="AP544" t="n">
        <v>73</v>
      </c>
      <c r="AQ544" t="s">
        <v>88</v>
      </c>
      <c r="AR544" t="s">
        <v>110</v>
      </c>
      <c r="AS544" t="s"/>
      <c r="AT544" t="s">
        <v>90</v>
      </c>
      <c r="AU544" t="s"/>
      <c r="AV544" t="s"/>
      <c r="AW544" t="s"/>
      <c r="AX544" t="s"/>
      <c r="AY544" t="n">
        <v>6796293</v>
      </c>
      <c r="AZ544" t="s">
        <v>322</v>
      </c>
      <c r="BA544" t="s"/>
      <c r="BB544" t="n">
        <v>80169</v>
      </c>
      <c r="BC544" t="n">
        <v>0</v>
      </c>
      <c r="BD544" t="n">
        <v>0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97</v>
      </c>
      <c r="B545" t="s">
        <v>71</v>
      </c>
      <c r="C545" t="s">
        <v>98</v>
      </c>
      <c r="D545" t="n">
        <v>2</v>
      </c>
      <c r="E545" t="s">
        <v>548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105</v>
      </c>
      <c r="L545" t="s">
        <v>76</v>
      </c>
      <c r="M545" t="s"/>
      <c r="N545" t="s">
        <v>552</v>
      </c>
      <c r="O545" t="s">
        <v>78</v>
      </c>
      <c r="P545" t="s">
        <v>548</v>
      </c>
      <c r="Q545" t="s"/>
      <c r="R545" t="s">
        <v>80</v>
      </c>
      <c r="S545" t="s">
        <v>149</v>
      </c>
      <c r="T545" t="s">
        <v>82</v>
      </c>
      <c r="U545" t="s"/>
      <c r="V545" t="s">
        <v>83</v>
      </c>
      <c r="W545" t="s">
        <v>94</v>
      </c>
      <c r="X545" t="s"/>
      <c r="Y545" t="s">
        <v>85</v>
      </c>
      <c r="Z545">
        <f>HYPERLINK("https://hotelmonitor-cachepage.eclerx.com/savepage/tk_1543901647142723_sr_2151.html","info")</f>
        <v/>
      </c>
      <c r="AA545" t="n">
        <v>-6796293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87</v>
      </c>
      <c r="AO545" t="s"/>
      <c r="AP545" t="n">
        <v>73</v>
      </c>
      <c r="AQ545" t="s">
        <v>88</v>
      </c>
      <c r="AR545" t="s">
        <v>110</v>
      </c>
      <c r="AS545" t="s"/>
      <c r="AT545" t="s">
        <v>90</v>
      </c>
      <c r="AU545" t="s"/>
      <c r="AV545" t="s"/>
      <c r="AW545" t="s"/>
      <c r="AX545" t="s"/>
      <c r="AY545" t="n">
        <v>6796293</v>
      </c>
      <c r="AZ545" t="s">
        <v>322</v>
      </c>
      <c r="BA545" t="s"/>
      <c r="BB545" t="n">
        <v>80169</v>
      </c>
      <c r="BC545" t="n">
        <v>0</v>
      </c>
      <c r="BD545" t="n">
        <v>0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499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94</v>
      </c>
      <c r="L546" t="s">
        <v>76</v>
      </c>
      <c r="M546" t="s"/>
      <c r="N546" t="s">
        <v>503</v>
      </c>
      <c r="O546" t="s">
        <v>78</v>
      </c>
      <c r="P546" t="s">
        <v>499</v>
      </c>
      <c r="Q546" t="s"/>
      <c r="R546" t="s">
        <v>80</v>
      </c>
      <c r="S546" t="s">
        <v>267</v>
      </c>
      <c r="T546" t="s">
        <v>82</v>
      </c>
      <c r="U546" t="s"/>
      <c r="V546" t="s">
        <v>83</v>
      </c>
      <c r="W546" t="s">
        <v>94</v>
      </c>
      <c r="X546" t="s"/>
      <c r="Y546" t="s">
        <v>85</v>
      </c>
      <c r="Z546">
        <f>HYPERLINK("https://hotelmonitor-cachepage.eclerx.com/savepage/tk_15439116535849442_sr_2152.html","info")</f>
        <v/>
      </c>
      <c r="AA546" t="n">
        <v>-6796292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87</v>
      </c>
      <c r="AO546" t="s"/>
      <c r="AP546" t="n">
        <v>82</v>
      </c>
      <c r="AQ546" t="s">
        <v>88</v>
      </c>
      <c r="AR546" t="s">
        <v>110</v>
      </c>
      <c r="AS546" t="s"/>
      <c r="AT546" t="s">
        <v>90</v>
      </c>
      <c r="AU546" t="s"/>
      <c r="AV546" t="s"/>
      <c r="AW546" t="s"/>
      <c r="AX546" t="s"/>
      <c r="AY546" t="n">
        <v>6796292</v>
      </c>
      <c r="AZ546" t="s">
        <v>322</v>
      </c>
      <c r="BA546" t="s"/>
      <c r="BB546" t="n">
        <v>75340</v>
      </c>
      <c r="BC546" t="n">
        <v>0</v>
      </c>
      <c r="BD546" t="n">
        <v>0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499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94</v>
      </c>
      <c r="L547" t="s">
        <v>76</v>
      </c>
      <c r="M547" t="s"/>
      <c r="N547" t="s">
        <v>500</v>
      </c>
      <c r="O547" t="s">
        <v>78</v>
      </c>
      <c r="P547" t="s">
        <v>499</v>
      </c>
      <c r="Q547" t="s"/>
      <c r="R547" t="s">
        <v>80</v>
      </c>
      <c r="S547" t="s">
        <v>267</v>
      </c>
      <c r="T547" t="s">
        <v>82</v>
      </c>
      <c r="U547" t="s"/>
      <c r="V547" t="s">
        <v>83</v>
      </c>
      <c r="W547" t="s">
        <v>94</v>
      </c>
      <c r="X547" t="s"/>
      <c r="Y547" t="s">
        <v>85</v>
      </c>
      <c r="Z547">
        <f>HYPERLINK("https://hotelmonitor-cachepage.eclerx.com/savepage/tk_15439116535849442_sr_2152.html","info")</f>
        <v/>
      </c>
      <c r="AA547" t="n">
        <v>-6796292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/>
      <c r="AP547" t="n">
        <v>82</v>
      </c>
      <c r="AQ547" t="s">
        <v>88</v>
      </c>
      <c r="AR547" t="s">
        <v>110</v>
      </c>
      <c r="AS547" t="s"/>
      <c r="AT547" t="s">
        <v>90</v>
      </c>
      <c r="AU547" t="s"/>
      <c r="AV547" t="s"/>
      <c r="AW547" t="s"/>
      <c r="AX547" t="s"/>
      <c r="AY547" t="n">
        <v>6796292</v>
      </c>
      <c r="AZ547" t="s">
        <v>322</v>
      </c>
      <c r="BA547" t="s"/>
      <c r="BB547" t="n">
        <v>75340</v>
      </c>
      <c r="BC547" t="n">
        <v>0</v>
      </c>
      <c r="BD547" t="n">
        <v>0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499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94</v>
      </c>
      <c r="L548" t="s">
        <v>76</v>
      </c>
      <c r="M548" t="s"/>
      <c r="N548" t="s">
        <v>553</v>
      </c>
      <c r="O548" t="s">
        <v>78</v>
      </c>
      <c r="P548" t="s">
        <v>499</v>
      </c>
      <c r="Q548" t="s"/>
      <c r="R548" t="s">
        <v>80</v>
      </c>
      <c r="S548" t="s">
        <v>267</v>
      </c>
      <c r="T548" t="s">
        <v>82</v>
      </c>
      <c r="U548" t="s"/>
      <c r="V548" t="s">
        <v>83</v>
      </c>
      <c r="W548" t="s">
        <v>94</v>
      </c>
      <c r="X548" t="s"/>
      <c r="Y548" t="s">
        <v>85</v>
      </c>
      <c r="Z548">
        <f>HYPERLINK("https://hotelmonitor-cachepage.eclerx.com/savepage/tk_15439116535849442_sr_2152.html","info")</f>
        <v/>
      </c>
      <c r="AA548" t="n">
        <v>-6796292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/>
      <c r="AP548" t="n">
        <v>82</v>
      </c>
      <c r="AQ548" t="s">
        <v>88</v>
      </c>
      <c r="AR548" t="s">
        <v>110</v>
      </c>
      <c r="AS548" t="s"/>
      <c r="AT548" t="s">
        <v>90</v>
      </c>
      <c r="AU548" t="s"/>
      <c r="AV548" t="s"/>
      <c r="AW548" t="s"/>
      <c r="AX548" t="s"/>
      <c r="AY548" t="n">
        <v>6796292</v>
      </c>
      <c r="AZ548" t="s">
        <v>322</v>
      </c>
      <c r="BA548" t="s"/>
      <c r="BB548" t="n">
        <v>75340</v>
      </c>
      <c r="BC548" t="n">
        <v>0</v>
      </c>
      <c r="BD548" t="n">
        <v>0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499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94</v>
      </c>
      <c r="L549" t="s">
        <v>76</v>
      </c>
      <c r="M549" t="s"/>
      <c r="N549" t="s">
        <v>502</v>
      </c>
      <c r="O549" t="s">
        <v>78</v>
      </c>
      <c r="P549" t="s">
        <v>499</v>
      </c>
      <c r="Q549" t="s"/>
      <c r="R549" t="s">
        <v>80</v>
      </c>
      <c r="S549" t="s">
        <v>267</v>
      </c>
      <c r="T549" t="s">
        <v>82</v>
      </c>
      <c r="U549" t="s"/>
      <c r="V549" t="s">
        <v>83</v>
      </c>
      <c r="W549" t="s">
        <v>94</v>
      </c>
      <c r="X549" t="s"/>
      <c r="Y549" t="s">
        <v>85</v>
      </c>
      <c r="Z549">
        <f>HYPERLINK("https://hotelmonitor-cachepage.eclerx.com/savepage/tk_15439116535849442_sr_2152.html","info")</f>
        <v/>
      </c>
      <c r="AA549" t="n">
        <v>-6796292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/>
      <c r="AP549" t="n">
        <v>82</v>
      </c>
      <c r="AQ549" t="s">
        <v>88</v>
      </c>
      <c r="AR549" t="s">
        <v>110</v>
      </c>
      <c r="AS549" t="s"/>
      <c r="AT549" t="s">
        <v>90</v>
      </c>
      <c r="AU549" t="s"/>
      <c r="AV549" t="s"/>
      <c r="AW549" t="s"/>
      <c r="AX549" t="s"/>
      <c r="AY549" t="n">
        <v>6796292</v>
      </c>
      <c r="AZ549" t="s">
        <v>322</v>
      </c>
      <c r="BA549" t="s"/>
      <c r="BB549" t="n">
        <v>75340</v>
      </c>
      <c r="BC549" t="n">
        <v>0</v>
      </c>
      <c r="BD549" t="n">
        <v>0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97</v>
      </c>
      <c r="B550" t="s">
        <v>71</v>
      </c>
      <c r="C550" t="s">
        <v>98</v>
      </c>
      <c r="D550" t="n">
        <v>2</v>
      </c>
      <c r="E550" t="s">
        <v>554</v>
      </c>
      <c r="F550" t="n">
        <v>580927</v>
      </c>
      <c r="G550" t="s">
        <v>74</v>
      </c>
      <c r="H550" t="s">
        <v>75</v>
      </c>
      <c r="I550" t="s"/>
      <c r="J550" t="s">
        <v>74</v>
      </c>
      <c r="K550" t="n">
        <v>79</v>
      </c>
      <c r="L550" t="s">
        <v>76</v>
      </c>
      <c r="M550" t="s"/>
      <c r="N550" t="s">
        <v>77</v>
      </c>
      <c r="O550" t="s">
        <v>78</v>
      </c>
      <c r="P550" t="s">
        <v>555</v>
      </c>
      <c r="Q550" t="s"/>
      <c r="R550" t="s">
        <v>80</v>
      </c>
      <c r="S550" t="s">
        <v>556</v>
      </c>
      <c r="T550" t="s">
        <v>82</v>
      </c>
      <c r="U550" t="s"/>
      <c r="V550" t="s">
        <v>83</v>
      </c>
      <c r="W550" t="s">
        <v>94</v>
      </c>
      <c r="X550" t="s"/>
      <c r="Y550" t="s">
        <v>85</v>
      </c>
      <c r="Z550">
        <f>HYPERLINK("https://hotelmonitor-cachepage.eclerx.com/savepage/tk_15439017483100705_sr_2151.html","info")</f>
        <v/>
      </c>
      <c r="AA550" t="n">
        <v>19618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/>
      <c r="AP550" t="n">
        <v>107</v>
      </c>
      <c r="AQ550" t="s">
        <v>88</v>
      </c>
      <c r="AR550" t="s">
        <v>121</v>
      </c>
      <c r="AS550" t="s"/>
      <c r="AT550" t="s">
        <v>90</v>
      </c>
      <c r="AU550" t="s"/>
      <c r="AV550" t="s"/>
      <c r="AW550" t="s"/>
      <c r="AX550" t="s"/>
      <c r="AY550" t="n">
        <v>2311946</v>
      </c>
      <c r="AZ550" t="s">
        <v>557</v>
      </c>
      <c r="BA550" t="s"/>
      <c r="BB550" t="n">
        <v>28229</v>
      </c>
      <c r="BC550" t="n">
        <v>9.9590286612511</v>
      </c>
      <c r="BD550" t="n">
        <v>53.560086526868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97</v>
      </c>
      <c r="B551" t="s">
        <v>71</v>
      </c>
      <c r="C551" t="s">
        <v>98</v>
      </c>
      <c r="D551" t="n">
        <v>2</v>
      </c>
      <c r="E551" t="s">
        <v>554</v>
      </c>
      <c r="F551" t="n">
        <v>580927</v>
      </c>
      <c r="G551" t="s">
        <v>74</v>
      </c>
      <c r="H551" t="s">
        <v>75</v>
      </c>
      <c r="I551" t="s"/>
      <c r="J551" t="s">
        <v>74</v>
      </c>
      <c r="K551" t="n">
        <v>84</v>
      </c>
      <c r="L551" t="s">
        <v>76</v>
      </c>
      <c r="M551" t="s"/>
      <c r="N551" t="s">
        <v>111</v>
      </c>
      <c r="O551" t="s">
        <v>78</v>
      </c>
      <c r="P551" t="s">
        <v>555</v>
      </c>
      <c r="Q551" t="s"/>
      <c r="R551" t="s">
        <v>80</v>
      </c>
      <c r="S551" t="s">
        <v>123</v>
      </c>
      <c r="T551" t="s">
        <v>82</v>
      </c>
      <c r="U551" t="s"/>
      <c r="V551" t="s">
        <v>83</v>
      </c>
      <c r="W551" t="s">
        <v>94</v>
      </c>
      <c r="X551" t="s"/>
      <c r="Y551" t="s">
        <v>85</v>
      </c>
      <c r="Z551">
        <f>HYPERLINK("https://hotelmonitor-cachepage.eclerx.com/savepage/tk_15439017483100705_sr_2151.html","info")</f>
        <v/>
      </c>
      <c r="AA551" t="n">
        <v>19618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/>
      <c r="AP551" t="n">
        <v>107</v>
      </c>
      <c r="AQ551" t="s">
        <v>88</v>
      </c>
      <c r="AR551" t="s">
        <v>113</v>
      </c>
      <c r="AS551" t="s"/>
      <c r="AT551" t="s">
        <v>90</v>
      </c>
      <c r="AU551" t="s"/>
      <c r="AV551" t="s"/>
      <c r="AW551" t="s"/>
      <c r="AX551" t="s"/>
      <c r="AY551" t="n">
        <v>2311946</v>
      </c>
      <c r="AZ551" t="s">
        <v>557</v>
      </c>
      <c r="BA551" t="s"/>
      <c r="BB551" t="n">
        <v>28229</v>
      </c>
      <c r="BC551" t="n">
        <v>9.9590286612511</v>
      </c>
      <c r="BD551" t="n">
        <v>53.560086526868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97</v>
      </c>
      <c r="B552" t="s">
        <v>71</v>
      </c>
      <c r="C552" t="s">
        <v>98</v>
      </c>
      <c r="D552" t="n">
        <v>2</v>
      </c>
      <c r="E552" t="s">
        <v>554</v>
      </c>
      <c r="F552" t="n">
        <v>580927</v>
      </c>
      <c r="G552" t="s">
        <v>74</v>
      </c>
      <c r="H552" t="s">
        <v>75</v>
      </c>
      <c r="I552" t="s"/>
      <c r="J552" t="s">
        <v>74</v>
      </c>
      <c r="K552" t="n">
        <v>85</v>
      </c>
      <c r="L552" t="s">
        <v>76</v>
      </c>
      <c r="M552" t="s"/>
      <c r="N552" t="s">
        <v>117</v>
      </c>
      <c r="O552" t="s">
        <v>78</v>
      </c>
      <c r="P552" t="s">
        <v>555</v>
      </c>
      <c r="Q552" t="s"/>
      <c r="R552" t="s">
        <v>80</v>
      </c>
      <c r="S552" t="s">
        <v>143</v>
      </c>
      <c r="T552" t="s">
        <v>82</v>
      </c>
      <c r="U552" t="s"/>
      <c r="V552" t="s">
        <v>83</v>
      </c>
      <c r="W552" t="s">
        <v>94</v>
      </c>
      <c r="X552" t="s"/>
      <c r="Y552" t="s">
        <v>85</v>
      </c>
      <c r="Z552">
        <f>HYPERLINK("https://hotelmonitor-cachepage.eclerx.com/savepage/tk_15439017483100705_sr_2151.html","info")</f>
        <v/>
      </c>
      <c r="AA552" t="n">
        <v>19618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/>
      <c r="AP552" t="n">
        <v>107</v>
      </c>
      <c r="AQ552" t="s">
        <v>88</v>
      </c>
      <c r="AR552" t="s">
        <v>103</v>
      </c>
      <c r="AS552" t="s"/>
      <c r="AT552" t="s">
        <v>90</v>
      </c>
      <c r="AU552" t="s"/>
      <c r="AV552" t="s"/>
      <c r="AW552" t="s"/>
      <c r="AX552" t="s"/>
      <c r="AY552" t="n">
        <v>2311946</v>
      </c>
      <c r="AZ552" t="s">
        <v>557</v>
      </c>
      <c r="BA552" t="s"/>
      <c r="BB552" t="n">
        <v>28229</v>
      </c>
      <c r="BC552" t="n">
        <v>9.9590286612511</v>
      </c>
      <c r="BD552" t="n">
        <v>53.560086526868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97</v>
      </c>
      <c r="B553" t="s">
        <v>71</v>
      </c>
      <c r="C553" t="s">
        <v>98</v>
      </c>
      <c r="D553" t="n">
        <v>2</v>
      </c>
      <c r="E553" t="s">
        <v>554</v>
      </c>
      <c r="F553" t="n">
        <v>580927</v>
      </c>
      <c r="G553" t="s">
        <v>74</v>
      </c>
      <c r="H553" t="s">
        <v>75</v>
      </c>
      <c r="I553" t="s"/>
      <c r="J553" t="s">
        <v>74</v>
      </c>
      <c r="K553" t="n">
        <v>86</v>
      </c>
      <c r="L553" t="s">
        <v>76</v>
      </c>
      <c r="M553" t="s"/>
      <c r="N553" t="s">
        <v>300</v>
      </c>
      <c r="O553" t="s">
        <v>78</v>
      </c>
      <c r="P553" t="s">
        <v>555</v>
      </c>
      <c r="Q553" t="s"/>
      <c r="R553" t="s">
        <v>80</v>
      </c>
      <c r="S553" t="s">
        <v>125</v>
      </c>
      <c r="T553" t="s">
        <v>82</v>
      </c>
      <c r="U553" t="s"/>
      <c r="V553" t="s">
        <v>83</v>
      </c>
      <c r="W553" t="s">
        <v>94</v>
      </c>
      <c r="X553" t="s"/>
      <c r="Y553" t="s">
        <v>85</v>
      </c>
      <c r="Z553">
        <f>HYPERLINK("https://hotelmonitor-cachepage.eclerx.com/savepage/tk_15439017483100705_sr_2151.html","info")</f>
        <v/>
      </c>
      <c r="AA553" t="n">
        <v>19618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87</v>
      </c>
      <c r="AO553" t="s"/>
      <c r="AP553" t="n">
        <v>107</v>
      </c>
      <c r="AQ553" t="s">
        <v>88</v>
      </c>
      <c r="AR553" t="s">
        <v>110</v>
      </c>
      <c r="AS553" t="s"/>
      <c r="AT553" t="s">
        <v>90</v>
      </c>
      <c r="AU553" t="s"/>
      <c r="AV553" t="s"/>
      <c r="AW553" t="s"/>
      <c r="AX553" t="s"/>
      <c r="AY553" t="n">
        <v>2311946</v>
      </c>
      <c r="AZ553" t="s">
        <v>557</v>
      </c>
      <c r="BA553" t="s"/>
      <c r="BB553" t="n">
        <v>28229</v>
      </c>
      <c r="BC553" t="n">
        <v>9.9590286612511</v>
      </c>
      <c r="BD553" t="n">
        <v>53.560086526868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97</v>
      </c>
      <c r="B554" t="s">
        <v>71</v>
      </c>
      <c r="C554" t="s">
        <v>98</v>
      </c>
      <c r="D554" t="n">
        <v>2</v>
      </c>
      <c r="E554" t="s">
        <v>554</v>
      </c>
      <c r="F554" t="n">
        <v>580927</v>
      </c>
      <c r="G554" t="s">
        <v>74</v>
      </c>
      <c r="H554" t="s">
        <v>75</v>
      </c>
      <c r="I554" t="s"/>
      <c r="J554" t="s">
        <v>74</v>
      </c>
      <c r="K554" t="n">
        <v>86</v>
      </c>
      <c r="L554" t="s">
        <v>76</v>
      </c>
      <c r="M554" t="s"/>
      <c r="N554" t="s">
        <v>300</v>
      </c>
      <c r="O554" t="s">
        <v>78</v>
      </c>
      <c r="P554" t="s">
        <v>555</v>
      </c>
      <c r="Q554" t="s"/>
      <c r="R554" t="s">
        <v>80</v>
      </c>
      <c r="S554" t="s">
        <v>125</v>
      </c>
      <c r="T554" t="s">
        <v>82</v>
      </c>
      <c r="U554" t="s"/>
      <c r="V554" t="s">
        <v>83</v>
      </c>
      <c r="W554" t="s">
        <v>94</v>
      </c>
      <c r="X554" t="s"/>
      <c r="Y554" t="s">
        <v>85</v>
      </c>
      <c r="Z554">
        <f>HYPERLINK("https://hotelmonitor-cachepage.eclerx.com/savepage/tk_15439017483100705_sr_2151.html","info")</f>
        <v/>
      </c>
      <c r="AA554" t="n">
        <v>19618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87</v>
      </c>
      <c r="AO554" t="s"/>
      <c r="AP554" t="n">
        <v>107</v>
      </c>
      <c r="AQ554" t="s">
        <v>88</v>
      </c>
      <c r="AR554" t="s">
        <v>116</v>
      </c>
      <c r="AS554" t="s"/>
      <c r="AT554" t="s">
        <v>90</v>
      </c>
      <c r="AU554" t="s"/>
      <c r="AV554" t="s"/>
      <c r="AW554" t="s"/>
      <c r="AX554" t="s"/>
      <c r="AY554" t="n">
        <v>2311946</v>
      </c>
      <c r="AZ554" t="s">
        <v>557</v>
      </c>
      <c r="BA554" t="s"/>
      <c r="BB554" t="n">
        <v>28229</v>
      </c>
      <c r="BC554" t="n">
        <v>9.9590286612511</v>
      </c>
      <c r="BD554" t="n">
        <v>53.560086526868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97</v>
      </c>
      <c r="B555" t="s">
        <v>71</v>
      </c>
      <c r="C555" t="s">
        <v>98</v>
      </c>
      <c r="D555" t="n">
        <v>2</v>
      </c>
      <c r="E555" t="s">
        <v>554</v>
      </c>
      <c r="F555" t="n">
        <v>580927</v>
      </c>
      <c r="G555" t="s">
        <v>74</v>
      </c>
      <c r="H555" t="s">
        <v>75</v>
      </c>
      <c r="I555" t="s"/>
      <c r="J555" t="s">
        <v>74</v>
      </c>
      <c r="K555" t="n">
        <v>86</v>
      </c>
      <c r="L555" t="s">
        <v>76</v>
      </c>
      <c r="M555" t="s"/>
      <c r="N555" t="s">
        <v>77</v>
      </c>
      <c r="O555" t="s">
        <v>78</v>
      </c>
      <c r="P555" t="s">
        <v>555</v>
      </c>
      <c r="Q555" t="s"/>
      <c r="R555" t="s">
        <v>80</v>
      </c>
      <c r="S555" t="s">
        <v>125</v>
      </c>
      <c r="T555" t="s">
        <v>82</v>
      </c>
      <c r="U555" t="s"/>
      <c r="V555" t="s">
        <v>83</v>
      </c>
      <c r="W555" t="s">
        <v>94</v>
      </c>
      <c r="X555" t="s"/>
      <c r="Y555" t="s">
        <v>85</v>
      </c>
      <c r="Z555">
        <f>HYPERLINK("https://hotelmonitor-cachepage.eclerx.com/savepage/tk_15439017483100705_sr_2151.html","info")</f>
        <v/>
      </c>
      <c r="AA555" t="n">
        <v>19618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87</v>
      </c>
      <c r="AO555" t="s"/>
      <c r="AP555" t="n">
        <v>107</v>
      </c>
      <c r="AQ555" t="s">
        <v>88</v>
      </c>
      <c r="AR555" t="s">
        <v>119</v>
      </c>
      <c r="AS555" t="s"/>
      <c r="AT555" t="s">
        <v>90</v>
      </c>
      <c r="AU555" t="s"/>
      <c r="AV555" t="s"/>
      <c r="AW555" t="s"/>
      <c r="AX555" t="s"/>
      <c r="AY555" t="n">
        <v>2311946</v>
      </c>
      <c r="AZ555" t="s">
        <v>557</v>
      </c>
      <c r="BA555" t="s"/>
      <c r="BB555" t="n">
        <v>28229</v>
      </c>
      <c r="BC555" t="n">
        <v>9.9590286612511</v>
      </c>
      <c r="BD555" t="n">
        <v>53.560086526868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97</v>
      </c>
      <c r="B556" t="s">
        <v>71</v>
      </c>
      <c r="C556" t="s">
        <v>98</v>
      </c>
      <c r="D556" t="n">
        <v>2</v>
      </c>
      <c r="E556" t="s">
        <v>554</v>
      </c>
      <c r="F556" t="n">
        <v>580927</v>
      </c>
      <c r="G556" t="s">
        <v>74</v>
      </c>
      <c r="H556" t="s">
        <v>75</v>
      </c>
      <c r="I556" t="s"/>
      <c r="J556" t="s">
        <v>74</v>
      </c>
      <c r="K556" t="n">
        <v>86</v>
      </c>
      <c r="L556" t="s">
        <v>76</v>
      </c>
      <c r="M556" t="s"/>
      <c r="N556" t="s">
        <v>77</v>
      </c>
      <c r="O556" t="s">
        <v>78</v>
      </c>
      <c r="P556" t="s">
        <v>555</v>
      </c>
      <c r="Q556" t="s"/>
      <c r="R556" t="s">
        <v>80</v>
      </c>
      <c r="S556" t="s">
        <v>125</v>
      </c>
      <c r="T556" t="s">
        <v>82</v>
      </c>
      <c r="U556" t="s"/>
      <c r="V556" t="s">
        <v>83</v>
      </c>
      <c r="W556" t="s">
        <v>94</v>
      </c>
      <c r="X556" t="s"/>
      <c r="Y556" t="s">
        <v>85</v>
      </c>
      <c r="Z556">
        <f>HYPERLINK("https://hotelmonitor-cachepage.eclerx.com/savepage/tk_15439017483100705_sr_2151.html","info")</f>
        <v/>
      </c>
      <c r="AA556" t="n">
        <v>19618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87</v>
      </c>
      <c r="AO556" t="s"/>
      <c r="AP556" t="n">
        <v>107</v>
      </c>
      <c r="AQ556" t="s">
        <v>88</v>
      </c>
      <c r="AR556" t="s">
        <v>126</v>
      </c>
      <c r="AS556" t="s"/>
      <c r="AT556" t="s">
        <v>90</v>
      </c>
      <c r="AU556" t="s"/>
      <c r="AV556" t="s"/>
      <c r="AW556" t="s"/>
      <c r="AX556" t="s"/>
      <c r="AY556" t="n">
        <v>2311946</v>
      </c>
      <c r="AZ556" t="s">
        <v>557</v>
      </c>
      <c r="BA556" t="s"/>
      <c r="BB556" t="n">
        <v>28229</v>
      </c>
      <c r="BC556" t="n">
        <v>9.9590286612511</v>
      </c>
      <c r="BD556" t="n">
        <v>53.560086526868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97</v>
      </c>
      <c r="B557" t="s">
        <v>71</v>
      </c>
      <c r="C557" t="s">
        <v>98</v>
      </c>
      <c r="D557" t="n">
        <v>2</v>
      </c>
      <c r="E557" t="s">
        <v>554</v>
      </c>
      <c r="F557" t="n">
        <v>580927</v>
      </c>
      <c r="G557" t="s">
        <v>74</v>
      </c>
      <c r="H557" t="s">
        <v>75</v>
      </c>
      <c r="I557" t="s"/>
      <c r="J557" t="s">
        <v>74</v>
      </c>
      <c r="K557" t="n">
        <v>88</v>
      </c>
      <c r="L557" t="s">
        <v>76</v>
      </c>
      <c r="M557" t="s"/>
      <c r="N557" t="s">
        <v>77</v>
      </c>
      <c r="O557" t="s">
        <v>78</v>
      </c>
      <c r="P557" t="s">
        <v>555</v>
      </c>
      <c r="Q557" t="s"/>
      <c r="R557" t="s">
        <v>80</v>
      </c>
      <c r="S557" t="s">
        <v>147</v>
      </c>
      <c r="T557" t="s">
        <v>82</v>
      </c>
      <c r="U557" t="s"/>
      <c r="V557" t="s">
        <v>83</v>
      </c>
      <c r="W557" t="s">
        <v>94</v>
      </c>
      <c r="X557" t="s"/>
      <c r="Y557" t="s">
        <v>85</v>
      </c>
      <c r="Z557">
        <f>HYPERLINK("https://hotelmonitor-cachepage.eclerx.com/savepage/tk_15439017483100705_sr_2151.html","info")</f>
        <v/>
      </c>
      <c r="AA557" t="n">
        <v>19618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/>
      <c r="AP557" t="n">
        <v>107</v>
      </c>
      <c r="AQ557" t="s">
        <v>88</v>
      </c>
      <c r="AR557" t="s">
        <v>124</v>
      </c>
      <c r="AS557" t="s"/>
      <c r="AT557" t="s">
        <v>90</v>
      </c>
      <c r="AU557" t="s"/>
      <c r="AV557" t="s"/>
      <c r="AW557" t="s"/>
      <c r="AX557" t="s"/>
      <c r="AY557" t="n">
        <v>2311946</v>
      </c>
      <c r="AZ557" t="s">
        <v>557</v>
      </c>
      <c r="BA557" t="s"/>
      <c r="BB557" t="n">
        <v>28229</v>
      </c>
      <c r="BC557" t="n">
        <v>9.9590286612511</v>
      </c>
      <c r="BD557" t="n">
        <v>53.560086526868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97</v>
      </c>
      <c r="B558" t="s">
        <v>71</v>
      </c>
      <c r="C558" t="s">
        <v>98</v>
      </c>
      <c r="D558" t="n">
        <v>2</v>
      </c>
      <c r="E558" t="s">
        <v>554</v>
      </c>
      <c r="F558" t="n">
        <v>580927</v>
      </c>
      <c r="G558" t="s">
        <v>74</v>
      </c>
      <c r="H558" t="s">
        <v>75</v>
      </c>
      <c r="I558" t="s"/>
      <c r="J558" t="s">
        <v>74</v>
      </c>
      <c r="K558" t="n">
        <v>91</v>
      </c>
      <c r="L558" t="s">
        <v>76</v>
      </c>
      <c r="M558" t="s"/>
      <c r="N558" t="s">
        <v>77</v>
      </c>
      <c r="O558" t="s">
        <v>78</v>
      </c>
      <c r="P558" t="s">
        <v>555</v>
      </c>
      <c r="Q558" t="s"/>
      <c r="R558" t="s">
        <v>80</v>
      </c>
      <c r="S558" t="s">
        <v>148</v>
      </c>
      <c r="T558" t="s">
        <v>82</v>
      </c>
      <c r="U558" t="s"/>
      <c r="V558" t="s">
        <v>83</v>
      </c>
      <c r="W558" t="s">
        <v>94</v>
      </c>
      <c r="X558" t="s"/>
      <c r="Y558" t="s">
        <v>85</v>
      </c>
      <c r="Z558">
        <f>HYPERLINK("https://hotelmonitor-cachepage.eclerx.com/savepage/tk_15439017483100705_sr_2151.html","info")</f>
        <v/>
      </c>
      <c r="AA558" t="n">
        <v>19618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/>
      <c r="AP558" t="n">
        <v>107</v>
      </c>
      <c r="AQ558" t="s">
        <v>88</v>
      </c>
      <c r="AR558" t="s">
        <v>89</v>
      </c>
      <c r="AS558" t="s"/>
      <c r="AT558" t="s">
        <v>90</v>
      </c>
      <c r="AU558" t="s"/>
      <c r="AV558" t="s"/>
      <c r="AW558" t="s"/>
      <c r="AX558" t="s"/>
      <c r="AY558" t="n">
        <v>2311946</v>
      </c>
      <c r="AZ558" t="s">
        <v>557</v>
      </c>
      <c r="BA558" t="s"/>
      <c r="BB558" t="n">
        <v>28229</v>
      </c>
      <c r="BC558" t="n">
        <v>9.9590286612511</v>
      </c>
      <c r="BD558" t="n">
        <v>53.560086526868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97</v>
      </c>
      <c r="B559" t="s">
        <v>71</v>
      </c>
      <c r="C559" t="s">
        <v>98</v>
      </c>
      <c r="D559" t="n">
        <v>2</v>
      </c>
      <c r="E559" t="s">
        <v>554</v>
      </c>
      <c r="F559" t="n">
        <v>580927</v>
      </c>
      <c r="G559" t="s">
        <v>74</v>
      </c>
      <c r="H559" t="s">
        <v>75</v>
      </c>
      <c r="I559" t="s"/>
      <c r="J559" t="s">
        <v>74</v>
      </c>
      <c r="K559" t="n">
        <v>102</v>
      </c>
      <c r="L559" t="s">
        <v>76</v>
      </c>
      <c r="M559" t="s"/>
      <c r="N559" t="s">
        <v>305</v>
      </c>
      <c r="O559" t="s">
        <v>78</v>
      </c>
      <c r="P559" t="s">
        <v>555</v>
      </c>
      <c r="Q559" t="s"/>
      <c r="R559" t="s">
        <v>80</v>
      </c>
      <c r="S559" t="s">
        <v>316</v>
      </c>
      <c r="T559" t="s">
        <v>82</v>
      </c>
      <c r="U559" t="s"/>
      <c r="V559" t="s">
        <v>83</v>
      </c>
      <c r="W559" t="s">
        <v>84</v>
      </c>
      <c r="X559" t="s"/>
      <c r="Y559" t="s">
        <v>85</v>
      </c>
      <c r="Z559">
        <f>HYPERLINK("https://hotelmonitor-cachepage.eclerx.com/savepage/tk_15439017483100705_sr_2151.html","info")</f>
        <v/>
      </c>
      <c r="AA559" t="n">
        <v>19618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/>
      <c r="AP559" t="n">
        <v>107</v>
      </c>
      <c r="AQ559" t="s">
        <v>88</v>
      </c>
      <c r="AR559" t="s">
        <v>119</v>
      </c>
      <c r="AS559" t="s"/>
      <c r="AT559" t="s">
        <v>90</v>
      </c>
      <c r="AU559" t="s"/>
      <c r="AV559" t="s"/>
      <c r="AW559" t="s"/>
      <c r="AX559" t="s"/>
      <c r="AY559" t="n">
        <v>2311946</v>
      </c>
      <c r="AZ559" t="s">
        <v>557</v>
      </c>
      <c r="BA559" t="s"/>
      <c r="BB559" t="n">
        <v>28229</v>
      </c>
      <c r="BC559" t="n">
        <v>9.9590286612511</v>
      </c>
      <c r="BD559" t="n">
        <v>53.560086526868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97</v>
      </c>
      <c r="B560" t="s">
        <v>71</v>
      </c>
      <c r="C560" t="s">
        <v>98</v>
      </c>
      <c r="D560" t="n">
        <v>2</v>
      </c>
      <c r="E560" t="s">
        <v>554</v>
      </c>
      <c r="F560" t="n">
        <v>580927</v>
      </c>
      <c r="G560" t="s">
        <v>74</v>
      </c>
      <c r="H560" t="s">
        <v>75</v>
      </c>
      <c r="I560" t="s"/>
      <c r="J560" t="s">
        <v>74</v>
      </c>
      <c r="K560" t="n">
        <v>102</v>
      </c>
      <c r="L560" t="s">
        <v>76</v>
      </c>
      <c r="M560" t="s"/>
      <c r="N560" t="s">
        <v>305</v>
      </c>
      <c r="O560" t="s">
        <v>78</v>
      </c>
      <c r="P560" t="s">
        <v>555</v>
      </c>
      <c r="Q560" t="s"/>
      <c r="R560" t="s">
        <v>80</v>
      </c>
      <c r="S560" t="s">
        <v>316</v>
      </c>
      <c r="T560" t="s">
        <v>82</v>
      </c>
      <c r="U560" t="s"/>
      <c r="V560" t="s">
        <v>83</v>
      </c>
      <c r="W560" t="s">
        <v>84</v>
      </c>
      <c r="X560" t="s"/>
      <c r="Y560" t="s">
        <v>85</v>
      </c>
      <c r="Z560">
        <f>HYPERLINK("https://hotelmonitor-cachepage.eclerx.com/savepage/tk_15439017483100705_sr_2151.html","info")</f>
        <v/>
      </c>
      <c r="AA560" t="n">
        <v>19618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87</v>
      </c>
      <c r="AO560" t="s"/>
      <c r="AP560" t="n">
        <v>107</v>
      </c>
      <c r="AQ560" t="s">
        <v>88</v>
      </c>
      <c r="AR560" t="s">
        <v>140</v>
      </c>
      <c r="AS560" t="s"/>
      <c r="AT560" t="s">
        <v>90</v>
      </c>
      <c r="AU560" t="s"/>
      <c r="AV560" t="s"/>
      <c r="AW560" t="s"/>
      <c r="AX560" t="s"/>
      <c r="AY560" t="n">
        <v>2311946</v>
      </c>
      <c r="AZ560" t="s">
        <v>557</v>
      </c>
      <c r="BA560" t="s"/>
      <c r="BB560" t="n">
        <v>28229</v>
      </c>
      <c r="BC560" t="n">
        <v>9.9590286612511</v>
      </c>
      <c r="BD560" t="n">
        <v>53.560086526868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97</v>
      </c>
      <c r="B561" t="s">
        <v>71</v>
      </c>
      <c r="C561" t="s">
        <v>98</v>
      </c>
      <c r="D561" t="n">
        <v>2</v>
      </c>
      <c r="E561" t="s">
        <v>554</v>
      </c>
      <c r="F561" t="n">
        <v>580927</v>
      </c>
      <c r="G561" t="s">
        <v>74</v>
      </c>
      <c r="H561" t="s">
        <v>75</v>
      </c>
      <c r="I561" t="s"/>
      <c r="J561" t="s">
        <v>74</v>
      </c>
      <c r="K561" t="n">
        <v>102</v>
      </c>
      <c r="L561" t="s">
        <v>76</v>
      </c>
      <c r="M561" t="s"/>
      <c r="N561" t="s">
        <v>309</v>
      </c>
      <c r="O561" t="s">
        <v>78</v>
      </c>
      <c r="P561" t="s">
        <v>555</v>
      </c>
      <c r="Q561" t="s"/>
      <c r="R561" t="s">
        <v>80</v>
      </c>
      <c r="S561" t="s">
        <v>316</v>
      </c>
      <c r="T561" t="s">
        <v>82</v>
      </c>
      <c r="U561" t="s"/>
      <c r="V561" t="s">
        <v>83</v>
      </c>
      <c r="W561" t="s">
        <v>84</v>
      </c>
      <c r="X561" t="s"/>
      <c r="Y561" t="s">
        <v>85</v>
      </c>
      <c r="Z561">
        <f>HYPERLINK("https://hotelmonitor-cachepage.eclerx.com/savepage/tk_15439017483100705_sr_2151.html","info")</f>
        <v/>
      </c>
      <c r="AA561" t="n">
        <v>19618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87</v>
      </c>
      <c r="AO561" t="s"/>
      <c r="AP561" t="n">
        <v>107</v>
      </c>
      <c r="AQ561" t="s">
        <v>88</v>
      </c>
      <c r="AR561" t="s">
        <v>89</v>
      </c>
      <c r="AS561" t="s"/>
      <c r="AT561" t="s">
        <v>90</v>
      </c>
      <c r="AU561" t="s"/>
      <c r="AV561" t="s"/>
      <c r="AW561" t="s"/>
      <c r="AX561" t="s"/>
      <c r="AY561" t="n">
        <v>2311946</v>
      </c>
      <c r="AZ561" t="s">
        <v>557</v>
      </c>
      <c r="BA561" t="s"/>
      <c r="BB561" t="n">
        <v>28229</v>
      </c>
      <c r="BC561" t="n">
        <v>9.9590286612511</v>
      </c>
      <c r="BD561" t="n">
        <v>53.560086526868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97</v>
      </c>
      <c r="B562" t="s">
        <v>71</v>
      </c>
      <c r="C562" t="s">
        <v>98</v>
      </c>
      <c r="D562" t="n">
        <v>2</v>
      </c>
      <c r="E562" t="s">
        <v>554</v>
      </c>
      <c r="F562" t="n">
        <v>580927</v>
      </c>
      <c r="G562" t="s">
        <v>74</v>
      </c>
      <c r="H562" t="s">
        <v>75</v>
      </c>
      <c r="I562" t="s"/>
      <c r="J562" t="s">
        <v>74</v>
      </c>
      <c r="K562" t="n">
        <v>105</v>
      </c>
      <c r="L562" t="s">
        <v>76</v>
      </c>
      <c r="M562" t="s"/>
      <c r="N562" t="s">
        <v>77</v>
      </c>
      <c r="O562" t="s">
        <v>78</v>
      </c>
      <c r="P562" t="s">
        <v>555</v>
      </c>
      <c r="Q562" t="s"/>
      <c r="R562" t="s">
        <v>80</v>
      </c>
      <c r="S562" t="s">
        <v>149</v>
      </c>
      <c r="T562" t="s">
        <v>82</v>
      </c>
      <c r="U562" t="s"/>
      <c r="V562" t="s">
        <v>83</v>
      </c>
      <c r="W562" t="s">
        <v>84</v>
      </c>
      <c r="X562" t="s"/>
      <c r="Y562" t="s">
        <v>85</v>
      </c>
      <c r="Z562">
        <f>HYPERLINK("https://hotelmonitor-cachepage.eclerx.com/savepage/tk_15439017483100705_sr_2151.html","info")</f>
        <v/>
      </c>
      <c r="AA562" t="n">
        <v>19618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87</v>
      </c>
      <c r="AO562" t="s"/>
      <c r="AP562" t="n">
        <v>107</v>
      </c>
      <c r="AQ562" t="s">
        <v>88</v>
      </c>
      <c r="AR562" t="s">
        <v>119</v>
      </c>
      <c r="AS562" t="s"/>
      <c r="AT562" t="s">
        <v>90</v>
      </c>
      <c r="AU562" t="s"/>
      <c r="AV562" t="s"/>
      <c r="AW562" t="s"/>
      <c r="AX562" t="s"/>
      <c r="AY562" t="n">
        <v>2311946</v>
      </c>
      <c r="AZ562" t="s">
        <v>557</v>
      </c>
      <c r="BA562" t="s"/>
      <c r="BB562" t="n">
        <v>28229</v>
      </c>
      <c r="BC562" t="n">
        <v>9.9590286612511</v>
      </c>
      <c r="BD562" t="n">
        <v>53.560086526868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97</v>
      </c>
      <c r="B563" t="s">
        <v>71</v>
      </c>
      <c r="C563" t="s">
        <v>98</v>
      </c>
      <c r="D563" t="n">
        <v>2</v>
      </c>
      <c r="E563" t="s">
        <v>554</v>
      </c>
      <c r="F563" t="n">
        <v>580927</v>
      </c>
      <c r="G563" t="s">
        <v>74</v>
      </c>
      <c r="H563" t="s">
        <v>75</v>
      </c>
      <c r="I563" t="s"/>
      <c r="J563" t="s">
        <v>74</v>
      </c>
      <c r="K563" t="n">
        <v>105</v>
      </c>
      <c r="L563" t="s">
        <v>76</v>
      </c>
      <c r="M563" t="s"/>
      <c r="N563" t="s">
        <v>77</v>
      </c>
      <c r="O563" t="s">
        <v>78</v>
      </c>
      <c r="P563" t="s">
        <v>555</v>
      </c>
      <c r="Q563" t="s"/>
      <c r="R563" t="s">
        <v>80</v>
      </c>
      <c r="S563" t="s">
        <v>149</v>
      </c>
      <c r="T563" t="s">
        <v>82</v>
      </c>
      <c r="U563" t="s"/>
      <c r="V563" t="s">
        <v>83</v>
      </c>
      <c r="W563" t="s">
        <v>84</v>
      </c>
      <c r="X563" t="s"/>
      <c r="Y563" t="s">
        <v>85</v>
      </c>
      <c r="Z563">
        <f>HYPERLINK("https://hotelmonitor-cachepage.eclerx.com/savepage/tk_15439017483100705_sr_2151.html","info")</f>
        <v/>
      </c>
      <c r="AA563" t="n">
        <v>19618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87</v>
      </c>
      <c r="AO563" t="s"/>
      <c r="AP563" t="n">
        <v>107</v>
      </c>
      <c r="AQ563" t="s">
        <v>88</v>
      </c>
      <c r="AR563" t="s">
        <v>140</v>
      </c>
      <c r="AS563" t="s"/>
      <c r="AT563" t="s">
        <v>90</v>
      </c>
      <c r="AU563" t="s"/>
      <c r="AV563" t="s"/>
      <c r="AW563" t="s"/>
      <c r="AX563" t="s"/>
      <c r="AY563" t="n">
        <v>2311946</v>
      </c>
      <c r="AZ563" t="s">
        <v>557</v>
      </c>
      <c r="BA563" t="s"/>
      <c r="BB563" t="n">
        <v>28229</v>
      </c>
      <c r="BC563" t="n">
        <v>9.9590286612511</v>
      </c>
      <c r="BD563" t="n">
        <v>53.560086526868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97</v>
      </c>
      <c r="B564" t="s">
        <v>71</v>
      </c>
      <c r="C564" t="s">
        <v>98</v>
      </c>
      <c r="D564" t="n">
        <v>2</v>
      </c>
      <c r="E564" t="s">
        <v>554</v>
      </c>
      <c r="F564" t="n">
        <v>580927</v>
      </c>
      <c r="G564" t="s">
        <v>74</v>
      </c>
      <c r="H564" t="s">
        <v>75</v>
      </c>
      <c r="I564" t="s"/>
      <c r="J564" t="s">
        <v>74</v>
      </c>
      <c r="K564" t="n">
        <v>105</v>
      </c>
      <c r="L564" t="s">
        <v>76</v>
      </c>
      <c r="M564" t="s"/>
      <c r="N564" t="s">
        <v>141</v>
      </c>
      <c r="O564" t="s">
        <v>78</v>
      </c>
      <c r="P564" t="s">
        <v>555</v>
      </c>
      <c r="Q564" t="s"/>
      <c r="R564" t="s">
        <v>80</v>
      </c>
      <c r="S564" t="s">
        <v>149</v>
      </c>
      <c r="T564" t="s">
        <v>82</v>
      </c>
      <c r="U564" t="s"/>
      <c r="V564" t="s">
        <v>83</v>
      </c>
      <c r="W564" t="s">
        <v>84</v>
      </c>
      <c r="X564" t="s"/>
      <c r="Y564" t="s">
        <v>85</v>
      </c>
      <c r="Z564">
        <f>HYPERLINK("https://hotelmonitor-cachepage.eclerx.com/savepage/tk_15439017483100705_sr_2151.html","info")</f>
        <v/>
      </c>
      <c r="AA564" t="n">
        <v>19618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87</v>
      </c>
      <c r="AO564" t="s"/>
      <c r="AP564" t="n">
        <v>107</v>
      </c>
      <c r="AQ564" t="s">
        <v>88</v>
      </c>
      <c r="AR564" t="s">
        <v>89</v>
      </c>
      <c r="AS564" t="s"/>
      <c r="AT564" t="s">
        <v>90</v>
      </c>
      <c r="AU564" t="s"/>
      <c r="AV564" t="s"/>
      <c r="AW564" t="s"/>
      <c r="AX564" t="s"/>
      <c r="AY564" t="n">
        <v>2311946</v>
      </c>
      <c r="AZ564" t="s">
        <v>557</v>
      </c>
      <c r="BA564" t="s"/>
      <c r="BB564" t="n">
        <v>28229</v>
      </c>
      <c r="BC564" t="n">
        <v>9.9590286612511</v>
      </c>
      <c r="BD564" t="n">
        <v>53.560086526868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97</v>
      </c>
      <c r="B565" t="s">
        <v>71</v>
      </c>
      <c r="C565" t="s">
        <v>98</v>
      </c>
      <c r="D565" t="n">
        <v>2</v>
      </c>
      <c r="E565" t="s">
        <v>554</v>
      </c>
      <c r="F565" t="n">
        <v>580927</v>
      </c>
      <c r="G565" t="s">
        <v>74</v>
      </c>
      <c r="H565" t="s">
        <v>75</v>
      </c>
      <c r="I565" t="s"/>
      <c r="J565" t="s">
        <v>74</v>
      </c>
      <c r="K565" t="n">
        <v>108</v>
      </c>
      <c r="L565" t="s">
        <v>76</v>
      </c>
      <c r="M565" t="s"/>
      <c r="N565" t="s">
        <v>351</v>
      </c>
      <c r="O565" t="s">
        <v>78</v>
      </c>
      <c r="P565" t="s">
        <v>555</v>
      </c>
      <c r="Q565" t="s"/>
      <c r="R565" t="s">
        <v>80</v>
      </c>
      <c r="S565" t="s">
        <v>269</v>
      </c>
      <c r="T565" t="s">
        <v>82</v>
      </c>
      <c r="U565" t="s"/>
      <c r="V565" t="s">
        <v>83</v>
      </c>
      <c r="W565" t="s">
        <v>84</v>
      </c>
      <c r="X565" t="s"/>
      <c r="Y565" t="s">
        <v>85</v>
      </c>
      <c r="Z565">
        <f>HYPERLINK("https://hotelmonitor-cachepage.eclerx.com/savepage/tk_15439017483100705_sr_2151.html","info")</f>
        <v/>
      </c>
      <c r="AA565" t="n">
        <v>19618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87</v>
      </c>
      <c r="AO565" t="s"/>
      <c r="AP565" t="n">
        <v>107</v>
      </c>
      <c r="AQ565" t="s">
        <v>88</v>
      </c>
      <c r="AR565" t="s">
        <v>110</v>
      </c>
      <c r="AS565" t="s"/>
      <c r="AT565" t="s">
        <v>90</v>
      </c>
      <c r="AU565" t="s"/>
      <c r="AV565" t="s"/>
      <c r="AW565" t="s"/>
      <c r="AX565" t="s"/>
      <c r="AY565" t="n">
        <v>2311946</v>
      </c>
      <c r="AZ565" t="s">
        <v>557</v>
      </c>
      <c r="BA565" t="s"/>
      <c r="BB565" t="n">
        <v>28229</v>
      </c>
      <c r="BC565" t="n">
        <v>9.9590286612511</v>
      </c>
      <c r="BD565" t="n">
        <v>53.560086526868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97</v>
      </c>
      <c r="B566" t="s">
        <v>71</v>
      </c>
      <c r="C566" t="s">
        <v>98</v>
      </c>
      <c r="D566" t="n">
        <v>2</v>
      </c>
      <c r="E566" t="s">
        <v>554</v>
      </c>
      <c r="F566" t="n">
        <v>580927</v>
      </c>
      <c r="G566" t="s">
        <v>74</v>
      </c>
      <c r="H566" t="s">
        <v>75</v>
      </c>
      <c r="I566" t="s"/>
      <c r="J566" t="s">
        <v>74</v>
      </c>
      <c r="K566" t="n">
        <v>109</v>
      </c>
      <c r="L566" t="s">
        <v>76</v>
      </c>
      <c r="M566" t="s"/>
      <c r="N566" t="s">
        <v>351</v>
      </c>
      <c r="O566" t="s">
        <v>78</v>
      </c>
      <c r="P566" t="s">
        <v>555</v>
      </c>
      <c r="Q566" t="s"/>
      <c r="R566" t="s">
        <v>80</v>
      </c>
      <c r="S566" t="s">
        <v>282</v>
      </c>
      <c r="T566" t="s">
        <v>82</v>
      </c>
      <c r="U566" t="s"/>
      <c r="V566" t="s">
        <v>83</v>
      </c>
      <c r="W566" t="s">
        <v>84</v>
      </c>
      <c r="X566" t="s"/>
      <c r="Y566" t="s">
        <v>85</v>
      </c>
      <c r="Z566">
        <f>HYPERLINK("https://hotelmonitor-cachepage.eclerx.com/savepage/tk_15439017483100705_sr_2151.html","info")</f>
        <v/>
      </c>
      <c r="AA566" t="n">
        <v>19618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87</v>
      </c>
      <c r="AO566" t="s"/>
      <c r="AP566" t="n">
        <v>107</v>
      </c>
      <c r="AQ566" t="s">
        <v>88</v>
      </c>
      <c r="AR566" t="s">
        <v>116</v>
      </c>
      <c r="AS566" t="s"/>
      <c r="AT566" t="s">
        <v>90</v>
      </c>
      <c r="AU566" t="s"/>
      <c r="AV566" t="s"/>
      <c r="AW566" t="s"/>
      <c r="AX566" t="s"/>
      <c r="AY566" t="n">
        <v>2311946</v>
      </c>
      <c r="AZ566" t="s">
        <v>557</v>
      </c>
      <c r="BA566" t="s"/>
      <c r="BB566" t="n">
        <v>28229</v>
      </c>
      <c r="BC566" t="n">
        <v>9.9590286612511</v>
      </c>
      <c r="BD566" t="n">
        <v>53.560086526868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97</v>
      </c>
      <c r="B567" t="s">
        <v>71</v>
      </c>
      <c r="C567" t="s">
        <v>98</v>
      </c>
      <c r="D567" t="n">
        <v>2</v>
      </c>
      <c r="E567" t="s">
        <v>554</v>
      </c>
      <c r="F567" t="n">
        <v>580927</v>
      </c>
      <c r="G567" t="s">
        <v>74</v>
      </c>
      <c r="H567" t="s">
        <v>75</v>
      </c>
      <c r="I567" t="s"/>
      <c r="J567" t="s">
        <v>74</v>
      </c>
      <c r="K567" t="n">
        <v>110</v>
      </c>
      <c r="L567" t="s">
        <v>76</v>
      </c>
      <c r="M567" t="s"/>
      <c r="N567" t="s">
        <v>111</v>
      </c>
      <c r="O567" t="s">
        <v>78</v>
      </c>
      <c r="P567" t="s">
        <v>555</v>
      </c>
      <c r="Q567" t="s"/>
      <c r="R567" t="s">
        <v>80</v>
      </c>
      <c r="S567" t="s">
        <v>151</v>
      </c>
      <c r="T567" t="s">
        <v>82</v>
      </c>
      <c r="U567" t="s"/>
      <c r="V567" t="s">
        <v>83</v>
      </c>
      <c r="W567" t="s">
        <v>84</v>
      </c>
      <c r="X567" t="s"/>
      <c r="Y567" t="s">
        <v>85</v>
      </c>
      <c r="Z567">
        <f>HYPERLINK("https://hotelmonitor-cachepage.eclerx.com/savepage/tk_15439017483100705_sr_2151.html","info")</f>
        <v/>
      </c>
      <c r="AA567" t="n">
        <v>19618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87</v>
      </c>
      <c r="AO567" t="s"/>
      <c r="AP567" t="n">
        <v>107</v>
      </c>
      <c r="AQ567" t="s">
        <v>88</v>
      </c>
      <c r="AR567" t="s">
        <v>113</v>
      </c>
      <c r="AS567" t="s"/>
      <c r="AT567" t="s">
        <v>90</v>
      </c>
      <c r="AU567" t="s"/>
      <c r="AV567" t="s"/>
      <c r="AW567" t="s"/>
      <c r="AX567" t="s"/>
      <c r="AY567" t="n">
        <v>2311946</v>
      </c>
      <c r="AZ567" t="s">
        <v>557</v>
      </c>
      <c r="BA567" t="s"/>
      <c r="BB567" t="n">
        <v>28229</v>
      </c>
      <c r="BC567" t="n">
        <v>9.9590286612511</v>
      </c>
      <c r="BD567" t="n">
        <v>53.560086526868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97</v>
      </c>
      <c r="B568" t="s">
        <v>71</v>
      </c>
      <c r="C568" t="s">
        <v>98</v>
      </c>
      <c r="D568" t="n">
        <v>2</v>
      </c>
      <c r="E568" t="s">
        <v>554</v>
      </c>
      <c r="F568" t="n">
        <v>580927</v>
      </c>
      <c r="G568" t="s">
        <v>74</v>
      </c>
      <c r="H568" t="s">
        <v>75</v>
      </c>
      <c r="I568" t="s"/>
      <c r="J568" t="s">
        <v>74</v>
      </c>
      <c r="K568" t="n">
        <v>110</v>
      </c>
      <c r="L568" t="s">
        <v>76</v>
      </c>
      <c r="M568" t="s"/>
      <c r="N568" t="s">
        <v>122</v>
      </c>
      <c r="O568" t="s">
        <v>78</v>
      </c>
      <c r="P568" t="s">
        <v>555</v>
      </c>
      <c r="Q568" t="s"/>
      <c r="R568" t="s">
        <v>80</v>
      </c>
      <c r="S568" t="s">
        <v>151</v>
      </c>
      <c r="T568" t="s">
        <v>82</v>
      </c>
      <c r="U568" t="s"/>
      <c r="V568" t="s">
        <v>83</v>
      </c>
      <c r="W568" t="s">
        <v>84</v>
      </c>
      <c r="X568" t="s"/>
      <c r="Y568" t="s">
        <v>85</v>
      </c>
      <c r="Z568">
        <f>HYPERLINK("https://hotelmonitor-cachepage.eclerx.com/savepage/tk_15439017483100705_sr_2151.html","info")</f>
        <v/>
      </c>
      <c r="AA568" t="n">
        <v>19618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/>
      <c r="AP568" t="n">
        <v>107</v>
      </c>
      <c r="AQ568" t="s">
        <v>88</v>
      </c>
      <c r="AR568" t="s">
        <v>103</v>
      </c>
      <c r="AS568" t="s"/>
      <c r="AT568" t="s">
        <v>90</v>
      </c>
      <c r="AU568" t="s"/>
      <c r="AV568" t="s"/>
      <c r="AW568" t="s"/>
      <c r="AX568" t="s"/>
      <c r="AY568" t="n">
        <v>2311946</v>
      </c>
      <c r="AZ568" t="s">
        <v>557</v>
      </c>
      <c r="BA568" t="s"/>
      <c r="BB568" t="n">
        <v>28229</v>
      </c>
      <c r="BC568" t="n">
        <v>9.9590286612511</v>
      </c>
      <c r="BD568" t="n">
        <v>53.560086526868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97</v>
      </c>
      <c r="B569" t="s">
        <v>71</v>
      </c>
      <c r="C569" t="s">
        <v>98</v>
      </c>
      <c r="D569" t="n">
        <v>2</v>
      </c>
      <c r="E569" t="s">
        <v>554</v>
      </c>
      <c r="F569" t="n">
        <v>580927</v>
      </c>
      <c r="G569" t="s">
        <v>74</v>
      </c>
      <c r="H569" t="s">
        <v>75</v>
      </c>
      <c r="I569" t="s"/>
      <c r="J569" t="s">
        <v>74</v>
      </c>
      <c r="K569" t="n">
        <v>125</v>
      </c>
      <c r="L569" t="s">
        <v>76</v>
      </c>
      <c r="M569" t="s"/>
      <c r="N569" t="s">
        <v>312</v>
      </c>
      <c r="O569" t="s">
        <v>78</v>
      </c>
      <c r="P569" t="s">
        <v>555</v>
      </c>
      <c r="Q569" t="s"/>
      <c r="R569" t="s">
        <v>80</v>
      </c>
      <c r="S569" t="s">
        <v>271</v>
      </c>
      <c r="T569" t="s">
        <v>82</v>
      </c>
      <c r="U569" t="s"/>
      <c r="V569" t="s">
        <v>83</v>
      </c>
      <c r="W569" t="s">
        <v>84</v>
      </c>
      <c r="X569" t="s"/>
      <c r="Y569" t="s">
        <v>85</v>
      </c>
      <c r="Z569">
        <f>HYPERLINK("https://hotelmonitor-cachepage.eclerx.com/savepage/tk_15439017483100705_sr_2151.html","info")</f>
        <v/>
      </c>
      <c r="AA569" t="n">
        <v>19618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/>
      <c r="AP569" t="n">
        <v>107</v>
      </c>
      <c r="AQ569" t="s">
        <v>88</v>
      </c>
      <c r="AR569" t="s">
        <v>103</v>
      </c>
      <c r="AS569" t="s"/>
      <c r="AT569" t="s">
        <v>90</v>
      </c>
      <c r="AU569" t="s"/>
      <c r="AV569" t="s"/>
      <c r="AW569" t="s"/>
      <c r="AX569" t="s"/>
      <c r="AY569" t="n">
        <v>2311946</v>
      </c>
      <c r="AZ569" t="s">
        <v>557</v>
      </c>
      <c r="BA569" t="s"/>
      <c r="BB569" t="n">
        <v>28229</v>
      </c>
      <c r="BC569" t="n">
        <v>9.9590286612511</v>
      </c>
      <c r="BD569" t="n">
        <v>53.560086526868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97</v>
      </c>
      <c r="B570" t="s">
        <v>71</v>
      </c>
      <c r="C570" t="s">
        <v>98</v>
      </c>
      <c r="D570" t="n">
        <v>2</v>
      </c>
      <c r="E570" t="s">
        <v>554</v>
      </c>
      <c r="F570" t="n">
        <v>580927</v>
      </c>
      <c r="G570" t="s">
        <v>74</v>
      </c>
      <c r="H570" t="s">
        <v>75</v>
      </c>
      <c r="I570" t="s"/>
      <c r="J570" t="s">
        <v>74</v>
      </c>
      <c r="K570" t="n">
        <v>125</v>
      </c>
      <c r="L570" t="s">
        <v>76</v>
      </c>
      <c r="M570" t="s"/>
      <c r="N570" t="s">
        <v>77</v>
      </c>
      <c r="O570" t="s">
        <v>78</v>
      </c>
      <c r="P570" t="s">
        <v>555</v>
      </c>
      <c r="Q570" t="s"/>
      <c r="R570" t="s">
        <v>80</v>
      </c>
      <c r="S570" t="s">
        <v>271</v>
      </c>
      <c r="T570" t="s">
        <v>82</v>
      </c>
      <c r="U570" t="s"/>
      <c r="V570" t="s">
        <v>83</v>
      </c>
      <c r="W570" t="s">
        <v>84</v>
      </c>
      <c r="X570" t="s"/>
      <c r="Y570" t="s">
        <v>85</v>
      </c>
      <c r="Z570">
        <f>HYPERLINK("https://hotelmonitor-cachepage.eclerx.com/savepage/tk_15439017483100705_sr_2151.html","info")</f>
        <v/>
      </c>
      <c r="AA570" t="n">
        <v>19618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/>
      <c r="AP570" t="n">
        <v>107</v>
      </c>
      <c r="AQ570" t="s">
        <v>88</v>
      </c>
      <c r="AR570" t="s">
        <v>119</v>
      </c>
      <c r="AS570" t="s"/>
      <c r="AT570" t="s">
        <v>90</v>
      </c>
      <c r="AU570" t="s"/>
      <c r="AV570" t="s"/>
      <c r="AW570" t="s"/>
      <c r="AX570" t="s"/>
      <c r="AY570" t="n">
        <v>2311946</v>
      </c>
      <c r="AZ570" t="s">
        <v>557</v>
      </c>
      <c r="BA570" t="s"/>
      <c r="BB570" t="n">
        <v>28229</v>
      </c>
      <c r="BC570" t="n">
        <v>9.9590286612511</v>
      </c>
      <c r="BD570" t="n">
        <v>53.560086526868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97</v>
      </c>
      <c r="B571" t="s">
        <v>71</v>
      </c>
      <c r="C571" t="s">
        <v>98</v>
      </c>
      <c r="D571" t="n">
        <v>2</v>
      </c>
      <c r="E571" t="s">
        <v>554</v>
      </c>
      <c r="F571" t="n">
        <v>580927</v>
      </c>
      <c r="G571" t="s">
        <v>74</v>
      </c>
      <c r="H571" t="s">
        <v>75</v>
      </c>
      <c r="I571" t="s"/>
      <c r="J571" t="s">
        <v>74</v>
      </c>
      <c r="K571" t="n">
        <v>126</v>
      </c>
      <c r="L571" t="s">
        <v>76</v>
      </c>
      <c r="M571" t="s"/>
      <c r="N571" t="s">
        <v>77</v>
      </c>
      <c r="O571" t="s">
        <v>78</v>
      </c>
      <c r="P571" t="s">
        <v>555</v>
      </c>
      <c r="Q571" t="s"/>
      <c r="R571" t="s">
        <v>80</v>
      </c>
      <c r="S571" t="s">
        <v>289</v>
      </c>
      <c r="T571" t="s">
        <v>82</v>
      </c>
      <c r="U571" t="s"/>
      <c r="V571" t="s">
        <v>83</v>
      </c>
      <c r="W571" t="s">
        <v>84</v>
      </c>
      <c r="X571" t="s"/>
      <c r="Y571" t="s">
        <v>85</v>
      </c>
      <c r="Z571">
        <f>HYPERLINK("https://hotelmonitor-cachepage.eclerx.com/savepage/tk_15439017483100705_sr_2151.html","info")</f>
        <v/>
      </c>
      <c r="AA571" t="n">
        <v>19618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/>
      <c r="AP571" t="n">
        <v>107</v>
      </c>
      <c r="AQ571" t="s">
        <v>88</v>
      </c>
      <c r="AR571" t="s">
        <v>121</v>
      </c>
      <c r="AS571" t="s"/>
      <c r="AT571" t="s">
        <v>90</v>
      </c>
      <c r="AU571" t="s"/>
      <c r="AV571" t="s"/>
      <c r="AW571" t="s"/>
      <c r="AX571" t="s"/>
      <c r="AY571" t="n">
        <v>2311946</v>
      </c>
      <c r="AZ571" t="s">
        <v>557</v>
      </c>
      <c r="BA571" t="s"/>
      <c r="BB571" t="n">
        <v>28229</v>
      </c>
      <c r="BC571" t="n">
        <v>9.9590286612511</v>
      </c>
      <c r="BD571" t="n">
        <v>53.560086526868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97</v>
      </c>
      <c r="B572" t="s">
        <v>71</v>
      </c>
      <c r="C572" t="s">
        <v>98</v>
      </c>
      <c r="D572" t="n">
        <v>2</v>
      </c>
      <c r="E572" t="s">
        <v>554</v>
      </c>
      <c r="F572" t="n">
        <v>580927</v>
      </c>
      <c r="G572" t="s">
        <v>74</v>
      </c>
      <c r="H572" t="s">
        <v>75</v>
      </c>
      <c r="I572" t="s"/>
      <c r="J572" t="s">
        <v>74</v>
      </c>
      <c r="K572" t="n">
        <v>127</v>
      </c>
      <c r="L572" t="s">
        <v>76</v>
      </c>
      <c r="M572" t="s"/>
      <c r="N572" t="s">
        <v>77</v>
      </c>
      <c r="O572" t="s">
        <v>78</v>
      </c>
      <c r="P572" t="s">
        <v>555</v>
      </c>
      <c r="Q572" t="s"/>
      <c r="R572" t="s">
        <v>80</v>
      </c>
      <c r="S572" t="s">
        <v>291</v>
      </c>
      <c r="T572" t="s">
        <v>82</v>
      </c>
      <c r="U572" t="s"/>
      <c r="V572" t="s">
        <v>83</v>
      </c>
      <c r="W572" t="s">
        <v>84</v>
      </c>
      <c r="X572" t="s"/>
      <c r="Y572" t="s">
        <v>85</v>
      </c>
      <c r="Z572">
        <f>HYPERLINK("https://hotelmonitor-cachepage.eclerx.com/savepage/tk_15439017483100705_sr_2151.html","info")</f>
        <v/>
      </c>
      <c r="AA572" t="n">
        <v>19618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/>
      <c r="AP572" t="n">
        <v>107</v>
      </c>
      <c r="AQ572" t="s">
        <v>88</v>
      </c>
      <c r="AR572" t="s">
        <v>124</v>
      </c>
      <c r="AS572" t="s"/>
      <c r="AT572" t="s">
        <v>90</v>
      </c>
      <c r="AU572" t="s"/>
      <c r="AV572" t="s"/>
      <c r="AW572" t="s"/>
      <c r="AX572" t="s"/>
      <c r="AY572" t="n">
        <v>2311946</v>
      </c>
      <c r="AZ572" t="s">
        <v>557</v>
      </c>
      <c r="BA572" t="s"/>
      <c r="BB572" t="n">
        <v>28229</v>
      </c>
      <c r="BC572" t="n">
        <v>9.9590286612511</v>
      </c>
      <c r="BD572" t="n">
        <v>53.560086526868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97</v>
      </c>
      <c r="B573" t="s">
        <v>71</v>
      </c>
      <c r="C573" t="s">
        <v>98</v>
      </c>
      <c r="D573" t="n">
        <v>2</v>
      </c>
      <c r="E573" t="s">
        <v>554</v>
      </c>
      <c r="F573" t="n">
        <v>580927</v>
      </c>
      <c r="G573" t="s">
        <v>74</v>
      </c>
      <c r="H573" t="s">
        <v>75</v>
      </c>
      <c r="I573" t="s"/>
      <c r="J573" t="s">
        <v>74</v>
      </c>
      <c r="K573" t="n">
        <v>128</v>
      </c>
      <c r="L573" t="s">
        <v>76</v>
      </c>
      <c r="M573" t="s"/>
      <c r="N573" t="s">
        <v>77</v>
      </c>
      <c r="O573" t="s">
        <v>78</v>
      </c>
      <c r="P573" t="s">
        <v>555</v>
      </c>
      <c r="Q573" t="s"/>
      <c r="R573" t="s">
        <v>80</v>
      </c>
      <c r="S573" t="s">
        <v>558</v>
      </c>
      <c r="T573" t="s">
        <v>82</v>
      </c>
      <c r="U573" t="s"/>
      <c r="V573" t="s">
        <v>83</v>
      </c>
      <c r="W573" t="s">
        <v>84</v>
      </c>
      <c r="X573" t="s"/>
      <c r="Y573" t="s">
        <v>85</v>
      </c>
      <c r="Z573">
        <f>HYPERLINK("https://hotelmonitor-cachepage.eclerx.com/savepage/tk_15439017483100705_sr_2151.html","info")</f>
        <v/>
      </c>
      <c r="AA573" t="n">
        <v>19618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/>
      <c r="AP573" t="n">
        <v>107</v>
      </c>
      <c r="AQ573" t="s">
        <v>88</v>
      </c>
      <c r="AR573" t="s">
        <v>126</v>
      </c>
      <c r="AS573" t="s"/>
      <c r="AT573" t="s">
        <v>90</v>
      </c>
      <c r="AU573" t="s"/>
      <c r="AV573" t="s"/>
      <c r="AW573" t="s"/>
      <c r="AX573" t="s"/>
      <c r="AY573" t="n">
        <v>2311946</v>
      </c>
      <c r="AZ573" t="s">
        <v>557</v>
      </c>
      <c r="BA573" t="s"/>
      <c r="BB573" t="n">
        <v>28229</v>
      </c>
      <c r="BC573" t="n">
        <v>9.9590286612511</v>
      </c>
      <c r="BD573" t="n">
        <v>53.560086526868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97</v>
      </c>
      <c r="B574" t="s">
        <v>71</v>
      </c>
      <c r="C574" t="s">
        <v>98</v>
      </c>
      <c r="D574" t="n">
        <v>2</v>
      </c>
      <c r="E574" t="s">
        <v>554</v>
      </c>
      <c r="F574" t="n">
        <v>580927</v>
      </c>
      <c r="G574" t="s">
        <v>74</v>
      </c>
      <c r="H574" t="s">
        <v>75</v>
      </c>
      <c r="I574" t="s"/>
      <c r="J574" t="s">
        <v>74</v>
      </c>
      <c r="K574" t="n">
        <v>130</v>
      </c>
      <c r="L574" t="s">
        <v>76</v>
      </c>
      <c r="M574" t="s"/>
      <c r="N574" t="s">
        <v>77</v>
      </c>
      <c r="O574" t="s">
        <v>78</v>
      </c>
      <c r="P574" t="s">
        <v>555</v>
      </c>
      <c r="Q574" t="s"/>
      <c r="R574" t="s">
        <v>80</v>
      </c>
      <c r="S574" t="s">
        <v>292</v>
      </c>
      <c r="T574" t="s">
        <v>82</v>
      </c>
      <c r="U574" t="s"/>
      <c r="V574" t="s">
        <v>83</v>
      </c>
      <c r="W574" t="s">
        <v>84</v>
      </c>
      <c r="X574" t="s"/>
      <c r="Y574" t="s">
        <v>85</v>
      </c>
      <c r="Z574">
        <f>HYPERLINK("https://hotelmonitor-cachepage.eclerx.com/savepage/tk_15439017483100705_sr_2151.html","info")</f>
        <v/>
      </c>
      <c r="AA574" t="n">
        <v>19618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/>
      <c r="AP574" t="n">
        <v>107</v>
      </c>
      <c r="AQ574" t="s">
        <v>88</v>
      </c>
      <c r="AR574" t="s">
        <v>89</v>
      </c>
      <c r="AS574" t="s"/>
      <c r="AT574" t="s">
        <v>90</v>
      </c>
      <c r="AU574" t="s"/>
      <c r="AV574" t="s"/>
      <c r="AW574" t="s"/>
      <c r="AX574" t="s"/>
      <c r="AY574" t="n">
        <v>2311946</v>
      </c>
      <c r="AZ574" t="s">
        <v>557</v>
      </c>
      <c r="BA574" t="s"/>
      <c r="BB574" t="n">
        <v>28229</v>
      </c>
      <c r="BC574" t="n">
        <v>9.9590286612511</v>
      </c>
      <c r="BD574" t="n">
        <v>53.560086526868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97</v>
      </c>
      <c r="B575" t="s">
        <v>71</v>
      </c>
      <c r="C575" t="s">
        <v>98</v>
      </c>
      <c r="D575" t="n">
        <v>2</v>
      </c>
      <c r="E575" t="s">
        <v>554</v>
      </c>
      <c r="F575" t="n">
        <v>580927</v>
      </c>
      <c r="G575" t="s">
        <v>74</v>
      </c>
      <c r="H575" t="s">
        <v>75</v>
      </c>
      <c r="I575" t="s"/>
      <c r="J575" t="s">
        <v>74</v>
      </c>
      <c r="K575" t="n">
        <v>167</v>
      </c>
      <c r="L575" t="s">
        <v>76</v>
      </c>
      <c r="M575" t="s"/>
      <c r="N575" t="s">
        <v>559</v>
      </c>
      <c r="O575" t="s">
        <v>78</v>
      </c>
      <c r="P575" t="s">
        <v>555</v>
      </c>
      <c r="Q575" t="s"/>
      <c r="R575" t="s">
        <v>80</v>
      </c>
      <c r="S575" t="s">
        <v>478</v>
      </c>
      <c r="T575" t="s">
        <v>82</v>
      </c>
      <c r="U575" t="s"/>
      <c r="V575" t="s">
        <v>83</v>
      </c>
      <c r="W575" t="s">
        <v>94</v>
      </c>
      <c r="X575" t="s"/>
      <c r="Y575" t="s">
        <v>85</v>
      </c>
      <c r="Z575">
        <f>HYPERLINK("https://hotelmonitor-cachepage.eclerx.com/savepage/tk_15439017483100705_sr_2151.html","info")</f>
        <v/>
      </c>
      <c r="AA575" t="n">
        <v>19618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/>
      <c r="AP575" t="n">
        <v>107</v>
      </c>
      <c r="AQ575" t="s">
        <v>88</v>
      </c>
      <c r="AR575" t="s">
        <v>156</v>
      </c>
      <c r="AS575" t="s"/>
      <c r="AT575" t="s">
        <v>90</v>
      </c>
      <c r="AU575" t="s"/>
      <c r="AV575" t="s"/>
      <c r="AW575" t="s"/>
      <c r="AX575" t="s"/>
      <c r="AY575" t="n">
        <v>2311946</v>
      </c>
      <c r="AZ575" t="s">
        <v>557</v>
      </c>
      <c r="BA575" t="s"/>
      <c r="BB575" t="n">
        <v>28229</v>
      </c>
      <c r="BC575" t="n">
        <v>9.9590286612511</v>
      </c>
      <c r="BD575" t="n">
        <v>53.560086526868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97</v>
      </c>
      <c r="B576" t="s">
        <v>71</v>
      </c>
      <c r="C576" t="s">
        <v>98</v>
      </c>
      <c r="D576" t="n">
        <v>2</v>
      </c>
      <c r="E576" t="s">
        <v>554</v>
      </c>
      <c r="F576" t="n">
        <v>580927</v>
      </c>
      <c r="G576" t="s">
        <v>74</v>
      </c>
      <c r="H576" t="s">
        <v>75</v>
      </c>
      <c r="I576" t="s"/>
      <c r="J576" t="s">
        <v>74</v>
      </c>
      <c r="K576" t="n">
        <v>211</v>
      </c>
      <c r="L576" t="s">
        <v>76</v>
      </c>
      <c r="M576" t="s"/>
      <c r="N576" t="s">
        <v>77</v>
      </c>
      <c r="O576" t="s">
        <v>78</v>
      </c>
      <c r="P576" t="s">
        <v>555</v>
      </c>
      <c r="Q576" t="s"/>
      <c r="R576" t="s">
        <v>80</v>
      </c>
      <c r="S576" t="s">
        <v>493</v>
      </c>
      <c r="T576" t="s">
        <v>82</v>
      </c>
      <c r="U576" t="s"/>
      <c r="V576" t="s">
        <v>83</v>
      </c>
      <c r="W576" t="s">
        <v>84</v>
      </c>
      <c r="X576" t="s"/>
      <c r="Y576" t="s">
        <v>85</v>
      </c>
      <c r="Z576">
        <f>HYPERLINK("https://hotelmonitor-cachepage.eclerx.com/savepage/tk_15439017483100705_sr_2151.html","info")</f>
        <v/>
      </c>
      <c r="AA576" t="n">
        <v>19618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/>
      <c r="AP576" t="n">
        <v>107</v>
      </c>
      <c r="AQ576" t="s">
        <v>88</v>
      </c>
      <c r="AR576" t="s">
        <v>156</v>
      </c>
      <c r="AS576" t="s"/>
      <c r="AT576" t="s">
        <v>90</v>
      </c>
      <c r="AU576" t="s"/>
      <c r="AV576" t="s"/>
      <c r="AW576" t="s"/>
      <c r="AX576" t="s"/>
      <c r="AY576" t="n">
        <v>2311946</v>
      </c>
      <c r="AZ576" t="s">
        <v>557</v>
      </c>
      <c r="BA576" t="s"/>
      <c r="BB576" t="n">
        <v>28229</v>
      </c>
      <c r="BC576" t="n">
        <v>9.9590286612511</v>
      </c>
      <c r="BD576" t="n">
        <v>53.560086526868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560</v>
      </c>
      <c r="F577" t="n">
        <v>2028100</v>
      </c>
      <c r="G577" t="s">
        <v>74</v>
      </c>
      <c r="H577" t="s">
        <v>75</v>
      </c>
      <c r="I577" t="s"/>
      <c r="J577" t="s">
        <v>74</v>
      </c>
      <c r="K577" t="n">
        <v>96</v>
      </c>
      <c r="L577" t="s">
        <v>76</v>
      </c>
      <c r="M577" t="s"/>
      <c r="N577" t="s">
        <v>77</v>
      </c>
      <c r="O577" t="s">
        <v>78</v>
      </c>
      <c r="P577" t="s">
        <v>561</v>
      </c>
      <c r="Q577" t="s"/>
      <c r="R577" t="s">
        <v>80</v>
      </c>
      <c r="S577" t="s">
        <v>406</v>
      </c>
      <c r="T577" t="s">
        <v>82</v>
      </c>
      <c r="U577" t="s"/>
      <c r="V577" t="s">
        <v>83</v>
      </c>
      <c r="W577" t="s">
        <v>94</v>
      </c>
      <c r="X577" t="s"/>
      <c r="Y577" t="s">
        <v>85</v>
      </c>
      <c r="Z577">
        <f>HYPERLINK("https://hotelmonitor-cachepage.eclerx.com/savepage/tk_15439117290565631_sr_2152.html","info")</f>
        <v/>
      </c>
      <c r="AA577" t="n">
        <v>132652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/>
      <c r="AP577" t="n">
        <v>110</v>
      </c>
      <c r="AQ577" t="s">
        <v>88</v>
      </c>
      <c r="AR577" t="s">
        <v>121</v>
      </c>
      <c r="AS577" t="s"/>
      <c r="AT577" t="s">
        <v>90</v>
      </c>
      <c r="AU577" t="s"/>
      <c r="AV577" t="s"/>
      <c r="AW577" t="s"/>
      <c r="AX577" t="s"/>
      <c r="AY577" t="n">
        <v>2311983</v>
      </c>
      <c r="AZ577" t="s">
        <v>562</v>
      </c>
      <c r="BA577" t="s"/>
      <c r="BB577" t="n">
        <v>60069</v>
      </c>
      <c r="BC577" t="n">
        <v>10.012361</v>
      </c>
      <c r="BD577" t="n">
        <v>53.553379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560</v>
      </c>
      <c r="F578" t="n">
        <v>2028100</v>
      </c>
      <c r="G578" t="s">
        <v>74</v>
      </c>
      <c r="H578" t="s">
        <v>75</v>
      </c>
      <c r="I578" t="s"/>
      <c r="J578" t="s">
        <v>74</v>
      </c>
      <c r="K578" t="n">
        <v>104</v>
      </c>
      <c r="L578" t="s">
        <v>76</v>
      </c>
      <c r="M578" t="s"/>
      <c r="N578" t="s">
        <v>111</v>
      </c>
      <c r="O578" t="s">
        <v>78</v>
      </c>
      <c r="P578" t="s">
        <v>561</v>
      </c>
      <c r="Q578" t="s"/>
      <c r="R578" t="s">
        <v>80</v>
      </c>
      <c r="S578" t="s">
        <v>177</v>
      </c>
      <c r="T578" t="s">
        <v>82</v>
      </c>
      <c r="U578" t="s"/>
      <c r="V578" t="s">
        <v>83</v>
      </c>
      <c r="W578" t="s">
        <v>94</v>
      </c>
      <c r="X578" t="s"/>
      <c r="Y578" t="s">
        <v>85</v>
      </c>
      <c r="Z578">
        <f>HYPERLINK("https://hotelmonitor-cachepage.eclerx.com/savepage/tk_15439117290565631_sr_2152.html","info")</f>
        <v/>
      </c>
      <c r="AA578" t="n">
        <v>132652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/>
      <c r="AP578" t="n">
        <v>110</v>
      </c>
      <c r="AQ578" t="s">
        <v>88</v>
      </c>
      <c r="AR578" t="s">
        <v>113</v>
      </c>
      <c r="AS578" t="s"/>
      <c r="AT578" t="s">
        <v>90</v>
      </c>
      <c r="AU578" t="s"/>
      <c r="AV578" t="s"/>
      <c r="AW578" t="s"/>
      <c r="AX578" t="s"/>
      <c r="AY578" t="n">
        <v>2311983</v>
      </c>
      <c r="AZ578" t="s">
        <v>562</v>
      </c>
      <c r="BA578" t="s"/>
      <c r="BB578" t="n">
        <v>60069</v>
      </c>
      <c r="BC578" t="n">
        <v>10.012361</v>
      </c>
      <c r="BD578" t="n">
        <v>53.553379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560</v>
      </c>
      <c r="F579" t="n">
        <v>2028100</v>
      </c>
      <c r="G579" t="s">
        <v>74</v>
      </c>
      <c r="H579" t="s">
        <v>75</v>
      </c>
      <c r="I579" t="s"/>
      <c r="J579" t="s">
        <v>74</v>
      </c>
      <c r="K579" t="n">
        <v>104</v>
      </c>
      <c r="L579" t="s">
        <v>76</v>
      </c>
      <c r="M579" t="s"/>
      <c r="N579" t="s">
        <v>262</v>
      </c>
      <c r="O579" t="s">
        <v>78</v>
      </c>
      <c r="P579" t="s">
        <v>561</v>
      </c>
      <c r="Q579" t="s"/>
      <c r="R579" t="s">
        <v>80</v>
      </c>
      <c r="S579" t="s">
        <v>177</v>
      </c>
      <c r="T579" t="s">
        <v>82</v>
      </c>
      <c r="U579" t="s"/>
      <c r="V579" t="s">
        <v>83</v>
      </c>
      <c r="W579" t="s">
        <v>94</v>
      </c>
      <c r="X579" t="s"/>
      <c r="Y579" t="s">
        <v>85</v>
      </c>
      <c r="Z579">
        <f>HYPERLINK("https://hotelmonitor-cachepage.eclerx.com/savepage/tk_15439117290565631_sr_2152.html","info")</f>
        <v/>
      </c>
      <c r="AA579" t="n">
        <v>132652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/>
      <c r="AP579" t="n">
        <v>110</v>
      </c>
      <c r="AQ579" t="s">
        <v>88</v>
      </c>
      <c r="AR579" t="s">
        <v>110</v>
      </c>
      <c r="AS579" t="s"/>
      <c r="AT579" t="s">
        <v>90</v>
      </c>
      <c r="AU579" t="s"/>
      <c r="AV579" t="s"/>
      <c r="AW579" t="s"/>
      <c r="AX579" t="s"/>
      <c r="AY579" t="n">
        <v>2311983</v>
      </c>
      <c r="AZ579" t="s">
        <v>562</v>
      </c>
      <c r="BA579" t="s"/>
      <c r="BB579" t="n">
        <v>60069</v>
      </c>
      <c r="BC579" t="n">
        <v>10.012361</v>
      </c>
      <c r="BD579" t="n">
        <v>53.553379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560</v>
      </c>
      <c r="F580" t="n">
        <v>2028100</v>
      </c>
      <c r="G580" t="s">
        <v>74</v>
      </c>
      <c r="H580" t="s">
        <v>75</v>
      </c>
      <c r="I580" t="s"/>
      <c r="J580" t="s">
        <v>74</v>
      </c>
      <c r="K580" t="n">
        <v>105</v>
      </c>
      <c r="L580" t="s">
        <v>76</v>
      </c>
      <c r="M580" t="s"/>
      <c r="N580" t="s">
        <v>312</v>
      </c>
      <c r="O580" t="s">
        <v>78</v>
      </c>
      <c r="P580" t="s">
        <v>561</v>
      </c>
      <c r="Q580" t="s"/>
      <c r="R580" t="s">
        <v>80</v>
      </c>
      <c r="S580" t="s">
        <v>149</v>
      </c>
      <c r="T580" t="s">
        <v>82</v>
      </c>
      <c r="U580" t="s"/>
      <c r="V580" t="s">
        <v>83</v>
      </c>
      <c r="W580" t="s">
        <v>94</v>
      </c>
      <c r="X580" t="s"/>
      <c r="Y580" t="s">
        <v>85</v>
      </c>
      <c r="Z580">
        <f>HYPERLINK("https://hotelmonitor-cachepage.eclerx.com/savepage/tk_15439117290565631_sr_2152.html","info")</f>
        <v/>
      </c>
      <c r="AA580" t="n">
        <v>132652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/>
      <c r="AP580" t="n">
        <v>110</v>
      </c>
      <c r="AQ580" t="s">
        <v>88</v>
      </c>
      <c r="AR580" t="s">
        <v>103</v>
      </c>
      <c r="AS580" t="s"/>
      <c r="AT580" t="s">
        <v>90</v>
      </c>
      <c r="AU580" t="s"/>
      <c r="AV580" t="s"/>
      <c r="AW580" t="s"/>
      <c r="AX580" t="s"/>
      <c r="AY580" t="n">
        <v>2311983</v>
      </c>
      <c r="AZ580" t="s">
        <v>562</v>
      </c>
      <c r="BA580" t="s"/>
      <c r="BB580" t="n">
        <v>60069</v>
      </c>
      <c r="BC580" t="n">
        <v>10.012361</v>
      </c>
      <c r="BD580" t="n">
        <v>53.553379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560</v>
      </c>
      <c r="F581" t="n">
        <v>2028100</v>
      </c>
      <c r="G581" t="s">
        <v>74</v>
      </c>
      <c r="H581" t="s">
        <v>75</v>
      </c>
      <c r="I581" t="s"/>
      <c r="J581" t="s">
        <v>74</v>
      </c>
      <c r="K581" t="n">
        <v>106</v>
      </c>
      <c r="L581" t="s">
        <v>76</v>
      </c>
      <c r="M581" t="s"/>
      <c r="N581" t="s">
        <v>262</v>
      </c>
      <c r="O581" t="s">
        <v>78</v>
      </c>
      <c r="P581" t="s">
        <v>561</v>
      </c>
      <c r="Q581" t="s"/>
      <c r="R581" t="s">
        <v>80</v>
      </c>
      <c r="S581" t="s">
        <v>178</v>
      </c>
      <c r="T581" t="s">
        <v>82</v>
      </c>
      <c r="U581" t="s"/>
      <c r="V581" t="s">
        <v>83</v>
      </c>
      <c r="W581" t="s">
        <v>94</v>
      </c>
      <c r="X581" t="s"/>
      <c r="Y581" t="s">
        <v>85</v>
      </c>
      <c r="Z581">
        <f>HYPERLINK("https://hotelmonitor-cachepage.eclerx.com/savepage/tk_15439117290565631_sr_2152.html","info")</f>
        <v/>
      </c>
      <c r="AA581" t="n">
        <v>132652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/>
      <c r="AP581" t="n">
        <v>110</v>
      </c>
      <c r="AQ581" t="s">
        <v>88</v>
      </c>
      <c r="AR581" t="s">
        <v>116</v>
      </c>
      <c r="AS581" t="s"/>
      <c r="AT581" t="s">
        <v>90</v>
      </c>
      <c r="AU581" t="s"/>
      <c r="AV581" t="s"/>
      <c r="AW581" t="s"/>
      <c r="AX581" t="s"/>
      <c r="AY581" t="n">
        <v>2311983</v>
      </c>
      <c r="AZ581" t="s">
        <v>562</v>
      </c>
      <c r="BA581" t="s"/>
      <c r="BB581" t="n">
        <v>60069</v>
      </c>
      <c r="BC581" t="n">
        <v>10.012361</v>
      </c>
      <c r="BD581" t="n">
        <v>53.553379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560</v>
      </c>
      <c r="F582" t="n">
        <v>2028100</v>
      </c>
      <c r="G582" t="s">
        <v>74</v>
      </c>
      <c r="H582" t="s">
        <v>75</v>
      </c>
      <c r="I582" t="s"/>
      <c r="J582" t="s">
        <v>74</v>
      </c>
      <c r="K582" t="n">
        <v>137</v>
      </c>
      <c r="L582" t="s">
        <v>76</v>
      </c>
      <c r="M582" t="s"/>
      <c r="N582" t="s">
        <v>272</v>
      </c>
      <c r="O582" t="s">
        <v>78</v>
      </c>
      <c r="P582" t="s">
        <v>561</v>
      </c>
      <c r="Q582" t="s"/>
      <c r="R582" t="s">
        <v>80</v>
      </c>
      <c r="S582" t="s">
        <v>495</v>
      </c>
      <c r="T582" t="s">
        <v>82</v>
      </c>
      <c r="U582" t="s"/>
      <c r="V582" t="s">
        <v>83</v>
      </c>
      <c r="W582" t="s">
        <v>94</v>
      </c>
      <c r="X582" t="s"/>
      <c r="Y582" t="s">
        <v>85</v>
      </c>
      <c r="Z582">
        <f>HYPERLINK("https://hotelmonitor-cachepage.eclerx.com/savepage/tk_15439117290565631_sr_2152.html","info")</f>
        <v/>
      </c>
      <c r="AA582" t="n">
        <v>132652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/>
      <c r="AP582" t="n">
        <v>110</v>
      </c>
      <c r="AQ582" t="s">
        <v>88</v>
      </c>
      <c r="AR582" t="s">
        <v>110</v>
      </c>
      <c r="AS582" t="s"/>
      <c r="AT582" t="s">
        <v>90</v>
      </c>
      <c r="AU582" t="s"/>
      <c r="AV582" t="s"/>
      <c r="AW582" t="s"/>
      <c r="AX582" t="s"/>
      <c r="AY582" t="n">
        <v>2311983</v>
      </c>
      <c r="AZ582" t="s">
        <v>562</v>
      </c>
      <c r="BA582" t="s"/>
      <c r="BB582" t="n">
        <v>60069</v>
      </c>
      <c r="BC582" t="n">
        <v>10.012361</v>
      </c>
      <c r="BD582" t="n">
        <v>53.553379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560</v>
      </c>
      <c r="F583" t="n">
        <v>2028100</v>
      </c>
      <c r="G583" t="s">
        <v>74</v>
      </c>
      <c r="H583" t="s">
        <v>75</v>
      </c>
      <c r="I583" t="s"/>
      <c r="J583" t="s">
        <v>74</v>
      </c>
      <c r="K583" t="n">
        <v>138</v>
      </c>
      <c r="L583" t="s">
        <v>76</v>
      </c>
      <c r="M583" t="s"/>
      <c r="N583" t="s">
        <v>563</v>
      </c>
      <c r="O583" t="s">
        <v>78</v>
      </c>
      <c r="P583" t="s">
        <v>561</v>
      </c>
      <c r="Q583" t="s"/>
      <c r="R583" t="s">
        <v>80</v>
      </c>
      <c r="S583" t="s">
        <v>274</v>
      </c>
      <c r="T583" t="s">
        <v>82</v>
      </c>
      <c r="U583" t="s"/>
      <c r="V583" t="s">
        <v>83</v>
      </c>
      <c r="W583" t="s">
        <v>94</v>
      </c>
      <c r="X583" t="s"/>
      <c r="Y583" t="s">
        <v>85</v>
      </c>
      <c r="Z583">
        <f>HYPERLINK("https://hotelmonitor-cachepage.eclerx.com/savepage/tk_15439117290565631_sr_2152.html","info")</f>
        <v/>
      </c>
      <c r="AA583" t="n">
        <v>132652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/>
      <c r="AP583" t="n">
        <v>110</v>
      </c>
      <c r="AQ583" t="s">
        <v>88</v>
      </c>
      <c r="AR583" t="s">
        <v>121</v>
      </c>
      <c r="AS583" t="s"/>
      <c r="AT583" t="s">
        <v>90</v>
      </c>
      <c r="AU583" t="s"/>
      <c r="AV583" t="s"/>
      <c r="AW583" t="s"/>
      <c r="AX583" t="s"/>
      <c r="AY583" t="n">
        <v>2311983</v>
      </c>
      <c r="AZ583" t="s">
        <v>562</v>
      </c>
      <c r="BA583" t="s"/>
      <c r="BB583" t="n">
        <v>60069</v>
      </c>
      <c r="BC583" t="n">
        <v>10.012361</v>
      </c>
      <c r="BD583" t="n">
        <v>53.553379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560</v>
      </c>
      <c r="F584" t="n">
        <v>2028100</v>
      </c>
      <c r="G584" t="s">
        <v>74</v>
      </c>
      <c r="H584" t="s">
        <v>75</v>
      </c>
      <c r="I584" t="s"/>
      <c r="J584" t="s">
        <v>74</v>
      </c>
      <c r="K584" t="n">
        <v>140</v>
      </c>
      <c r="L584" t="s">
        <v>76</v>
      </c>
      <c r="M584" t="s"/>
      <c r="N584" t="s">
        <v>272</v>
      </c>
      <c r="O584" t="s">
        <v>78</v>
      </c>
      <c r="P584" t="s">
        <v>561</v>
      </c>
      <c r="Q584" t="s"/>
      <c r="R584" t="s">
        <v>80</v>
      </c>
      <c r="S584" t="s">
        <v>352</v>
      </c>
      <c r="T584" t="s">
        <v>82</v>
      </c>
      <c r="U584" t="s"/>
      <c r="V584" t="s">
        <v>83</v>
      </c>
      <c r="W584" t="s">
        <v>94</v>
      </c>
      <c r="X584" t="s"/>
      <c r="Y584" t="s">
        <v>85</v>
      </c>
      <c r="Z584">
        <f>HYPERLINK("https://hotelmonitor-cachepage.eclerx.com/savepage/tk_15439117290565631_sr_2152.html","info")</f>
        <v/>
      </c>
      <c r="AA584" t="n">
        <v>132652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/>
      <c r="AP584" t="n">
        <v>110</v>
      </c>
      <c r="AQ584" t="s">
        <v>88</v>
      </c>
      <c r="AR584" t="s">
        <v>116</v>
      </c>
      <c r="AS584" t="s"/>
      <c r="AT584" t="s">
        <v>90</v>
      </c>
      <c r="AU584" t="s"/>
      <c r="AV584" t="s"/>
      <c r="AW584" t="s"/>
      <c r="AX584" t="s"/>
      <c r="AY584" t="n">
        <v>2311983</v>
      </c>
      <c r="AZ584" t="s">
        <v>562</v>
      </c>
      <c r="BA584" t="s"/>
      <c r="BB584" t="n">
        <v>60069</v>
      </c>
      <c r="BC584" t="n">
        <v>10.012361</v>
      </c>
      <c r="BD584" t="n">
        <v>53.553379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560</v>
      </c>
      <c r="F585" t="n">
        <v>2028100</v>
      </c>
      <c r="G585" t="s">
        <v>74</v>
      </c>
      <c r="H585" t="s">
        <v>75</v>
      </c>
      <c r="I585" t="s"/>
      <c r="J585" t="s">
        <v>74</v>
      </c>
      <c r="K585" t="n">
        <v>159</v>
      </c>
      <c r="L585" t="s">
        <v>76</v>
      </c>
      <c r="M585" t="s"/>
      <c r="N585" t="s">
        <v>564</v>
      </c>
      <c r="O585" t="s">
        <v>78</v>
      </c>
      <c r="P585" t="s">
        <v>561</v>
      </c>
      <c r="Q585" t="s"/>
      <c r="R585" t="s">
        <v>80</v>
      </c>
      <c r="S585" t="s">
        <v>565</v>
      </c>
      <c r="T585" t="s">
        <v>82</v>
      </c>
      <c r="U585" t="s"/>
      <c r="V585" t="s">
        <v>83</v>
      </c>
      <c r="W585" t="s">
        <v>94</v>
      </c>
      <c r="X585" t="s"/>
      <c r="Y585" t="s">
        <v>85</v>
      </c>
      <c r="Z585">
        <f>HYPERLINK("https://hotelmonitor-cachepage.eclerx.com/savepage/tk_15439117290565631_sr_2152.html","info")</f>
        <v/>
      </c>
      <c r="AA585" t="n">
        <v>132652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/>
      <c r="AP585" t="n">
        <v>110</v>
      </c>
      <c r="AQ585" t="s">
        <v>88</v>
      </c>
      <c r="AR585" t="s">
        <v>121</v>
      </c>
      <c r="AS585" t="s"/>
      <c r="AT585" t="s">
        <v>90</v>
      </c>
      <c r="AU585" t="s"/>
      <c r="AV585" t="s"/>
      <c r="AW585" t="s"/>
      <c r="AX585" t="s"/>
      <c r="AY585" t="n">
        <v>2311983</v>
      </c>
      <c r="AZ585" t="s">
        <v>562</v>
      </c>
      <c r="BA585" t="s"/>
      <c r="BB585" t="n">
        <v>60069</v>
      </c>
      <c r="BC585" t="n">
        <v>10.012361</v>
      </c>
      <c r="BD585" t="n">
        <v>53.553379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560</v>
      </c>
      <c r="F586" t="n">
        <v>2028100</v>
      </c>
      <c r="G586" t="s">
        <v>74</v>
      </c>
      <c r="H586" t="s">
        <v>75</v>
      </c>
      <c r="I586" t="s"/>
      <c r="J586" t="s">
        <v>74</v>
      </c>
      <c r="K586" t="n">
        <v>159</v>
      </c>
      <c r="L586" t="s">
        <v>76</v>
      </c>
      <c r="M586" t="s"/>
      <c r="N586" t="s">
        <v>275</v>
      </c>
      <c r="O586" t="s">
        <v>78</v>
      </c>
      <c r="P586" t="s">
        <v>561</v>
      </c>
      <c r="Q586" t="s"/>
      <c r="R586" t="s">
        <v>80</v>
      </c>
      <c r="S586" t="s">
        <v>565</v>
      </c>
      <c r="T586" t="s">
        <v>82</v>
      </c>
      <c r="U586" t="s"/>
      <c r="V586" t="s">
        <v>83</v>
      </c>
      <c r="W586" t="s">
        <v>94</v>
      </c>
      <c r="X586" t="s"/>
      <c r="Y586" t="s">
        <v>85</v>
      </c>
      <c r="Z586">
        <f>HYPERLINK("https://hotelmonitor-cachepage.eclerx.com/savepage/tk_15439117290565631_sr_2152.html","info")</f>
        <v/>
      </c>
      <c r="AA586" t="n">
        <v>132652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/>
      <c r="AP586" t="n">
        <v>110</v>
      </c>
      <c r="AQ586" t="s">
        <v>88</v>
      </c>
      <c r="AR586" t="s">
        <v>110</v>
      </c>
      <c r="AS586" t="s"/>
      <c r="AT586" t="s">
        <v>90</v>
      </c>
      <c r="AU586" t="s"/>
      <c r="AV586" t="s"/>
      <c r="AW586" t="s"/>
      <c r="AX586" t="s"/>
      <c r="AY586" t="n">
        <v>2311983</v>
      </c>
      <c r="AZ586" t="s">
        <v>562</v>
      </c>
      <c r="BA586" t="s"/>
      <c r="BB586" t="n">
        <v>60069</v>
      </c>
      <c r="BC586" t="n">
        <v>10.012361</v>
      </c>
      <c r="BD586" t="n">
        <v>53.553379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560</v>
      </c>
      <c r="F587" t="n">
        <v>2028100</v>
      </c>
      <c r="G587" t="s">
        <v>74</v>
      </c>
      <c r="H587" t="s">
        <v>75</v>
      </c>
      <c r="I587" t="s"/>
      <c r="J587" t="s">
        <v>74</v>
      </c>
      <c r="K587" t="n">
        <v>162</v>
      </c>
      <c r="L587" t="s">
        <v>76</v>
      </c>
      <c r="M587" t="s"/>
      <c r="N587" t="s">
        <v>275</v>
      </c>
      <c r="O587" t="s">
        <v>78</v>
      </c>
      <c r="P587" t="s">
        <v>561</v>
      </c>
      <c r="Q587" t="s"/>
      <c r="R587" t="s">
        <v>80</v>
      </c>
      <c r="S587" t="s">
        <v>390</v>
      </c>
      <c r="T587" t="s">
        <v>82</v>
      </c>
      <c r="U587" t="s"/>
      <c r="V587" t="s">
        <v>83</v>
      </c>
      <c r="W587" t="s">
        <v>94</v>
      </c>
      <c r="X587" t="s"/>
      <c r="Y587" t="s">
        <v>85</v>
      </c>
      <c r="Z587">
        <f>HYPERLINK("https://hotelmonitor-cachepage.eclerx.com/savepage/tk_15439117290565631_sr_2152.html","info")</f>
        <v/>
      </c>
      <c r="AA587" t="n">
        <v>132652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/>
      <c r="AP587" t="n">
        <v>110</v>
      </c>
      <c r="AQ587" t="s">
        <v>88</v>
      </c>
      <c r="AR587" t="s">
        <v>116</v>
      </c>
      <c r="AS587" t="s"/>
      <c r="AT587" t="s">
        <v>90</v>
      </c>
      <c r="AU587" t="s"/>
      <c r="AV587" t="s"/>
      <c r="AW587" t="s"/>
      <c r="AX587" t="s"/>
      <c r="AY587" t="n">
        <v>2311983</v>
      </c>
      <c r="AZ587" t="s">
        <v>562</v>
      </c>
      <c r="BA587" t="s"/>
      <c r="BB587" t="n">
        <v>60069</v>
      </c>
      <c r="BC587" t="n">
        <v>10.012361</v>
      </c>
      <c r="BD587" t="n">
        <v>53.553379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97</v>
      </c>
      <c r="B588" t="s">
        <v>71</v>
      </c>
      <c r="C588" t="s">
        <v>98</v>
      </c>
      <c r="D588" t="n">
        <v>2</v>
      </c>
      <c r="E588" t="s">
        <v>566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130</v>
      </c>
      <c r="L588" t="s">
        <v>76</v>
      </c>
      <c r="M588" t="s"/>
      <c r="N588" t="s">
        <v>305</v>
      </c>
      <c r="O588" t="s">
        <v>78</v>
      </c>
      <c r="P588" t="s">
        <v>566</v>
      </c>
      <c r="Q588" t="s"/>
      <c r="R588" t="s">
        <v>80</v>
      </c>
      <c r="S588" t="s">
        <v>292</v>
      </c>
      <c r="T588" t="s">
        <v>82</v>
      </c>
      <c r="U588" t="s"/>
      <c r="V588" t="s">
        <v>83</v>
      </c>
      <c r="W588" t="s">
        <v>84</v>
      </c>
      <c r="X588" t="s"/>
      <c r="Y588" t="s">
        <v>85</v>
      </c>
      <c r="Z588">
        <f>HYPERLINK("https://hotelmonitor-cachepage.eclerx.com/savepage/tk_15439014221336064_sr_2151.html","info")</f>
        <v/>
      </c>
      <c r="AA588" t="n">
        <v>-2312000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/>
      <c r="AP588" t="n">
        <v>3</v>
      </c>
      <c r="AQ588" t="s">
        <v>88</v>
      </c>
      <c r="AR588" t="s">
        <v>119</v>
      </c>
      <c r="AS588" t="s"/>
      <c r="AT588" t="s">
        <v>90</v>
      </c>
      <c r="AU588" t="s"/>
      <c r="AV588" t="s"/>
      <c r="AW588" t="s"/>
      <c r="AX588" t="s"/>
      <c r="AY588" t="n">
        <v>2312000</v>
      </c>
      <c r="AZ588" t="s">
        <v>567</v>
      </c>
      <c r="BA588" t="s"/>
      <c r="BB588" t="n">
        <v>57923</v>
      </c>
      <c r="BC588" t="n">
        <v>9.863035082817101</v>
      </c>
      <c r="BD588" t="n">
        <v>53.540897138469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97</v>
      </c>
      <c r="B589" t="s">
        <v>71</v>
      </c>
      <c r="C589" t="s">
        <v>98</v>
      </c>
      <c r="D589" t="n">
        <v>2</v>
      </c>
      <c r="E589" t="s">
        <v>566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130</v>
      </c>
      <c r="L589" t="s">
        <v>76</v>
      </c>
      <c r="M589" t="s"/>
      <c r="N589" t="s">
        <v>309</v>
      </c>
      <c r="O589" t="s">
        <v>78</v>
      </c>
      <c r="P589" t="s">
        <v>566</v>
      </c>
      <c r="Q589" t="s"/>
      <c r="R589" t="s">
        <v>80</v>
      </c>
      <c r="S589" t="s">
        <v>292</v>
      </c>
      <c r="T589" t="s">
        <v>82</v>
      </c>
      <c r="U589" t="s"/>
      <c r="V589" t="s">
        <v>83</v>
      </c>
      <c r="W589" t="s">
        <v>84</v>
      </c>
      <c r="X589" t="s"/>
      <c r="Y589" t="s">
        <v>85</v>
      </c>
      <c r="Z589">
        <f>HYPERLINK("https://hotelmonitor-cachepage.eclerx.com/savepage/tk_15439014221336064_sr_2151.html","info")</f>
        <v/>
      </c>
      <c r="AA589" t="n">
        <v>-2312000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/>
      <c r="AP589" t="n">
        <v>3</v>
      </c>
      <c r="AQ589" t="s">
        <v>88</v>
      </c>
      <c r="AR589" t="s">
        <v>89</v>
      </c>
      <c r="AS589" t="s"/>
      <c r="AT589" t="s">
        <v>90</v>
      </c>
      <c r="AU589" t="s"/>
      <c r="AV589" t="s"/>
      <c r="AW589" t="s"/>
      <c r="AX589" t="s"/>
      <c r="AY589" t="n">
        <v>2312000</v>
      </c>
      <c r="AZ589" t="s">
        <v>567</v>
      </c>
      <c r="BA589" t="s"/>
      <c r="BB589" t="n">
        <v>57923</v>
      </c>
      <c r="BC589" t="n">
        <v>9.863035082817101</v>
      </c>
      <c r="BD589" t="n">
        <v>53.540897138469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97</v>
      </c>
      <c r="B590" t="s">
        <v>71</v>
      </c>
      <c r="C590" t="s">
        <v>98</v>
      </c>
      <c r="D590" t="n">
        <v>2</v>
      </c>
      <c r="E590" t="s">
        <v>566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130</v>
      </c>
      <c r="L590" t="s">
        <v>76</v>
      </c>
      <c r="M590" t="s"/>
      <c r="N590" t="s">
        <v>568</v>
      </c>
      <c r="O590" t="s">
        <v>78</v>
      </c>
      <c r="P590" t="s">
        <v>566</v>
      </c>
      <c r="Q590" t="s"/>
      <c r="R590" t="s">
        <v>80</v>
      </c>
      <c r="S590" t="s">
        <v>292</v>
      </c>
      <c r="T590" t="s">
        <v>82</v>
      </c>
      <c r="U590" t="s"/>
      <c r="V590" t="s">
        <v>83</v>
      </c>
      <c r="W590" t="s">
        <v>84</v>
      </c>
      <c r="X590" t="s"/>
      <c r="Y590" t="s">
        <v>85</v>
      </c>
      <c r="Z590">
        <f>HYPERLINK("https://hotelmonitor-cachepage.eclerx.com/savepage/tk_15439014221336064_sr_2151.html","info")</f>
        <v/>
      </c>
      <c r="AA590" t="n">
        <v>-2312000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/>
      <c r="AP590" t="n">
        <v>3</v>
      </c>
      <c r="AQ590" t="s">
        <v>88</v>
      </c>
      <c r="AR590" t="s">
        <v>107</v>
      </c>
      <c r="AS590" t="s"/>
      <c r="AT590" t="s">
        <v>90</v>
      </c>
      <c r="AU590" t="s"/>
      <c r="AV590" t="s"/>
      <c r="AW590" t="s"/>
      <c r="AX590" t="s"/>
      <c r="AY590" t="n">
        <v>2312000</v>
      </c>
      <c r="AZ590" t="s">
        <v>567</v>
      </c>
      <c r="BA590" t="s"/>
      <c r="BB590" t="n">
        <v>57923</v>
      </c>
      <c r="BC590" t="n">
        <v>9.863035082817101</v>
      </c>
      <c r="BD590" t="n">
        <v>53.540897138469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97</v>
      </c>
      <c r="B591" t="s">
        <v>71</v>
      </c>
      <c r="C591" t="s">
        <v>98</v>
      </c>
      <c r="D591" t="n">
        <v>2</v>
      </c>
      <c r="E591" t="s">
        <v>566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130</v>
      </c>
      <c r="L591" t="s">
        <v>76</v>
      </c>
      <c r="M591" t="s"/>
      <c r="N591" t="s">
        <v>305</v>
      </c>
      <c r="O591" t="s">
        <v>78</v>
      </c>
      <c r="P591" t="s">
        <v>566</v>
      </c>
      <c r="Q591" t="s"/>
      <c r="R591" t="s">
        <v>80</v>
      </c>
      <c r="S591" t="s">
        <v>292</v>
      </c>
      <c r="T591" t="s">
        <v>82</v>
      </c>
      <c r="U591" t="s"/>
      <c r="V591" t="s">
        <v>83</v>
      </c>
      <c r="W591" t="s">
        <v>84</v>
      </c>
      <c r="X591" t="s"/>
      <c r="Y591" t="s">
        <v>85</v>
      </c>
      <c r="Z591">
        <f>HYPERLINK("https://hotelmonitor-cachepage.eclerx.com/savepage/tk_15439014221336064_sr_2151.html","info")</f>
        <v/>
      </c>
      <c r="AA591" t="n">
        <v>-2312000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/>
      <c r="AP591" t="n">
        <v>3</v>
      </c>
      <c r="AQ591" t="s">
        <v>88</v>
      </c>
      <c r="AR591" t="s">
        <v>140</v>
      </c>
      <c r="AS591" t="s"/>
      <c r="AT591" t="s">
        <v>90</v>
      </c>
      <c r="AU591" t="s"/>
      <c r="AV591" t="s"/>
      <c r="AW591" t="s"/>
      <c r="AX591" t="s"/>
      <c r="AY591" t="n">
        <v>2312000</v>
      </c>
      <c r="AZ591" t="s">
        <v>567</v>
      </c>
      <c r="BA591" t="s"/>
      <c r="BB591" t="n">
        <v>57923</v>
      </c>
      <c r="BC591" t="n">
        <v>9.863035082817101</v>
      </c>
      <c r="BD591" t="n">
        <v>53.540897138469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97</v>
      </c>
      <c r="B592" t="s">
        <v>71</v>
      </c>
      <c r="C592" t="s">
        <v>98</v>
      </c>
      <c r="D592" t="n">
        <v>2</v>
      </c>
      <c r="E592" t="s">
        <v>566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146</v>
      </c>
      <c r="L592" t="s">
        <v>76</v>
      </c>
      <c r="M592" t="s"/>
      <c r="N592" t="s">
        <v>569</v>
      </c>
      <c r="O592" t="s">
        <v>78</v>
      </c>
      <c r="P592" t="s">
        <v>566</v>
      </c>
      <c r="Q592" t="s"/>
      <c r="R592" t="s">
        <v>80</v>
      </c>
      <c r="S592" t="s">
        <v>158</v>
      </c>
      <c r="T592" t="s">
        <v>82</v>
      </c>
      <c r="U592" t="s"/>
      <c r="V592" t="s">
        <v>83</v>
      </c>
      <c r="W592" t="s">
        <v>84</v>
      </c>
      <c r="X592" t="s"/>
      <c r="Y592" t="s">
        <v>85</v>
      </c>
      <c r="Z592">
        <f>HYPERLINK("https://hotelmonitor-cachepage.eclerx.com/savepage/tk_15439014221336064_sr_2151.html","info")</f>
        <v/>
      </c>
      <c r="AA592" t="n">
        <v>-2312000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/>
      <c r="AP592" t="n">
        <v>3</v>
      </c>
      <c r="AQ592" t="s">
        <v>88</v>
      </c>
      <c r="AR592" t="s">
        <v>107</v>
      </c>
      <c r="AS592" t="s"/>
      <c r="AT592" t="s">
        <v>90</v>
      </c>
      <c r="AU592" t="s"/>
      <c r="AV592" t="s"/>
      <c r="AW592" t="s"/>
      <c r="AX592" t="s"/>
      <c r="AY592" t="n">
        <v>2312000</v>
      </c>
      <c r="AZ592" t="s">
        <v>567</v>
      </c>
      <c r="BA592" t="s"/>
      <c r="BB592" t="n">
        <v>57923</v>
      </c>
      <c r="BC592" t="n">
        <v>9.863035082817101</v>
      </c>
      <c r="BD592" t="n">
        <v>53.540897138469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97</v>
      </c>
      <c r="B593" t="s">
        <v>71</v>
      </c>
      <c r="C593" t="s">
        <v>98</v>
      </c>
      <c r="D593" t="n">
        <v>2</v>
      </c>
      <c r="E593" t="s">
        <v>566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154</v>
      </c>
      <c r="L593" t="s">
        <v>76</v>
      </c>
      <c r="M593" t="s"/>
      <c r="N593" t="s">
        <v>568</v>
      </c>
      <c r="O593" t="s">
        <v>78</v>
      </c>
      <c r="P593" t="s">
        <v>566</v>
      </c>
      <c r="Q593" t="s"/>
      <c r="R593" t="s">
        <v>80</v>
      </c>
      <c r="S593" t="s">
        <v>389</v>
      </c>
      <c r="T593" t="s">
        <v>82</v>
      </c>
      <c r="U593" t="s"/>
      <c r="V593" t="s">
        <v>83</v>
      </c>
      <c r="W593" t="s">
        <v>84</v>
      </c>
      <c r="X593" t="s"/>
      <c r="Y593" t="s">
        <v>85</v>
      </c>
      <c r="Z593">
        <f>HYPERLINK("https://hotelmonitor-cachepage.eclerx.com/savepage/tk_15439014221336064_sr_2151.html","info")</f>
        <v/>
      </c>
      <c r="AA593" t="n">
        <v>-2312000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/>
      <c r="AP593" t="n">
        <v>3</v>
      </c>
      <c r="AQ593" t="s">
        <v>88</v>
      </c>
      <c r="AR593" t="s">
        <v>107</v>
      </c>
      <c r="AS593" t="s"/>
      <c r="AT593" t="s">
        <v>90</v>
      </c>
      <c r="AU593" t="s"/>
      <c r="AV593" t="s"/>
      <c r="AW593" t="s"/>
      <c r="AX593" t="s"/>
      <c r="AY593" t="n">
        <v>2312000</v>
      </c>
      <c r="AZ593" t="s">
        <v>567</v>
      </c>
      <c r="BA593" t="s"/>
      <c r="BB593" t="n">
        <v>57923</v>
      </c>
      <c r="BC593" t="n">
        <v>9.863035082817101</v>
      </c>
      <c r="BD593" t="n">
        <v>53.540897138469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97</v>
      </c>
      <c r="B594" t="s">
        <v>71</v>
      </c>
      <c r="C594" t="s">
        <v>98</v>
      </c>
      <c r="D594" t="n">
        <v>2</v>
      </c>
      <c r="E594" t="s">
        <v>566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156</v>
      </c>
      <c r="L594" t="s">
        <v>76</v>
      </c>
      <c r="M594" t="s"/>
      <c r="N594" t="s">
        <v>77</v>
      </c>
      <c r="O594" t="s">
        <v>78</v>
      </c>
      <c r="P594" t="s">
        <v>566</v>
      </c>
      <c r="Q594" t="s"/>
      <c r="R594" t="s">
        <v>80</v>
      </c>
      <c r="S594" t="s">
        <v>457</v>
      </c>
      <c r="T594" t="s">
        <v>82</v>
      </c>
      <c r="U594" t="s"/>
      <c r="V594" t="s">
        <v>83</v>
      </c>
      <c r="W594" t="s">
        <v>84</v>
      </c>
      <c r="X594" t="s"/>
      <c r="Y594" t="s">
        <v>85</v>
      </c>
      <c r="Z594">
        <f>HYPERLINK("https://hotelmonitor-cachepage.eclerx.com/savepage/tk_15439014221336064_sr_2151.html","info")</f>
        <v/>
      </c>
      <c r="AA594" t="n">
        <v>-2312000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/>
      <c r="AP594" t="n">
        <v>3</v>
      </c>
      <c r="AQ594" t="s">
        <v>88</v>
      </c>
      <c r="AR594" t="s">
        <v>119</v>
      </c>
      <c r="AS594" t="s"/>
      <c r="AT594" t="s">
        <v>90</v>
      </c>
      <c r="AU594" t="s"/>
      <c r="AV594" t="s"/>
      <c r="AW594" t="s"/>
      <c r="AX594" t="s"/>
      <c r="AY594" t="n">
        <v>2312000</v>
      </c>
      <c r="AZ594" t="s">
        <v>567</v>
      </c>
      <c r="BA594" t="s"/>
      <c r="BB594" t="n">
        <v>57923</v>
      </c>
      <c r="BC594" t="n">
        <v>9.863035082817101</v>
      </c>
      <c r="BD594" t="n">
        <v>53.540897138469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97</v>
      </c>
      <c r="B595" t="s">
        <v>71</v>
      </c>
      <c r="C595" t="s">
        <v>98</v>
      </c>
      <c r="D595" t="n">
        <v>2</v>
      </c>
      <c r="E595" t="s">
        <v>566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156</v>
      </c>
      <c r="L595" t="s">
        <v>76</v>
      </c>
      <c r="M595" t="s"/>
      <c r="N595" t="s">
        <v>77</v>
      </c>
      <c r="O595" t="s">
        <v>78</v>
      </c>
      <c r="P595" t="s">
        <v>566</v>
      </c>
      <c r="Q595" t="s"/>
      <c r="R595" t="s">
        <v>80</v>
      </c>
      <c r="S595" t="s">
        <v>457</v>
      </c>
      <c r="T595" t="s">
        <v>82</v>
      </c>
      <c r="U595" t="s"/>
      <c r="V595" t="s">
        <v>83</v>
      </c>
      <c r="W595" t="s">
        <v>84</v>
      </c>
      <c r="X595" t="s"/>
      <c r="Y595" t="s">
        <v>85</v>
      </c>
      <c r="Z595">
        <f>HYPERLINK("https://hotelmonitor-cachepage.eclerx.com/savepage/tk_15439014221336064_sr_2151.html","info")</f>
        <v/>
      </c>
      <c r="AA595" t="n">
        <v>-2312000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/>
      <c r="AP595" t="n">
        <v>3</v>
      </c>
      <c r="AQ595" t="s">
        <v>88</v>
      </c>
      <c r="AR595" t="s">
        <v>140</v>
      </c>
      <c r="AS595" t="s"/>
      <c r="AT595" t="s">
        <v>90</v>
      </c>
      <c r="AU595" t="s"/>
      <c r="AV595" t="s"/>
      <c r="AW595" t="s"/>
      <c r="AX595" t="s"/>
      <c r="AY595" t="n">
        <v>2312000</v>
      </c>
      <c r="AZ595" t="s">
        <v>567</v>
      </c>
      <c r="BA595" t="s"/>
      <c r="BB595" t="n">
        <v>57923</v>
      </c>
      <c r="BC595" t="n">
        <v>9.863035082817101</v>
      </c>
      <c r="BD595" t="n">
        <v>53.540897138469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97</v>
      </c>
      <c r="B596" t="s">
        <v>71</v>
      </c>
      <c r="C596" t="s">
        <v>98</v>
      </c>
      <c r="D596" t="n">
        <v>2</v>
      </c>
      <c r="E596" t="s">
        <v>566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156</v>
      </c>
      <c r="L596" t="s">
        <v>76</v>
      </c>
      <c r="M596" t="s"/>
      <c r="N596" t="s">
        <v>141</v>
      </c>
      <c r="O596" t="s">
        <v>78</v>
      </c>
      <c r="P596" t="s">
        <v>566</v>
      </c>
      <c r="Q596" t="s"/>
      <c r="R596" t="s">
        <v>80</v>
      </c>
      <c r="S596" t="s">
        <v>457</v>
      </c>
      <c r="T596" t="s">
        <v>82</v>
      </c>
      <c r="U596" t="s"/>
      <c r="V596" t="s">
        <v>83</v>
      </c>
      <c r="W596" t="s">
        <v>84</v>
      </c>
      <c r="X596" t="s"/>
      <c r="Y596" t="s">
        <v>85</v>
      </c>
      <c r="Z596">
        <f>HYPERLINK("https://hotelmonitor-cachepage.eclerx.com/savepage/tk_15439014221336064_sr_2151.html","info")</f>
        <v/>
      </c>
      <c r="AA596" t="n">
        <v>-2312000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87</v>
      </c>
      <c r="AO596" t="s"/>
      <c r="AP596" t="n">
        <v>3</v>
      </c>
      <c r="AQ596" t="s">
        <v>88</v>
      </c>
      <c r="AR596" t="s">
        <v>89</v>
      </c>
      <c r="AS596" t="s"/>
      <c r="AT596" t="s">
        <v>90</v>
      </c>
      <c r="AU596" t="s"/>
      <c r="AV596" t="s"/>
      <c r="AW596" t="s"/>
      <c r="AX596" t="s"/>
      <c r="AY596" t="n">
        <v>2312000</v>
      </c>
      <c r="AZ596" t="s">
        <v>567</v>
      </c>
      <c r="BA596" t="s"/>
      <c r="BB596" t="n">
        <v>57923</v>
      </c>
      <c r="BC596" t="n">
        <v>9.863035082817101</v>
      </c>
      <c r="BD596" t="n">
        <v>53.540897138469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97</v>
      </c>
      <c r="B597" t="s">
        <v>71</v>
      </c>
      <c r="C597" t="s">
        <v>98</v>
      </c>
      <c r="D597" t="n">
        <v>2</v>
      </c>
      <c r="E597" t="s">
        <v>566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172</v>
      </c>
      <c r="L597" t="s">
        <v>76</v>
      </c>
      <c r="M597" t="s"/>
      <c r="N597" t="s">
        <v>569</v>
      </c>
      <c r="O597" t="s">
        <v>78</v>
      </c>
      <c r="P597" t="s">
        <v>566</v>
      </c>
      <c r="Q597" t="s"/>
      <c r="R597" t="s">
        <v>80</v>
      </c>
      <c r="S597" t="s">
        <v>161</v>
      </c>
      <c r="T597" t="s">
        <v>82</v>
      </c>
      <c r="U597" t="s"/>
      <c r="V597" t="s">
        <v>83</v>
      </c>
      <c r="W597" t="s">
        <v>84</v>
      </c>
      <c r="X597" t="s"/>
      <c r="Y597" t="s">
        <v>85</v>
      </c>
      <c r="Z597">
        <f>HYPERLINK("https://hotelmonitor-cachepage.eclerx.com/savepage/tk_15439014221336064_sr_2151.html","info")</f>
        <v/>
      </c>
      <c r="AA597" t="n">
        <v>-2312000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/>
      <c r="AP597" t="n">
        <v>3</v>
      </c>
      <c r="AQ597" t="s">
        <v>88</v>
      </c>
      <c r="AR597" t="s">
        <v>107</v>
      </c>
      <c r="AS597" t="s"/>
      <c r="AT597" t="s">
        <v>90</v>
      </c>
      <c r="AU597" t="s"/>
      <c r="AV597" t="s"/>
      <c r="AW597" t="s"/>
      <c r="AX597" t="s"/>
      <c r="AY597" t="n">
        <v>2312000</v>
      </c>
      <c r="AZ597" t="s">
        <v>567</v>
      </c>
      <c r="BA597" t="s"/>
      <c r="BB597" t="n">
        <v>57923</v>
      </c>
      <c r="BC597" t="n">
        <v>9.863035082817101</v>
      </c>
      <c r="BD597" t="n">
        <v>53.540897138469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97</v>
      </c>
      <c r="B598" t="s">
        <v>71</v>
      </c>
      <c r="C598" t="s">
        <v>98</v>
      </c>
      <c r="D598" t="n">
        <v>2</v>
      </c>
      <c r="E598" t="s">
        <v>566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176</v>
      </c>
      <c r="L598" t="s">
        <v>76</v>
      </c>
      <c r="M598" t="s"/>
      <c r="N598" t="s">
        <v>570</v>
      </c>
      <c r="O598" t="s">
        <v>78</v>
      </c>
      <c r="P598" t="s">
        <v>566</v>
      </c>
      <c r="Q598" t="s"/>
      <c r="R598" t="s">
        <v>80</v>
      </c>
      <c r="S598" t="s">
        <v>374</v>
      </c>
      <c r="T598" t="s">
        <v>82</v>
      </c>
      <c r="U598" t="s"/>
      <c r="V598" t="s">
        <v>83</v>
      </c>
      <c r="W598" t="s">
        <v>84</v>
      </c>
      <c r="X598" t="s"/>
      <c r="Y598" t="s">
        <v>85</v>
      </c>
      <c r="Z598">
        <f>HYPERLINK("https://hotelmonitor-cachepage.eclerx.com/savepage/tk_15439014221336064_sr_2151.html","info")</f>
        <v/>
      </c>
      <c r="AA598" t="n">
        <v>-2312000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/>
      <c r="AP598" t="n">
        <v>3</v>
      </c>
      <c r="AQ598" t="s">
        <v>88</v>
      </c>
      <c r="AR598" t="s">
        <v>119</v>
      </c>
      <c r="AS598" t="s"/>
      <c r="AT598" t="s">
        <v>90</v>
      </c>
      <c r="AU598" t="s"/>
      <c r="AV598" t="s"/>
      <c r="AW598" t="s"/>
      <c r="AX598" t="s"/>
      <c r="AY598" t="n">
        <v>2312000</v>
      </c>
      <c r="AZ598" t="s">
        <v>567</v>
      </c>
      <c r="BA598" t="s"/>
      <c r="BB598" t="n">
        <v>57923</v>
      </c>
      <c r="BC598" t="n">
        <v>9.863035082817101</v>
      </c>
      <c r="BD598" t="n">
        <v>53.540897138469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97</v>
      </c>
      <c r="B599" t="s">
        <v>71</v>
      </c>
      <c r="C599" t="s">
        <v>98</v>
      </c>
      <c r="D599" t="n">
        <v>2</v>
      </c>
      <c r="E599" t="s">
        <v>566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176</v>
      </c>
      <c r="L599" t="s">
        <v>76</v>
      </c>
      <c r="M599" t="s"/>
      <c r="N599" t="s">
        <v>570</v>
      </c>
      <c r="O599" t="s">
        <v>78</v>
      </c>
      <c r="P599" t="s">
        <v>566</v>
      </c>
      <c r="Q599" t="s"/>
      <c r="R599" t="s">
        <v>80</v>
      </c>
      <c r="S599" t="s">
        <v>374</v>
      </c>
      <c r="T599" t="s">
        <v>82</v>
      </c>
      <c r="U599" t="s"/>
      <c r="V599" t="s">
        <v>83</v>
      </c>
      <c r="W599" t="s">
        <v>84</v>
      </c>
      <c r="X599" t="s"/>
      <c r="Y599" t="s">
        <v>85</v>
      </c>
      <c r="Z599">
        <f>HYPERLINK("https://hotelmonitor-cachepage.eclerx.com/savepage/tk_15439014221336064_sr_2151.html","info")</f>
        <v/>
      </c>
      <c r="AA599" t="n">
        <v>-2312000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/>
      <c r="AP599" t="n">
        <v>3</v>
      </c>
      <c r="AQ599" t="s">
        <v>88</v>
      </c>
      <c r="AR599" t="s">
        <v>140</v>
      </c>
      <c r="AS599" t="s"/>
      <c r="AT599" t="s">
        <v>90</v>
      </c>
      <c r="AU599" t="s"/>
      <c r="AV599" t="s"/>
      <c r="AW599" t="s"/>
      <c r="AX599" t="s"/>
      <c r="AY599" t="n">
        <v>2312000</v>
      </c>
      <c r="AZ599" t="s">
        <v>567</v>
      </c>
      <c r="BA599" t="s"/>
      <c r="BB599" t="n">
        <v>57923</v>
      </c>
      <c r="BC599" t="n">
        <v>9.863035082817101</v>
      </c>
      <c r="BD599" t="n">
        <v>53.540897138469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97</v>
      </c>
      <c r="B600" t="s">
        <v>71</v>
      </c>
      <c r="C600" t="s">
        <v>98</v>
      </c>
      <c r="D600" t="n">
        <v>2</v>
      </c>
      <c r="E600" t="s">
        <v>566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176</v>
      </c>
      <c r="L600" t="s">
        <v>76</v>
      </c>
      <c r="M600" t="s"/>
      <c r="N600" t="s">
        <v>571</v>
      </c>
      <c r="O600" t="s">
        <v>78</v>
      </c>
      <c r="P600" t="s">
        <v>566</v>
      </c>
      <c r="Q600" t="s"/>
      <c r="R600" t="s">
        <v>80</v>
      </c>
      <c r="S600" t="s">
        <v>374</v>
      </c>
      <c r="T600" t="s">
        <v>82</v>
      </c>
      <c r="U600" t="s"/>
      <c r="V600" t="s">
        <v>83</v>
      </c>
      <c r="W600" t="s">
        <v>84</v>
      </c>
      <c r="X600" t="s"/>
      <c r="Y600" t="s">
        <v>85</v>
      </c>
      <c r="Z600">
        <f>HYPERLINK("https://hotelmonitor-cachepage.eclerx.com/savepage/tk_15439014221336064_sr_2151.html","info")</f>
        <v/>
      </c>
      <c r="AA600" t="n">
        <v>-2312000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/>
      <c r="AP600" t="n">
        <v>3</v>
      </c>
      <c r="AQ600" t="s">
        <v>88</v>
      </c>
      <c r="AR600" t="s">
        <v>89</v>
      </c>
      <c r="AS600" t="s"/>
      <c r="AT600" t="s">
        <v>90</v>
      </c>
      <c r="AU600" t="s"/>
      <c r="AV600" t="s"/>
      <c r="AW600" t="s"/>
      <c r="AX600" t="s"/>
      <c r="AY600" t="n">
        <v>2312000</v>
      </c>
      <c r="AZ600" t="s">
        <v>567</v>
      </c>
      <c r="BA600" t="s"/>
      <c r="BB600" t="n">
        <v>57923</v>
      </c>
      <c r="BC600" t="n">
        <v>9.863035082817101</v>
      </c>
      <c r="BD600" t="n">
        <v>53.540897138469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408</v>
      </c>
      <c r="F601" t="n">
        <v>3591713</v>
      </c>
      <c r="G601" t="s">
        <v>74</v>
      </c>
      <c r="H601" t="s">
        <v>75</v>
      </c>
      <c r="I601" t="s"/>
      <c r="J601" t="s">
        <v>74</v>
      </c>
      <c r="K601" t="n">
        <v>92</v>
      </c>
      <c r="L601" t="s">
        <v>76</v>
      </c>
      <c r="M601" t="s"/>
      <c r="N601" t="s">
        <v>257</v>
      </c>
      <c r="O601" t="s">
        <v>78</v>
      </c>
      <c r="P601" t="s">
        <v>408</v>
      </c>
      <c r="Q601" t="s"/>
      <c r="R601" t="s">
        <v>80</v>
      </c>
      <c r="S601" t="s">
        <v>129</v>
      </c>
      <c r="T601" t="s">
        <v>82</v>
      </c>
      <c r="U601" t="s"/>
      <c r="V601" t="s">
        <v>83</v>
      </c>
      <c r="W601" t="s">
        <v>84</v>
      </c>
      <c r="X601" t="s"/>
      <c r="Y601" t="s">
        <v>85</v>
      </c>
      <c r="Z601">
        <f>HYPERLINK("https://hotelmonitor-cachepage.eclerx.com/savepage/tk_15439114977430203_sr_2152.html","info")</f>
        <v/>
      </c>
      <c r="AA601" t="n">
        <v>304017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/>
      <c r="AP601" t="n">
        <v>25</v>
      </c>
      <c r="AQ601" t="s">
        <v>88</v>
      </c>
      <c r="AR601" t="s">
        <v>116</v>
      </c>
      <c r="AS601" t="s"/>
      <c r="AT601" t="s">
        <v>90</v>
      </c>
      <c r="AU601" t="s"/>
      <c r="AV601" t="s"/>
      <c r="AW601" t="s"/>
      <c r="AX601" t="s"/>
      <c r="AY601" t="n">
        <v>2337473</v>
      </c>
      <c r="AZ601" t="s">
        <v>409</v>
      </c>
      <c r="BA601" t="s"/>
      <c r="BB601" t="n">
        <v>28911</v>
      </c>
      <c r="BC601" t="n">
        <v>9.963679000000001</v>
      </c>
      <c r="BD601" t="n">
        <v>53.551043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408</v>
      </c>
      <c r="F602" t="n">
        <v>3591713</v>
      </c>
      <c r="G602" t="s">
        <v>74</v>
      </c>
      <c r="H602" t="s">
        <v>75</v>
      </c>
      <c r="I602" t="s"/>
      <c r="J602" t="s">
        <v>74</v>
      </c>
      <c r="K602" t="n">
        <v>98</v>
      </c>
      <c r="L602" t="s">
        <v>76</v>
      </c>
      <c r="M602" t="s"/>
      <c r="N602" t="s">
        <v>77</v>
      </c>
      <c r="O602" t="s">
        <v>78</v>
      </c>
      <c r="P602" t="s">
        <v>408</v>
      </c>
      <c r="Q602" t="s"/>
      <c r="R602" t="s">
        <v>80</v>
      </c>
      <c r="S602" t="s">
        <v>482</v>
      </c>
      <c r="T602" t="s">
        <v>82</v>
      </c>
      <c r="U602" t="s"/>
      <c r="V602" t="s">
        <v>83</v>
      </c>
      <c r="W602" t="s">
        <v>84</v>
      </c>
      <c r="X602" t="s"/>
      <c r="Y602" t="s">
        <v>85</v>
      </c>
      <c r="Z602">
        <f>HYPERLINK("https://hotelmonitor-cachepage.eclerx.com/savepage/tk_15439114977430203_sr_2152.html","info")</f>
        <v/>
      </c>
      <c r="AA602" t="n">
        <v>304017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/>
      <c r="AP602" t="n">
        <v>25</v>
      </c>
      <c r="AQ602" t="s">
        <v>88</v>
      </c>
      <c r="AR602" t="s">
        <v>119</v>
      </c>
      <c r="AS602" t="s"/>
      <c r="AT602" t="s">
        <v>90</v>
      </c>
      <c r="AU602" t="s"/>
      <c r="AV602" t="s"/>
      <c r="AW602" t="s"/>
      <c r="AX602" t="s"/>
      <c r="AY602" t="n">
        <v>2337473</v>
      </c>
      <c r="AZ602" t="s">
        <v>409</v>
      </c>
      <c r="BA602" t="s"/>
      <c r="BB602" t="n">
        <v>28911</v>
      </c>
      <c r="BC602" t="n">
        <v>9.963679000000001</v>
      </c>
      <c r="BD602" t="n">
        <v>53.551043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408</v>
      </c>
      <c r="F603" t="n">
        <v>3591713</v>
      </c>
      <c r="G603" t="s">
        <v>74</v>
      </c>
      <c r="H603" t="s">
        <v>75</v>
      </c>
      <c r="I603" t="s"/>
      <c r="J603" t="s">
        <v>74</v>
      </c>
      <c r="K603" t="n">
        <v>98</v>
      </c>
      <c r="L603" t="s">
        <v>76</v>
      </c>
      <c r="M603" t="s"/>
      <c r="N603" t="s">
        <v>77</v>
      </c>
      <c r="O603" t="s">
        <v>78</v>
      </c>
      <c r="P603" t="s">
        <v>408</v>
      </c>
      <c r="Q603" t="s"/>
      <c r="R603" t="s">
        <v>80</v>
      </c>
      <c r="S603" t="s">
        <v>482</v>
      </c>
      <c r="T603" t="s">
        <v>82</v>
      </c>
      <c r="U603" t="s"/>
      <c r="V603" t="s">
        <v>83</v>
      </c>
      <c r="W603" t="s">
        <v>84</v>
      </c>
      <c r="X603" t="s"/>
      <c r="Y603" t="s">
        <v>85</v>
      </c>
      <c r="Z603">
        <f>HYPERLINK("https://hotelmonitor-cachepage.eclerx.com/savepage/tk_15439114977430203_sr_2152.html","info")</f>
        <v/>
      </c>
      <c r="AA603" t="n">
        <v>304017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/>
      <c r="AP603" t="n">
        <v>25</v>
      </c>
      <c r="AQ603" t="s">
        <v>88</v>
      </c>
      <c r="AR603" t="s">
        <v>140</v>
      </c>
      <c r="AS603" t="s"/>
      <c r="AT603" t="s">
        <v>90</v>
      </c>
      <c r="AU603" t="s"/>
      <c r="AV603" t="s"/>
      <c r="AW603" t="s"/>
      <c r="AX603" t="s"/>
      <c r="AY603" t="n">
        <v>2337473</v>
      </c>
      <c r="AZ603" t="s">
        <v>409</v>
      </c>
      <c r="BA603" t="s"/>
      <c r="BB603" t="n">
        <v>28911</v>
      </c>
      <c r="BC603" t="n">
        <v>9.963679000000001</v>
      </c>
      <c r="BD603" t="n">
        <v>53.551043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408</v>
      </c>
      <c r="F604" t="n">
        <v>3591713</v>
      </c>
      <c r="G604" t="s">
        <v>74</v>
      </c>
      <c r="H604" t="s">
        <v>75</v>
      </c>
      <c r="I604" t="s"/>
      <c r="J604" t="s">
        <v>74</v>
      </c>
      <c r="K604" t="n">
        <v>98</v>
      </c>
      <c r="L604" t="s">
        <v>76</v>
      </c>
      <c r="M604" t="s"/>
      <c r="N604" t="s">
        <v>141</v>
      </c>
      <c r="O604" t="s">
        <v>78</v>
      </c>
      <c r="P604" t="s">
        <v>408</v>
      </c>
      <c r="Q604" t="s"/>
      <c r="R604" t="s">
        <v>80</v>
      </c>
      <c r="S604" t="s">
        <v>482</v>
      </c>
      <c r="T604" t="s">
        <v>82</v>
      </c>
      <c r="U604" t="s"/>
      <c r="V604" t="s">
        <v>83</v>
      </c>
      <c r="W604" t="s">
        <v>84</v>
      </c>
      <c r="X604" t="s"/>
      <c r="Y604" t="s">
        <v>85</v>
      </c>
      <c r="Z604">
        <f>HYPERLINK("https://hotelmonitor-cachepage.eclerx.com/savepage/tk_15439114977430203_sr_2152.html","info")</f>
        <v/>
      </c>
      <c r="AA604" t="n">
        <v>304017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/>
      <c r="AP604" t="n">
        <v>25</v>
      </c>
      <c r="AQ604" t="s">
        <v>88</v>
      </c>
      <c r="AR604" t="s">
        <v>89</v>
      </c>
      <c r="AS604" t="s"/>
      <c r="AT604" t="s">
        <v>90</v>
      </c>
      <c r="AU604" t="s"/>
      <c r="AV604" t="s"/>
      <c r="AW604" t="s"/>
      <c r="AX604" t="s"/>
      <c r="AY604" t="n">
        <v>2337473</v>
      </c>
      <c r="AZ604" t="s">
        <v>409</v>
      </c>
      <c r="BA604" t="s"/>
      <c r="BB604" t="n">
        <v>28911</v>
      </c>
      <c r="BC604" t="n">
        <v>9.963679000000001</v>
      </c>
      <c r="BD604" t="n">
        <v>53.551043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572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90</v>
      </c>
      <c r="L605" t="s">
        <v>76</v>
      </c>
      <c r="M605" t="s"/>
      <c r="N605" t="s">
        <v>77</v>
      </c>
      <c r="O605" t="s">
        <v>78</v>
      </c>
      <c r="P605" t="s">
        <v>572</v>
      </c>
      <c r="Q605" t="s"/>
      <c r="R605" t="s">
        <v>80</v>
      </c>
      <c r="S605" t="s">
        <v>128</v>
      </c>
      <c r="T605" t="s">
        <v>82</v>
      </c>
      <c r="U605" t="s"/>
      <c r="V605" t="s">
        <v>83</v>
      </c>
      <c r="W605" t="s">
        <v>84</v>
      </c>
      <c r="X605" t="s"/>
      <c r="Y605" t="s">
        <v>85</v>
      </c>
      <c r="Z605">
        <f>HYPERLINK("https://hotelmonitor-cachepage.eclerx.com/savepage/tk_15439115938779144_sr_2152.html","info")</f>
        <v/>
      </c>
      <c r="AA605" t="n">
        <v>-2311949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/>
      <c r="AP605" t="n">
        <v>60</v>
      </c>
      <c r="AQ605" t="s">
        <v>88</v>
      </c>
      <c r="AR605" t="s">
        <v>113</v>
      </c>
      <c r="AS605" t="s"/>
      <c r="AT605" t="s">
        <v>90</v>
      </c>
      <c r="AU605" t="s"/>
      <c r="AV605" t="s"/>
      <c r="AW605" t="s"/>
      <c r="AX605" t="s"/>
      <c r="AY605" t="n">
        <v>2311949</v>
      </c>
      <c r="AZ605" t="s">
        <v>573</v>
      </c>
      <c r="BA605" t="s"/>
      <c r="BB605" t="n">
        <v>28195</v>
      </c>
      <c r="BC605" t="n">
        <v>10.008357167244</v>
      </c>
      <c r="BD605" t="n">
        <v>53.554720366315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572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91</v>
      </c>
      <c r="L606" t="s">
        <v>76</v>
      </c>
      <c r="M606" t="s"/>
      <c r="N606" t="s">
        <v>342</v>
      </c>
      <c r="O606" t="s">
        <v>78</v>
      </c>
      <c r="P606" t="s">
        <v>572</v>
      </c>
      <c r="Q606" t="s"/>
      <c r="R606" t="s">
        <v>80</v>
      </c>
      <c r="S606" t="s">
        <v>148</v>
      </c>
      <c r="T606" t="s">
        <v>82</v>
      </c>
      <c r="U606" t="s"/>
      <c r="V606" t="s">
        <v>83</v>
      </c>
      <c r="W606" t="s">
        <v>84</v>
      </c>
      <c r="X606" t="s"/>
      <c r="Y606" t="s">
        <v>85</v>
      </c>
      <c r="Z606">
        <f>HYPERLINK("https://hotelmonitor-cachepage.eclerx.com/savepage/tk_15439115938779144_sr_2152.html","info")</f>
        <v/>
      </c>
      <c r="AA606" t="n">
        <v>-2311949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/>
      <c r="AP606" t="n">
        <v>60</v>
      </c>
      <c r="AQ606" t="s">
        <v>88</v>
      </c>
      <c r="AR606" t="s">
        <v>107</v>
      </c>
      <c r="AS606" t="s"/>
      <c r="AT606" t="s">
        <v>90</v>
      </c>
      <c r="AU606" t="s"/>
      <c r="AV606" t="s"/>
      <c r="AW606" t="s"/>
      <c r="AX606" t="s"/>
      <c r="AY606" t="n">
        <v>2311949</v>
      </c>
      <c r="AZ606" t="s">
        <v>573</v>
      </c>
      <c r="BA606" t="s"/>
      <c r="BB606" t="n">
        <v>28195</v>
      </c>
      <c r="BC606" t="n">
        <v>10.008357167244</v>
      </c>
      <c r="BD606" t="n">
        <v>53.554720366315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97</v>
      </c>
      <c r="B607" t="s">
        <v>71</v>
      </c>
      <c r="C607" t="s">
        <v>98</v>
      </c>
      <c r="D607" t="n">
        <v>2</v>
      </c>
      <c r="E607" t="s">
        <v>574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292</v>
      </c>
      <c r="L607" t="s">
        <v>76</v>
      </c>
      <c r="M607" t="s"/>
      <c r="N607" t="s">
        <v>575</v>
      </c>
      <c r="O607" t="s">
        <v>78</v>
      </c>
      <c r="P607" t="s">
        <v>574</v>
      </c>
      <c r="Q607" t="s"/>
      <c r="R607" t="s">
        <v>80</v>
      </c>
      <c r="S607" t="s">
        <v>576</v>
      </c>
      <c r="T607" t="s">
        <v>82</v>
      </c>
      <c r="U607" t="s"/>
      <c r="V607" t="s">
        <v>83</v>
      </c>
      <c r="W607" t="s">
        <v>84</v>
      </c>
      <c r="X607" t="s"/>
      <c r="Y607" t="s">
        <v>85</v>
      </c>
      <c r="Z607">
        <f>HYPERLINK("https://hotelmonitor-cachepage.eclerx.com/savepage/tk_15439015673321989_sr_2151.html","info")</f>
        <v/>
      </c>
      <c r="AA607" t="n">
        <v>-6796302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/>
      <c r="AP607" t="n">
        <v>47</v>
      </c>
      <c r="AQ607" t="s">
        <v>88</v>
      </c>
      <c r="AR607" t="s">
        <v>103</v>
      </c>
      <c r="AS607" t="s"/>
      <c r="AT607" t="s">
        <v>90</v>
      </c>
      <c r="AU607" t="s"/>
      <c r="AV607" t="s"/>
      <c r="AW607" t="s"/>
      <c r="AX607" t="s"/>
      <c r="AY607" t="n">
        <v>6796302</v>
      </c>
      <c r="AZ607" t="s">
        <v>322</v>
      </c>
      <c r="BA607" t="s"/>
      <c r="BB607" t="n">
        <v>204267</v>
      </c>
      <c r="BC607" t="n">
        <v>0</v>
      </c>
      <c r="BD607" t="n">
        <v>0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97</v>
      </c>
      <c r="B608" t="s">
        <v>71</v>
      </c>
      <c r="C608" t="s">
        <v>98</v>
      </c>
      <c r="D608" t="n">
        <v>2</v>
      </c>
      <c r="E608" t="s">
        <v>574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292</v>
      </c>
      <c r="L608" t="s">
        <v>76</v>
      </c>
      <c r="M608" t="s"/>
      <c r="N608" t="s">
        <v>575</v>
      </c>
      <c r="O608" t="s">
        <v>78</v>
      </c>
      <c r="P608" t="s">
        <v>574</v>
      </c>
      <c r="Q608" t="s"/>
      <c r="R608" t="s">
        <v>80</v>
      </c>
      <c r="S608" t="s">
        <v>576</v>
      </c>
      <c r="T608" t="s">
        <v>82</v>
      </c>
      <c r="U608" t="s"/>
      <c r="V608" t="s">
        <v>83</v>
      </c>
      <c r="W608" t="s">
        <v>84</v>
      </c>
      <c r="X608" t="s"/>
      <c r="Y608" t="s">
        <v>85</v>
      </c>
      <c r="Z608">
        <f>HYPERLINK("https://hotelmonitor-cachepage.eclerx.com/savepage/tk_15439015673321989_sr_2151.html","info")</f>
        <v/>
      </c>
      <c r="AA608" t="n">
        <v>-6796302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/>
      <c r="AP608" t="n">
        <v>47</v>
      </c>
      <c r="AQ608" t="s">
        <v>88</v>
      </c>
      <c r="AR608" t="s">
        <v>414</v>
      </c>
      <c r="AS608" t="s"/>
      <c r="AT608" t="s">
        <v>90</v>
      </c>
      <c r="AU608" t="s"/>
      <c r="AV608" t="s"/>
      <c r="AW608" t="s"/>
      <c r="AX608" t="s"/>
      <c r="AY608" t="n">
        <v>6796302</v>
      </c>
      <c r="AZ608" t="s">
        <v>322</v>
      </c>
      <c r="BA608" t="s"/>
      <c r="BB608" t="n">
        <v>204267</v>
      </c>
      <c r="BC608" t="n">
        <v>0</v>
      </c>
      <c r="BD608" t="n">
        <v>0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97</v>
      </c>
      <c r="B609" t="s">
        <v>71</v>
      </c>
      <c r="C609" t="s">
        <v>98</v>
      </c>
      <c r="D609" t="n">
        <v>2</v>
      </c>
      <c r="E609" t="s">
        <v>574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310</v>
      </c>
      <c r="L609" t="s">
        <v>76</v>
      </c>
      <c r="M609" t="s"/>
      <c r="N609" t="s">
        <v>577</v>
      </c>
      <c r="O609" t="s">
        <v>78</v>
      </c>
      <c r="P609" t="s">
        <v>574</v>
      </c>
      <c r="Q609" t="s"/>
      <c r="R609" t="s">
        <v>80</v>
      </c>
      <c r="S609" t="s">
        <v>578</v>
      </c>
      <c r="T609" t="s">
        <v>82</v>
      </c>
      <c r="U609" t="s"/>
      <c r="V609" t="s">
        <v>83</v>
      </c>
      <c r="W609" t="s">
        <v>84</v>
      </c>
      <c r="X609" t="s"/>
      <c r="Y609" t="s">
        <v>85</v>
      </c>
      <c r="Z609">
        <f>HYPERLINK("https://hotelmonitor-cachepage.eclerx.com/savepage/tk_15439015673321989_sr_2151.html","info")</f>
        <v/>
      </c>
      <c r="AA609" t="n">
        <v>-6796302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/>
      <c r="AP609" t="n">
        <v>47</v>
      </c>
      <c r="AQ609" t="s">
        <v>88</v>
      </c>
      <c r="AR609" t="s">
        <v>103</v>
      </c>
      <c r="AS609" t="s"/>
      <c r="AT609" t="s">
        <v>90</v>
      </c>
      <c r="AU609" t="s"/>
      <c r="AV609" t="s"/>
      <c r="AW609" t="s"/>
      <c r="AX609" t="s"/>
      <c r="AY609" t="n">
        <v>6796302</v>
      </c>
      <c r="AZ609" t="s">
        <v>322</v>
      </c>
      <c r="BA609" t="s"/>
      <c r="BB609" t="n">
        <v>204267</v>
      </c>
      <c r="BC609" t="n">
        <v>0</v>
      </c>
      <c r="BD609" t="n">
        <v>0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97</v>
      </c>
      <c r="B610" t="s">
        <v>71</v>
      </c>
      <c r="C610" t="s">
        <v>98</v>
      </c>
      <c r="D610" t="n">
        <v>2</v>
      </c>
      <c r="E610" t="s">
        <v>574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310</v>
      </c>
      <c r="L610" t="s">
        <v>76</v>
      </c>
      <c r="M610" t="s"/>
      <c r="N610" t="s">
        <v>577</v>
      </c>
      <c r="O610" t="s">
        <v>78</v>
      </c>
      <c r="P610" t="s">
        <v>574</v>
      </c>
      <c r="Q610" t="s"/>
      <c r="R610" t="s">
        <v>80</v>
      </c>
      <c r="S610" t="s">
        <v>578</v>
      </c>
      <c r="T610" t="s">
        <v>82</v>
      </c>
      <c r="U610" t="s"/>
      <c r="V610" t="s">
        <v>83</v>
      </c>
      <c r="W610" t="s">
        <v>84</v>
      </c>
      <c r="X610" t="s"/>
      <c r="Y610" t="s">
        <v>85</v>
      </c>
      <c r="Z610">
        <f>HYPERLINK("https://hotelmonitor-cachepage.eclerx.com/savepage/tk_15439015673321989_sr_2151.html","info")</f>
        <v/>
      </c>
      <c r="AA610" t="n">
        <v>-6796302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/>
      <c r="AP610" t="n">
        <v>47</v>
      </c>
      <c r="AQ610" t="s">
        <v>88</v>
      </c>
      <c r="AR610" t="s">
        <v>414</v>
      </c>
      <c r="AS610" t="s"/>
      <c r="AT610" t="s">
        <v>90</v>
      </c>
      <c r="AU610" t="s"/>
      <c r="AV610" t="s"/>
      <c r="AW610" t="s"/>
      <c r="AX610" t="s"/>
      <c r="AY610" t="n">
        <v>6796302</v>
      </c>
      <c r="AZ610" t="s">
        <v>322</v>
      </c>
      <c r="BA610" t="s"/>
      <c r="BB610" t="n">
        <v>204267</v>
      </c>
      <c r="BC610" t="n">
        <v>0</v>
      </c>
      <c r="BD610" t="n">
        <v>0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97</v>
      </c>
      <c r="B611" t="s">
        <v>71</v>
      </c>
      <c r="C611" t="s">
        <v>98</v>
      </c>
      <c r="D611" t="n">
        <v>2</v>
      </c>
      <c r="E611" t="s">
        <v>574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328</v>
      </c>
      <c r="L611" t="s">
        <v>76</v>
      </c>
      <c r="M611" t="s"/>
      <c r="N611" t="s">
        <v>579</v>
      </c>
      <c r="O611" t="s">
        <v>78</v>
      </c>
      <c r="P611" t="s">
        <v>574</v>
      </c>
      <c r="Q611" t="s"/>
      <c r="R611" t="s">
        <v>80</v>
      </c>
      <c r="S611" t="s">
        <v>580</v>
      </c>
      <c r="T611" t="s">
        <v>82</v>
      </c>
      <c r="U611" t="s"/>
      <c r="V611" t="s">
        <v>83</v>
      </c>
      <c r="W611" t="s">
        <v>84</v>
      </c>
      <c r="X611" t="s"/>
      <c r="Y611" t="s">
        <v>85</v>
      </c>
      <c r="Z611">
        <f>HYPERLINK("https://hotelmonitor-cachepage.eclerx.com/savepage/tk_15439015673321989_sr_2151.html","info")</f>
        <v/>
      </c>
      <c r="AA611" t="n">
        <v>-6796302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/>
      <c r="AP611" t="n">
        <v>47</v>
      </c>
      <c r="AQ611" t="s">
        <v>88</v>
      </c>
      <c r="AR611" t="s">
        <v>103</v>
      </c>
      <c r="AS611" t="s"/>
      <c r="AT611" t="s">
        <v>90</v>
      </c>
      <c r="AU611" t="s"/>
      <c r="AV611" t="s"/>
      <c r="AW611" t="s"/>
      <c r="AX611" t="s"/>
      <c r="AY611" t="n">
        <v>6796302</v>
      </c>
      <c r="AZ611" t="s">
        <v>322</v>
      </c>
      <c r="BA611" t="s"/>
      <c r="BB611" t="n">
        <v>204267</v>
      </c>
      <c r="BC611" t="n">
        <v>0</v>
      </c>
      <c r="BD611" t="n">
        <v>0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97</v>
      </c>
      <c r="B612" t="s">
        <v>71</v>
      </c>
      <c r="C612" t="s">
        <v>98</v>
      </c>
      <c r="D612" t="n">
        <v>2</v>
      </c>
      <c r="E612" t="s">
        <v>574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328</v>
      </c>
      <c r="L612" t="s">
        <v>76</v>
      </c>
      <c r="M612" t="s"/>
      <c r="N612" t="s">
        <v>579</v>
      </c>
      <c r="O612" t="s">
        <v>78</v>
      </c>
      <c r="P612" t="s">
        <v>574</v>
      </c>
      <c r="Q612" t="s"/>
      <c r="R612" t="s">
        <v>80</v>
      </c>
      <c r="S612" t="s">
        <v>580</v>
      </c>
      <c r="T612" t="s">
        <v>82</v>
      </c>
      <c r="U612" t="s"/>
      <c r="V612" t="s">
        <v>83</v>
      </c>
      <c r="W612" t="s">
        <v>84</v>
      </c>
      <c r="X612" t="s"/>
      <c r="Y612" t="s">
        <v>85</v>
      </c>
      <c r="Z612">
        <f>HYPERLINK("https://hotelmonitor-cachepage.eclerx.com/savepage/tk_15439015673321989_sr_2151.html","info")</f>
        <v/>
      </c>
      <c r="AA612" t="n">
        <v>-6796302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/>
      <c r="AP612" t="n">
        <v>47</v>
      </c>
      <c r="AQ612" t="s">
        <v>88</v>
      </c>
      <c r="AR612" t="s">
        <v>414</v>
      </c>
      <c r="AS612" t="s"/>
      <c r="AT612" t="s">
        <v>90</v>
      </c>
      <c r="AU612" t="s"/>
      <c r="AV612" t="s"/>
      <c r="AW612" t="s"/>
      <c r="AX612" t="s"/>
      <c r="AY612" t="n">
        <v>6796302</v>
      </c>
      <c r="AZ612" t="s">
        <v>322</v>
      </c>
      <c r="BA612" t="s"/>
      <c r="BB612" t="n">
        <v>204267</v>
      </c>
      <c r="BC612" t="n">
        <v>0</v>
      </c>
      <c r="BD612" t="n">
        <v>0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97</v>
      </c>
      <c r="B613" t="s">
        <v>71</v>
      </c>
      <c r="C613" t="s">
        <v>98</v>
      </c>
      <c r="D613" t="n">
        <v>2</v>
      </c>
      <c r="E613" t="s">
        <v>581</v>
      </c>
      <c r="F613" t="n">
        <v>2028137</v>
      </c>
      <c r="G613" t="s">
        <v>74</v>
      </c>
      <c r="H613" t="s">
        <v>75</v>
      </c>
      <c r="I613" t="s"/>
      <c r="J613" t="s">
        <v>74</v>
      </c>
      <c r="K613" t="n">
        <v>94</v>
      </c>
      <c r="L613" t="s">
        <v>76</v>
      </c>
      <c r="M613" t="s"/>
      <c r="N613" t="s">
        <v>454</v>
      </c>
      <c r="O613" t="s">
        <v>78</v>
      </c>
      <c r="P613" t="s">
        <v>581</v>
      </c>
      <c r="Q613" t="s"/>
      <c r="R613" t="s">
        <v>80</v>
      </c>
      <c r="S613" t="s">
        <v>267</v>
      </c>
      <c r="T613" t="s">
        <v>82</v>
      </c>
      <c r="U613" t="s"/>
      <c r="V613" t="s">
        <v>83</v>
      </c>
      <c r="W613" t="s">
        <v>94</v>
      </c>
      <c r="X613" t="s"/>
      <c r="Y613" t="s">
        <v>85</v>
      </c>
      <c r="Z613">
        <f>HYPERLINK("https://hotelmonitor-cachepage.eclerx.com/savepage/tk_15439014667624068_sr_2151.html","info")</f>
        <v/>
      </c>
      <c r="AA613" t="n">
        <v>374642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/>
      <c r="AP613" t="n">
        <v>17</v>
      </c>
      <c r="AQ613" t="s">
        <v>88</v>
      </c>
      <c r="AR613" t="s">
        <v>113</v>
      </c>
      <c r="AS613" t="s"/>
      <c r="AT613" t="s">
        <v>90</v>
      </c>
      <c r="AU613" t="s"/>
      <c r="AV613" t="s"/>
      <c r="AW613" t="s"/>
      <c r="AX613" t="s"/>
      <c r="AY613" t="n">
        <v>2311859</v>
      </c>
      <c r="AZ613" t="s">
        <v>582</v>
      </c>
      <c r="BA613" t="s"/>
      <c r="BB613" t="n">
        <v>152099</v>
      </c>
      <c r="BC613" t="n">
        <v>9.9854943558197</v>
      </c>
      <c r="BD613" t="n">
        <v>53.5479961312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97</v>
      </c>
      <c r="B614" t="s">
        <v>71</v>
      </c>
      <c r="C614" t="s">
        <v>98</v>
      </c>
      <c r="D614" t="n">
        <v>2</v>
      </c>
      <c r="E614" t="s">
        <v>581</v>
      </c>
      <c r="F614" t="n">
        <v>2028137</v>
      </c>
      <c r="G614" t="s">
        <v>74</v>
      </c>
      <c r="H614" t="s">
        <v>75</v>
      </c>
      <c r="I614" t="s"/>
      <c r="J614" t="s">
        <v>74</v>
      </c>
      <c r="K614" t="n">
        <v>95</v>
      </c>
      <c r="L614" t="s">
        <v>76</v>
      </c>
      <c r="M614" t="s"/>
      <c r="N614" t="s">
        <v>583</v>
      </c>
      <c r="O614" t="s">
        <v>78</v>
      </c>
      <c r="P614" t="s">
        <v>581</v>
      </c>
      <c r="Q614" t="s"/>
      <c r="R614" t="s">
        <v>80</v>
      </c>
      <c r="S614" t="s">
        <v>501</v>
      </c>
      <c r="T614" t="s">
        <v>82</v>
      </c>
      <c r="U614" t="s"/>
      <c r="V614" t="s">
        <v>83</v>
      </c>
      <c r="W614" t="s">
        <v>94</v>
      </c>
      <c r="X614" t="s"/>
      <c r="Y614" t="s">
        <v>85</v>
      </c>
      <c r="Z614">
        <f>HYPERLINK("https://hotelmonitor-cachepage.eclerx.com/savepage/tk_15439014667624068_sr_2151.html","info")</f>
        <v/>
      </c>
      <c r="AA614" t="n">
        <v>374642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/>
      <c r="AP614" t="n">
        <v>17</v>
      </c>
      <c r="AQ614" t="s">
        <v>88</v>
      </c>
      <c r="AR614" t="s">
        <v>103</v>
      </c>
      <c r="AS614" t="s"/>
      <c r="AT614" t="s">
        <v>90</v>
      </c>
      <c r="AU614" t="s"/>
      <c r="AV614" t="s"/>
      <c r="AW614" t="s"/>
      <c r="AX614" t="s"/>
      <c r="AY614" t="n">
        <v>2311859</v>
      </c>
      <c r="AZ614" t="s">
        <v>582</v>
      </c>
      <c r="BA614" t="s"/>
      <c r="BB614" t="n">
        <v>152099</v>
      </c>
      <c r="BC614" t="n">
        <v>9.9854943558197</v>
      </c>
      <c r="BD614" t="n">
        <v>53.5479961312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97</v>
      </c>
      <c r="B615" t="s">
        <v>71</v>
      </c>
      <c r="C615" t="s">
        <v>98</v>
      </c>
      <c r="D615" t="n">
        <v>2</v>
      </c>
      <c r="E615" t="s">
        <v>581</v>
      </c>
      <c r="F615" t="n">
        <v>2028137</v>
      </c>
      <c r="G615" t="s">
        <v>74</v>
      </c>
      <c r="H615" t="s">
        <v>75</v>
      </c>
      <c r="I615" t="s"/>
      <c r="J615" t="s">
        <v>74</v>
      </c>
      <c r="K615" t="n">
        <v>96</v>
      </c>
      <c r="L615" t="s">
        <v>76</v>
      </c>
      <c r="M615" t="s"/>
      <c r="N615" t="s">
        <v>454</v>
      </c>
      <c r="O615" t="s">
        <v>78</v>
      </c>
      <c r="P615" t="s">
        <v>581</v>
      </c>
      <c r="Q615" t="s"/>
      <c r="R615" t="s">
        <v>80</v>
      </c>
      <c r="S615" t="s">
        <v>406</v>
      </c>
      <c r="T615" t="s">
        <v>82</v>
      </c>
      <c r="U615" t="s"/>
      <c r="V615" t="s">
        <v>83</v>
      </c>
      <c r="W615" t="s">
        <v>94</v>
      </c>
      <c r="X615" t="s"/>
      <c r="Y615" t="s">
        <v>85</v>
      </c>
      <c r="Z615">
        <f>HYPERLINK("https://hotelmonitor-cachepage.eclerx.com/savepage/tk_15439014667624068_sr_2151.html","info")</f>
        <v/>
      </c>
      <c r="AA615" t="n">
        <v>374642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/>
      <c r="AP615" t="n">
        <v>17</v>
      </c>
      <c r="AQ615" t="s">
        <v>88</v>
      </c>
      <c r="AR615" t="s">
        <v>119</v>
      </c>
      <c r="AS615" t="s"/>
      <c r="AT615" t="s">
        <v>90</v>
      </c>
      <c r="AU615" t="s"/>
      <c r="AV615" t="s"/>
      <c r="AW615" t="s"/>
      <c r="AX615" t="s"/>
      <c r="AY615" t="n">
        <v>2311859</v>
      </c>
      <c r="AZ615" t="s">
        <v>582</v>
      </c>
      <c r="BA615" t="s"/>
      <c r="BB615" t="n">
        <v>152099</v>
      </c>
      <c r="BC615" t="n">
        <v>9.9854943558197</v>
      </c>
      <c r="BD615" t="n">
        <v>53.5479961312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97</v>
      </c>
      <c r="B616" t="s">
        <v>71</v>
      </c>
      <c r="C616" t="s">
        <v>98</v>
      </c>
      <c r="D616" t="n">
        <v>2</v>
      </c>
      <c r="E616" t="s">
        <v>581</v>
      </c>
      <c r="F616" t="n">
        <v>2028137</v>
      </c>
      <c r="G616" t="s">
        <v>74</v>
      </c>
      <c r="H616" t="s">
        <v>75</v>
      </c>
      <c r="I616" t="s"/>
      <c r="J616" t="s">
        <v>74</v>
      </c>
      <c r="K616" t="n">
        <v>97</v>
      </c>
      <c r="L616" t="s">
        <v>76</v>
      </c>
      <c r="M616" t="s"/>
      <c r="N616" t="s">
        <v>584</v>
      </c>
      <c r="O616" t="s">
        <v>78</v>
      </c>
      <c r="P616" t="s">
        <v>581</v>
      </c>
      <c r="Q616" t="s"/>
      <c r="R616" t="s">
        <v>80</v>
      </c>
      <c r="S616" t="s">
        <v>314</v>
      </c>
      <c r="T616" t="s">
        <v>82</v>
      </c>
      <c r="U616" t="s"/>
      <c r="V616" t="s">
        <v>83</v>
      </c>
      <c r="W616" t="s">
        <v>94</v>
      </c>
      <c r="X616" t="s"/>
      <c r="Y616" t="s">
        <v>85</v>
      </c>
      <c r="Z616">
        <f>HYPERLINK("https://hotelmonitor-cachepage.eclerx.com/savepage/tk_15439014667624068_sr_2151.html","info")</f>
        <v/>
      </c>
      <c r="AA616" t="n">
        <v>374642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/>
      <c r="AP616" t="n">
        <v>17</v>
      </c>
      <c r="AQ616" t="s">
        <v>88</v>
      </c>
      <c r="AR616" t="s">
        <v>110</v>
      </c>
      <c r="AS616" t="s"/>
      <c r="AT616" t="s">
        <v>90</v>
      </c>
      <c r="AU616" t="s"/>
      <c r="AV616" t="s"/>
      <c r="AW616" t="s"/>
      <c r="AX616" t="s"/>
      <c r="AY616" t="n">
        <v>2311859</v>
      </c>
      <c r="AZ616" t="s">
        <v>582</v>
      </c>
      <c r="BA616" t="s"/>
      <c r="BB616" t="n">
        <v>152099</v>
      </c>
      <c r="BC616" t="n">
        <v>9.9854943558197</v>
      </c>
      <c r="BD616" t="n">
        <v>53.5479961312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97</v>
      </c>
      <c r="B617" t="s">
        <v>71</v>
      </c>
      <c r="C617" t="s">
        <v>98</v>
      </c>
      <c r="D617" t="n">
        <v>2</v>
      </c>
      <c r="E617" t="s">
        <v>581</v>
      </c>
      <c r="F617" t="n">
        <v>2028137</v>
      </c>
      <c r="G617" t="s">
        <v>74</v>
      </c>
      <c r="H617" t="s">
        <v>75</v>
      </c>
      <c r="I617" t="s"/>
      <c r="J617" t="s">
        <v>74</v>
      </c>
      <c r="K617" t="n">
        <v>97</v>
      </c>
      <c r="L617" t="s">
        <v>76</v>
      </c>
      <c r="M617" t="s"/>
      <c r="N617" t="s">
        <v>584</v>
      </c>
      <c r="O617" t="s">
        <v>78</v>
      </c>
      <c r="P617" t="s">
        <v>581</v>
      </c>
      <c r="Q617" t="s"/>
      <c r="R617" t="s">
        <v>80</v>
      </c>
      <c r="S617" t="s">
        <v>314</v>
      </c>
      <c r="T617" t="s">
        <v>82</v>
      </c>
      <c r="U617" t="s"/>
      <c r="V617" t="s">
        <v>83</v>
      </c>
      <c r="W617" t="s">
        <v>94</v>
      </c>
      <c r="X617" t="s"/>
      <c r="Y617" t="s">
        <v>85</v>
      </c>
      <c r="Z617">
        <f>HYPERLINK("https://hotelmonitor-cachepage.eclerx.com/savepage/tk_15439014667624068_sr_2151.html","info")</f>
        <v/>
      </c>
      <c r="AA617" t="n">
        <v>374642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/>
      <c r="AP617" t="n">
        <v>17</v>
      </c>
      <c r="AQ617" t="s">
        <v>88</v>
      </c>
      <c r="AR617" t="s">
        <v>116</v>
      </c>
      <c r="AS617" t="s"/>
      <c r="AT617" t="s">
        <v>90</v>
      </c>
      <c r="AU617" t="s"/>
      <c r="AV617" t="s"/>
      <c r="AW617" t="s"/>
      <c r="AX617" t="s"/>
      <c r="AY617" t="n">
        <v>2311859</v>
      </c>
      <c r="AZ617" t="s">
        <v>582</v>
      </c>
      <c r="BA617" t="s"/>
      <c r="BB617" t="n">
        <v>152099</v>
      </c>
      <c r="BC617" t="n">
        <v>9.9854943558197</v>
      </c>
      <c r="BD617" t="n">
        <v>53.5479961312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97</v>
      </c>
      <c r="B618" t="s">
        <v>71</v>
      </c>
      <c r="C618" t="s">
        <v>98</v>
      </c>
      <c r="D618" t="n">
        <v>2</v>
      </c>
      <c r="E618" t="s">
        <v>581</v>
      </c>
      <c r="F618" t="n">
        <v>2028137</v>
      </c>
      <c r="G618" t="s">
        <v>74</v>
      </c>
      <c r="H618" t="s">
        <v>75</v>
      </c>
      <c r="I618" t="s"/>
      <c r="J618" t="s">
        <v>74</v>
      </c>
      <c r="K618" t="n">
        <v>97</v>
      </c>
      <c r="L618" t="s">
        <v>76</v>
      </c>
      <c r="M618" t="s"/>
      <c r="N618" t="s">
        <v>454</v>
      </c>
      <c r="O618" t="s">
        <v>78</v>
      </c>
      <c r="P618" t="s">
        <v>581</v>
      </c>
      <c r="Q618" t="s"/>
      <c r="R618" t="s">
        <v>80</v>
      </c>
      <c r="S618" t="s">
        <v>314</v>
      </c>
      <c r="T618" t="s">
        <v>82</v>
      </c>
      <c r="U618" t="s"/>
      <c r="V618" t="s">
        <v>83</v>
      </c>
      <c r="W618" t="s">
        <v>94</v>
      </c>
      <c r="X618" t="s"/>
      <c r="Y618" t="s">
        <v>85</v>
      </c>
      <c r="Z618">
        <f>HYPERLINK("https://hotelmonitor-cachepage.eclerx.com/savepage/tk_15439014667624068_sr_2151.html","info")</f>
        <v/>
      </c>
      <c r="AA618" t="n">
        <v>374642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/>
      <c r="AP618" t="n">
        <v>17</v>
      </c>
      <c r="AQ618" t="s">
        <v>88</v>
      </c>
      <c r="AR618" t="s">
        <v>121</v>
      </c>
      <c r="AS618" t="s"/>
      <c r="AT618" t="s">
        <v>90</v>
      </c>
      <c r="AU618" t="s"/>
      <c r="AV618" t="s"/>
      <c r="AW618" t="s"/>
      <c r="AX618" t="s"/>
      <c r="AY618" t="n">
        <v>2311859</v>
      </c>
      <c r="AZ618" t="s">
        <v>582</v>
      </c>
      <c r="BA618" t="s"/>
      <c r="BB618" t="n">
        <v>152099</v>
      </c>
      <c r="BC618" t="n">
        <v>9.9854943558197</v>
      </c>
      <c r="BD618" t="n">
        <v>53.5479961312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97</v>
      </c>
      <c r="B619" t="s">
        <v>71</v>
      </c>
      <c r="C619" t="s">
        <v>98</v>
      </c>
      <c r="D619" t="n">
        <v>2</v>
      </c>
      <c r="E619" t="s">
        <v>581</v>
      </c>
      <c r="F619" t="n">
        <v>2028137</v>
      </c>
      <c r="G619" t="s">
        <v>74</v>
      </c>
      <c r="H619" t="s">
        <v>75</v>
      </c>
      <c r="I619" t="s"/>
      <c r="J619" t="s">
        <v>74</v>
      </c>
      <c r="K619" t="n">
        <v>98</v>
      </c>
      <c r="L619" t="s">
        <v>76</v>
      </c>
      <c r="M619" t="s"/>
      <c r="N619" t="s">
        <v>454</v>
      </c>
      <c r="O619" t="s">
        <v>78</v>
      </c>
      <c r="P619" t="s">
        <v>581</v>
      </c>
      <c r="Q619" t="s"/>
      <c r="R619" t="s">
        <v>80</v>
      </c>
      <c r="S619" t="s">
        <v>482</v>
      </c>
      <c r="T619" t="s">
        <v>82</v>
      </c>
      <c r="U619" t="s"/>
      <c r="V619" t="s">
        <v>83</v>
      </c>
      <c r="W619" t="s">
        <v>94</v>
      </c>
      <c r="X619" t="s"/>
      <c r="Y619" t="s">
        <v>85</v>
      </c>
      <c r="Z619">
        <f>HYPERLINK("https://hotelmonitor-cachepage.eclerx.com/savepage/tk_15439014667624068_sr_2151.html","info")</f>
        <v/>
      </c>
      <c r="AA619" t="n">
        <v>374642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/>
      <c r="AP619" t="n">
        <v>17</v>
      </c>
      <c r="AQ619" t="s">
        <v>88</v>
      </c>
      <c r="AR619" t="s">
        <v>124</v>
      </c>
      <c r="AS619" t="s"/>
      <c r="AT619" t="s">
        <v>90</v>
      </c>
      <c r="AU619" t="s"/>
      <c r="AV619" t="s"/>
      <c r="AW619" t="s"/>
      <c r="AX619" t="s"/>
      <c r="AY619" t="n">
        <v>2311859</v>
      </c>
      <c r="AZ619" t="s">
        <v>582</v>
      </c>
      <c r="BA619" t="s"/>
      <c r="BB619" t="n">
        <v>152099</v>
      </c>
      <c r="BC619" t="n">
        <v>9.9854943558197</v>
      </c>
      <c r="BD619" t="n">
        <v>53.5479961312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97</v>
      </c>
      <c r="B620" t="s">
        <v>71</v>
      </c>
      <c r="C620" t="s">
        <v>98</v>
      </c>
      <c r="D620" t="n">
        <v>2</v>
      </c>
      <c r="E620" t="s">
        <v>581</v>
      </c>
      <c r="F620" t="n">
        <v>2028137</v>
      </c>
      <c r="G620" t="s">
        <v>74</v>
      </c>
      <c r="H620" t="s">
        <v>75</v>
      </c>
      <c r="I620" t="s"/>
      <c r="J620" t="s">
        <v>74</v>
      </c>
      <c r="K620" t="n">
        <v>99</v>
      </c>
      <c r="L620" t="s">
        <v>76</v>
      </c>
      <c r="M620" t="s"/>
      <c r="N620" t="s">
        <v>585</v>
      </c>
      <c r="O620" t="s">
        <v>78</v>
      </c>
      <c r="P620" t="s">
        <v>581</v>
      </c>
      <c r="Q620" t="s"/>
      <c r="R620" t="s">
        <v>80</v>
      </c>
      <c r="S620" t="s">
        <v>525</v>
      </c>
      <c r="T620" t="s">
        <v>82</v>
      </c>
      <c r="U620" t="s"/>
      <c r="V620" t="s">
        <v>83</v>
      </c>
      <c r="W620" t="s">
        <v>94</v>
      </c>
      <c r="X620" t="s"/>
      <c r="Y620" t="s">
        <v>85</v>
      </c>
      <c r="Z620">
        <f>HYPERLINK("https://hotelmonitor-cachepage.eclerx.com/savepage/tk_15439014667624068_sr_2151.html","info")</f>
        <v/>
      </c>
      <c r="AA620" t="n">
        <v>374642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/>
      <c r="AP620" t="n">
        <v>17</v>
      </c>
      <c r="AQ620" t="s">
        <v>88</v>
      </c>
      <c r="AR620" t="s">
        <v>103</v>
      </c>
      <c r="AS620" t="s"/>
      <c r="AT620" t="s">
        <v>90</v>
      </c>
      <c r="AU620" t="s"/>
      <c r="AV620" t="s"/>
      <c r="AW620" t="s"/>
      <c r="AX620" t="s"/>
      <c r="AY620" t="n">
        <v>2311859</v>
      </c>
      <c r="AZ620" t="s">
        <v>582</v>
      </c>
      <c r="BA620" t="s"/>
      <c r="BB620" t="n">
        <v>152099</v>
      </c>
      <c r="BC620" t="n">
        <v>9.9854943558197</v>
      </c>
      <c r="BD620" t="n">
        <v>53.5479961312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97</v>
      </c>
      <c r="B621" t="s">
        <v>71</v>
      </c>
      <c r="C621" t="s">
        <v>98</v>
      </c>
      <c r="D621" t="n">
        <v>2</v>
      </c>
      <c r="E621" t="s">
        <v>581</v>
      </c>
      <c r="F621" t="n">
        <v>2028137</v>
      </c>
      <c r="G621" t="s">
        <v>74</v>
      </c>
      <c r="H621" t="s">
        <v>75</v>
      </c>
      <c r="I621" t="s"/>
      <c r="J621" t="s">
        <v>74</v>
      </c>
      <c r="K621" t="n">
        <v>99</v>
      </c>
      <c r="L621" t="s">
        <v>76</v>
      </c>
      <c r="M621" t="s"/>
      <c r="N621" t="s">
        <v>454</v>
      </c>
      <c r="O621" t="s">
        <v>78</v>
      </c>
      <c r="P621" t="s">
        <v>581</v>
      </c>
      <c r="Q621" t="s"/>
      <c r="R621" t="s">
        <v>80</v>
      </c>
      <c r="S621" t="s">
        <v>525</v>
      </c>
      <c r="T621" t="s">
        <v>82</v>
      </c>
      <c r="U621" t="s"/>
      <c r="V621" t="s">
        <v>83</v>
      </c>
      <c r="W621" t="s">
        <v>94</v>
      </c>
      <c r="X621" t="s"/>
      <c r="Y621" t="s">
        <v>85</v>
      </c>
      <c r="Z621">
        <f>HYPERLINK("https://hotelmonitor-cachepage.eclerx.com/savepage/tk_15439014667624068_sr_2151.html","info")</f>
        <v/>
      </c>
      <c r="AA621" t="n">
        <v>374642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/>
      <c r="AP621" t="n">
        <v>17</v>
      </c>
      <c r="AQ621" t="s">
        <v>88</v>
      </c>
      <c r="AR621" t="s">
        <v>119</v>
      </c>
      <c r="AS621" t="s"/>
      <c r="AT621" t="s">
        <v>90</v>
      </c>
      <c r="AU621" t="s"/>
      <c r="AV621" t="s"/>
      <c r="AW621" t="s"/>
      <c r="AX621" t="s"/>
      <c r="AY621" t="n">
        <v>2311859</v>
      </c>
      <c r="AZ621" t="s">
        <v>582</v>
      </c>
      <c r="BA621" t="s"/>
      <c r="BB621" t="n">
        <v>152099</v>
      </c>
      <c r="BC621" t="n">
        <v>9.9854943558197</v>
      </c>
      <c r="BD621" t="n">
        <v>53.5479961312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97</v>
      </c>
      <c r="B622" t="s">
        <v>71</v>
      </c>
      <c r="C622" t="s">
        <v>98</v>
      </c>
      <c r="D622" t="n">
        <v>2</v>
      </c>
      <c r="E622" t="s">
        <v>581</v>
      </c>
      <c r="F622" t="n">
        <v>2028137</v>
      </c>
      <c r="G622" t="s">
        <v>74</v>
      </c>
      <c r="H622" t="s">
        <v>75</v>
      </c>
      <c r="I622" t="s"/>
      <c r="J622" t="s">
        <v>74</v>
      </c>
      <c r="K622" t="n">
        <v>101</v>
      </c>
      <c r="L622" t="s">
        <v>76</v>
      </c>
      <c r="M622" t="s"/>
      <c r="N622" t="s">
        <v>454</v>
      </c>
      <c r="O622" t="s">
        <v>78</v>
      </c>
      <c r="P622" t="s">
        <v>581</v>
      </c>
      <c r="Q622" t="s"/>
      <c r="R622" t="s">
        <v>80</v>
      </c>
      <c r="S622" t="s">
        <v>174</v>
      </c>
      <c r="T622" t="s">
        <v>82</v>
      </c>
      <c r="U622" t="s"/>
      <c r="V622" t="s">
        <v>83</v>
      </c>
      <c r="W622" t="s">
        <v>94</v>
      </c>
      <c r="X622" t="s"/>
      <c r="Y622" t="s">
        <v>85</v>
      </c>
      <c r="Z622">
        <f>HYPERLINK("https://hotelmonitor-cachepage.eclerx.com/savepage/tk_15439014667624068_sr_2151.html","info")</f>
        <v/>
      </c>
      <c r="AA622" t="n">
        <v>374642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/>
      <c r="AP622" t="n">
        <v>17</v>
      </c>
      <c r="AQ622" t="s">
        <v>88</v>
      </c>
      <c r="AR622" t="s">
        <v>124</v>
      </c>
      <c r="AS622" t="s"/>
      <c r="AT622" t="s">
        <v>90</v>
      </c>
      <c r="AU622" t="s"/>
      <c r="AV622" t="s"/>
      <c r="AW622" t="s"/>
      <c r="AX622" t="s"/>
      <c r="AY622" t="n">
        <v>2311859</v>
      </c>
      <c r="AZ622" t="s">
        <v>582</v>
      </c>
      <c r="BA622" t="s"/>
      <c r="BB622" t="n">
        <v>152099</v>
      </c>
      <c r="BC622" t="n">
        <v>9.9854943558197</v>
      </c>
      <c r="BD622" t="n">
        <v>53.5479961312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97</v>
      </c>
      <c r="B623" t="s">
        <v>71</v>
      </c>
      <c r="C623" t="s">
        <v>98</v>
      </c>
      <c r="D623" t="n">
        <v>2</v>
      </c>
      <c r="E623" t="s">
        <v>581</v>
      </c>
      <c r="F623" t="n">
        <v>2028137</v>
      </c>
      <c r="G623" t="s">
        <v>74</v>
      </c>
      <c r="H623" t="s">
        <v>75</v>
      </c>
      <c r="I623" t="s"/>
      <c r="J623" t="s">
        <v>74</v>
      </c>
      <c r="K623" t="n">
        <v>104</v>
      </c>
      <c r="L623" t="s">
        <v>76</v>
      </c>
      <c r="M623" t="s"/>
      <c r="N623" t="s">
        <v>586</v>
      </c>
      <c r="O623" t="s">
        <v>78</v>
      </c>
      <c r="P623" t="s">
        <v>581</v>
      </c>
      <c r="Q623" t="s"/>
      <c r="R623" t="s">
        <v>80</v>
      </c>
      <c r="S623" t="s">
        <v>177</v>
      </c>
      <c r="T623" t="s">
        <v>82</v>
      </c>
      <c r="U623" t="s"/>
      <c r="V623" t="s">
        <v>83</v>
      </c>
      <c r="W623" t="s">
        <v>94</v>
      </c>
      <c r="X623" t="s"/>
      <c r="Y623" t="s">
        <v>85</v>
      </c>
      <c r="Z623">
        <f>HYPERLINK("https://hotelmonitor-cachepage.eclerx.com/savepage/tk_15439014667624068_sr_2151.html","info")</f>
        <v/>
      </c>
      <c r="AA623" t="n">
        <v>374642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/>
      <c r="AP623" t="n">
        <v>17</v>
      </c>
      <c r="AQ623" t="s">
        <v>88</v>
      </c>
      <c r="AR623" t="s">
        <v>89</v>
      </c>
      <c r="AS623" t="s"/>
      <c r="AT623" t="s">
        <v>90</v>
      </c>
      <c r="AU623" t="s"/>
      <c r="AV623" t="s"/>
      <c r="AW623" t="s"/>
      <c r="AX623" t="s"/>
      <c r="AY623" t="n">
        <v>2311859</v>
      </c>
      <c r="AZ623" t="s">
        <v>582</v>
      </c>
      <c r="BA623" t="s"/>
      <c r="BB623" t="n">
        <v>152099</v>
      </c>
      <c r="BC623" t="n">
        <v>9.9854943558197</v>
      </c>
      <c r="BD623" t="n">
        <v>53.5479961312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97</v>
      </c>
      <c r="B624" t="s">
        <v>71</v>
      </c>
      <c r="C624" t="s">
        <v>98</v>
      </c>
      <c r="D624" t="n">
        <v>2</v>
      </c>
      <c r="E624" t="s">
        <v>581</v>
      </c>
      <c r="F624" t="n">
        <v>2028137</v>
      </c>
      <c r="G624" t="s">
        <v>74</v>
      </c>
      <c r="H624" t="s">
        <v>75</v>
      </c>
      <c r="I624" t="s"/>
      <c r="J624" t="s">
        <v>74</v>
      </c>
      <c r="K624" t="n">
        <v>104</v>
      </c>
      <c r="L624" t="s">
        <v>76</v>
      </c>
      <c r="M624" t="s"/>
      <c r="N624" t="s">
        <v>586</v>
      </c>
      <c r="O624" t="s">
        <v>78</v>
      </c>
      <c r="P624" t="s">
        <v>581</v>
      </c>
      <c r="Q624" t="s"/>
      <c r="R624" t="s">
        <v>80</v>
      </c>
      <c r="S624" t="s">
        <v>177</v>
      </c>
      <c r="T624" t="s">
        <v>82</v>
      </c>
      <c r="U624" t="s"/>
      <c r="V624" t="s">
        <v>83</v>
      </c>
      <c r="W624" t="s">
        <v>94</v>
      </c>
      <c r="X624" t="s"/>
      <c r="Y624" t="s">
        <v>85</v>
      </c>
      <c r="Z624">
        <f>HYPERLINK("https://hotelmonitor-cachepage.eclerx.com/savepage/tk_15439014667624068_sr_2151.html","info")</f>
        <v/>
      </c>
      <c r="AA624" t="n">
        <v>374642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/>
      <c r="AP624" t="n">
        <v>17</v>
      </c>
      <c r="AQ624" t="s">
        <v>88</v>
      </c>
      <c r="AR624" t="s">
        <v>89</v>
      </c>
      <c r="AS624" t="s"/>
      <c r="AT624" t="s">
        <v>90</v>
      </c>
      <c r="AU624" t="s"/>
      <c r="AV624" t="s"/>
      <c r="AW624" t="s"/>
      <c r="AX624" t="s"/>
      <c r="AY624" t="n">
        <v>2311859</v>
      </c>
      <c r="AZ624" t="s">
        <v>582</v>
      </c>
      <c r="BA624" t="s"/>
      <c r="BB624" t="n">
        <v>152099</v>
      </c>
      <c r="BC624" t="n">
        <v>9.9854943558197</v>
      </c>
      <c r="BD624" t="n">
        <v>53.5479961312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97</v>
      </c>
      <c r="B625" t="s">
        <v>71</v>
      </c>
      <c r="C625" t="s">
        <v>98</v>
      </c>
      <c r="D625" t="n">
        <v>2</v>
      </c>
      <c r="E625" t="s">
        <v>581</v>
      </c>
      <c r="F625" t="n">
        <v>2028137</v>
      </c>
      <c r="G625" t="s">
        <v>74</v>
      </c>
      <c r="H625" t="s">
        <v>75</v>
      </c>
      <c r="I625" t="s"/>
      <c r="J625" t="s">
        <v>74</v>
      </c>
      <c r="K625" t="n">
        <v>106</v>
      </c>
      <c r="L625" t="s">
        <v>76</v>
      </c>
      <c r="M625" t="s"/>
      <c r="N625" t="s">
        <v>587</v>
      </c>
      <c r="O625" t="s">
        <v>78</v>
      </c>
      <c r="P625" t="s">
        <v>581</v>
      </c>
      <c r="Q625" t="s"/>
      <c r="R625" t="s">
        <v>80</v>
      </c>
      <c r="S625" t="s">
        <v>178</v>
      </c>
      <c r="T625" t="s">
        <v>82</v>
      </c>
      <c r="U625" t="s"/>
      <c r="V625" t="s">
        <v>83</v>
      </c>
      <c r="W625" t="s">
        <v>94</v>
      </c>
      <c r="X625" t="s"/>
      <c r="Y625" t="s">
        <v>85</v>
      </c>
      <c r="Z625">
        <f>HYPERLINK("https://hotelmonitor-cachepage.eclerx.com/savepage/tk_15439014667624068_sr_2151.html","info")</f>
        <v/>
      </c>
      <c r="AA625" t="n">
        <v>374642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/>
      <c r="AP625" t="n">
        <v>17</v>
      </c>
      <c r="AQ625" t="s">
        <v>88</v>
      </c>
      <c r="AR625" t="s">
        <v>126</v>
      </c>
      <c r="AS625" t="s"/>
      <c r="AT625" t="s">
        <v>90</v>
      </c>
      <c r="AU625" t="s"/>
      <c r="AV625" t="s"/>
      <c r="AW625" t="s"/>
      <c r="AX625" t="s"/>
      <c r="AY625" t="n">
        <v>2311859</v>
      </c>
      <c r="AZ625" t="s">
        <v>582</v>
      </c>
      <c r="BA625" t="s"/>
      <c r="BB625" t="n">
        <v>152099</v>
      </c>
      <c r="BC625" t="n">
        <v>9.9854943558197</v>
      </c>
      <c r="BD625" t="n">
        <v>53.5479961312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97</v>
      </c>
      <c r="B626" t="s">
        <v>71</v>
      </c>
      <c r="C626" t="s">
        <v>98</v>
      </c>
      <c r="D626" t="n">
        <v>2</v>
      </c>
      <c r="E626" t="s">
        <v>581</v>
      </c>
      <c r="F626" t="n">
        <v>2028137</v>
      </c>
      <c r="G626" t="s">
        <v>74</v>
      </c>
      <c r="H626" t="s">
        <v>75</v>
      </c>
      <c r="I626" t="s"/>
      <c r="J626" t="s">
        <v>74</v>
      </c>
      <c r="K626" t="n">
        <v>125</v>
      </c>
      <c r="L626" t="s">
        <v>76</v>
      </c>
      <c r="M626" t="s"/>
      <c r="N626" t="s">
        <v>588</v>
      </c>
      <c r="O626" t="s">
        <v>78</v>
      </c>
      <c r="P626" t="s">
        <v>581</v>
      </c>
      <c r="Q626" t="s"/>
      <c r="R626" t="s">
        <v>80</v>
      </c>
      <c r="S626" t="s">
        <v>271</v>
      </c>
      <c r="T626" t="s">
        <v>82</v>
      </c>
      <c r="U626" t="s"/>
      <c r="V626" t="s">
        <v>83</v>
      </c>
      <c r="W626" t="s">
        <v>94</v>
      </c>
      <c r="X626" t="s"/>
      <c r="Y626" t="s">
        <v>85</v>
      </c>
      <c r="Z626">
        <f>HYPERLINK("https://hotelmonitor-cachepage.eclerx.com/savepage/tk_15439014667624068_sr_2151.html","info")</f>
        <v/>
      </c>
      <c r="AA626" t="n">
        <v>374642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/>
      <c r="AP626" t="n">
        <v>17</v>
      </c>
      <c r="AQ626" t="s">
        <v>88</v>
      </c>
      <c r="AR626" t="s">
        <v>116</v>
      </c>
      <c r="AS626" t="s"/>
      <c r="AT626" t="s">
        <v>90</v>
      </c>
      <c r="AU626" t="s"/>
      <c r="AV626" t="s"/>
      <c r="AW626" t="s"/>
      <c r="AX626" t="s"/>
      <c r="AY626" t="n">
        <v>2311859</v>
      </c>
      <c r="AZ626" t="s">
        <v>582</v>
      </c>
      <c r="BA626" t="s"/>
      <c r="BB626" t="n">
        <v>152099</v>
      </c>
      <c r="BC626" t="n">
        <v>9.9854943558197</v>
      </c>
      <c r="BD626" t="n">
        <v>53.5479961312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97</v>
      </c>
      <c r="B627" t="s">
        <v>71</v>
      </c>
      <c r="C627" t="s">
        <v>98</v>
      </c>
      <c r="D627" t="n">
        <v>2</v>
      </c>
      <c r="E627" t="s">
        <v>581</v>
      </c>
      <c r="F627" t="n">
        <v>2028137</v>
      </c>
      <c r="G627" t="s">
        <v>74</v>
      </c>
      <c r="H627" t="s">
        <v>75</v>
      </c>
      <c r="I627" t="s"/>
      <c r="J627" t="s">
        <v>74</v>
      </c>
      <c r="K627" t="n">
        <v>125</v>
      </c>
      <c r="L627" t="s">
        <v>76</v>
      </c>
      <c r="M627" t="s"/>
      <c r="N627" t="s">
        <v>589</v>
      </c>
      <c r="O627" t="s">
        <v>78</v>
      </c>
      <c r="P627" t="s">
        <v>581</v>
      </c>
      <c r="Q627" t="s"/>
      <c r="R627" t="s">
        <v>80</v>
      </c>
      <c r="S627" t="s">
        <v>271</v>
      </c>
      <c r="T627" t="s">
        <v>82</v>
      </c>
      <c r="U627" t="s"/>
      <c r="V627" t="s">
        <v>83</v>
      </c>
      <c r="W627" t="s">
        <v>84</v>
      </c>
      <c r="X627" t="s"/>
      <c r="Y627" t="s">
        <v>85</v>
      </c>
      <c r="Z627">
        <f>HYPERLINK("https://hotelmonitor-cachepage.eclerx.com/savepage/tk_15439014667624068_sr_2151.html","info")</f>
        <v/>
      </c>
      <c r="AA627" t="n">
        <v>374642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/>
      <c r="AP627" t="n">
        <v>17</v>
      </c>
      <c r="AQ627" t="s">
        <v>88</v>
      </c>
      <c r="AR627" t="s">
        <v>116</v>
      </c>
      <c r="AS627" t="s"/>
      <c r="AT627" t="s">
        <v>90</v>
      </c>
      <c r="AU627" t="s"/>
      <c r="AV627" t="s"/>
      <c r="AW627" t="s"/>
      <c r="AX627" t="s"/>
      <c r="AY627" t="n">
        <v>2311859</v>
      </c>
      <c r="AZ627" t="s">
        <v>582</v>
      </c>
      <c r="BA627" t="s"/>
      <c r="BB627" t="n">
        <v>152099</v>
      </c>
      <c r="BC627" t="n">
        <v>9.9854943558197</v>
      </c>
      <c r="BD627" t="n">
        <v>53.5479961312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97</v>
      </c>
      <c r="B628" t="s">
        <v>71</v>
      </c>
      <c r="C628" t="s">
        <v>98</v>
      </c>
      <c r="D628" t="n">
        <v>2</v>
      </c>
      <c r="E628" t="s">
        <v>581</v>
      </c>
      <c r="F628" t="n">
        <v>2028137</v>
      </c>
      <c r="G628" t="s">
        <v>74</v>
      </c>
      <c r="H628" t="s">
        <v>75</v>
      </c>
      <c r="I628" t="s"/>
      <c r="J628" t="s">
        <v>74</v>
      </c>
      <c r="K628" t="n">
        <v>126</v>
      </c>
      <c r="L628" t="s">
        <v>76</v>
      </c>
      <c r="M628" t="s"/>
      <c r="N628" t="s">
        <v>588</v>
      </c>
      <c r="O628" t="s">
        <v>78</v>
      </c>
      <c r="P628" t="s">
        <v>581</v>
      </c>
      <c r="Q628" t="s"/>
      <c r="R628" t="s">
        <v>80</v>
      </c>
      <c r="S628" t="s">
        <v>289</v>
      </c>
      <c r="T628" t="s">
        <v>82</v>
      </c>
      <c r="U628" t="s"/>
      <c r="V628" t="s">
        <v>83</v>
      </c>
      <c r="W628" t="s">
        <v>94</v>
      </c>
      <c r="X628" t="s"/>
      <c r="Y628" t="s">
        <v>85</v>
      </c>
      <c r="Z628">
        <f>HYPERLINK("https://hotelmonitor-cachepage.eclerx.com/savepage/tk_15439014667624068_sr_2151.html","info")</f>
        <v/>
      </c>
      <c r="AA628" t="n">
        <v>374642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/>
      <c r="AP628" t="n">
        <v>17</v>
      </c>
      <c r="AQ628" t="s">
        <v>88</v>
      </c>
      <c r="AR628" t="s">
        <v>110</v>
      </c>
      <c r="AS628" t="s"/>
      <c r="AT628" t="s">
        <v>90</v>
      </c>
      <c r="AU628" t="s"/>
      <c r="AV628" t="s"/>
      <c r="AW628" t="s"/>
      <c r="AX628" t="s"/>
      <c r="AY628" t="n">
        <v>2311859</v>
      </c>
      <c r="AZ628" t="s">
        <v>582</v>
      </c>
      <c r="BA628" t="s"/>
      <c r="BB628" t="n">
        <v>152099</v>
      </c>
      <c r="BC628" t="n">
        <v>9.9854943558197</v>
      </c>
      <c r="BD628" t="n">
        <v>53.5479961312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97</v>
      </c>
      <c r="B629" t="s">
        <v>71</v>
      </c>
      <c r="C629" t="s">
        <v>98</v>
      </c>
      <c r="D629" t="n">
        <v>2</v>
      </c>
      <c r="E629" t="s">
        <v>581</v>
      </c>
      <c r="F629" t="n">
        <v>2028137</v>
      </c>
      <c r="G629" t="s">
        <v>74</v>
      </c>
      <c r="H629" t="s">
        <v>75</v>
      </c>
      <c r="I629" t="s"/>
      <c r="J629" t="s">
        <v>74</v>
      </c>
      <c r="K629" t="n">
        <v>126</v>
      </c>
      <c r="L629" t="s">
        <v>76</v>
      </c>
      <c r="M629" t="s"/>
      <c r="N629" t="s">
        <v>454</v>
      </c>
      <c r="O629" t="s">
        <v>78</v>
      </c>
      <c r="P629" t="s">
        <v>581</v>
      </c>
      <c r="Q629" t="s"/>
      <c r="R629" t="s">
        <v>80</v>
      </c>
      <c r="S629" t="s">
        <v>289</v>
      </c>
      <c r="T629" t="s">
        <v>82</v>
      </c>
      <c r="U629" t="s"/>
      <c r="V629" t="s">
        <v>83</v>
      </c>
      <c r="W629" t="s">
        <v>84</v>
      </c>
      <c r="X629" t="s"/>
      <c r="Y629" t="s">
        <v>85</v>
      </c>
      <c r="Z629">
        <f>HYPERLINK("https://hotelmonitor-cachepage.eclerx.com/savepage/tk_15439014667624068_sr_2151.html","info")</f>
        <v/>
      </c>
      <c r="AA629" t="n">
        <v>374642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/>
      <c r="AP629" t="n">
        <v>17</v>
      </c>
      <c r="AQ629" t="s">
        <v>88</v>
      </c>
      <c r="AR629" t="s">
        <v>119</v>
      </c>
      <c r="AS629" t="s"/>
      <c r="AT629" t="s">
        <v>90</v>
      </c>
      <c r="AU629" t="s"/>
      <c r="AV629" t="s"/>
      <c r="AW629" t="s"/>
      <c r="AX629" t="s"/>
      <c r="AY629" t="n">
        <v>2311859</v>
      </c>
      <c r="AZ629" t="s">
        <v>582</v>
      </c>
      <c r="BA629" t="s"/>
      <c r="BB629" t="n">
        <v>152099</v>
      </c>
      <c r="BC629" t="n">
        <v>9.9854943558197</v>
      </c>
      <c r="BD629" t="n">
        <v>53.5479961312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97</v>
      </c>
      <c r="B630" t="s">
        <v>71</v>
      </c>
      <c r="C630" t="s">
        <v>98</v>
      </c>
      <c r="D630" t="n">
        <v>2</v>
      </c>
      <c r="E630" t="s">
        <v>581</v>
      </c>
      <c r="F630" t="n">
        <v>2028137</v>
      </c>
      <c r="G630" t="s">
        <v>74</v>
      </c>
      <c r="H630" t="s">
        <v>75</v>
      </c>
      <c r="I630" t="s"/>
      <c r="J630" t="s">
        <v>74</v>
      </c>
      <c r="K630" t="n">
        <v>126</v>
      </c>
      <c r="L630" t="s">
        <v>76</v>
      </c>
      <c r="M630" t="s"/>
      <c r="N630" t="s">
        <v>589</v>
      </c>
      <c r="O630" t="s">
        <v>78</v>
      </c>
      <c r="P630" t="s">
        <v>581</v>
      </c>
      <c r="Q630" t="s"/>
      <c r="R630" t="s">
        <v>80</v>
      </c>
      <c r="S630" t="s">
        <v>289</v>
      </c>
      <c r="T630" t="s">
        <v>82</v>
      </c>
      <c r="U630" t="s"/>
      <c r="V630" t="s">
        <v>83</v>
      </c>
      <c r="W630" t="s">
        <v>84</v>
      </c>
      <c r="X630" t="s"/>
      <c r="Y630" t="s">
        <v>85</v>
      </c>
      <c r="Z630">
        <f>HYPERLINK("https://hotelmonitor-cachepage.eclerx.com/savepage/tk_15439014667624068_sr_2151.html","info")</f>
        <v/>
      </c>
      <c r="AA630" t="n">
        <v>374642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/>
      <c r="AP630" t="n">
        <v>17</v>
      </c>
      <c r="AQ630" t="s">
        <v>88</v>
      </c>
      <c r="AR630" t="s">
        <v>110</v>
      </c>
      <c r="AS630" t="s"/>
      <c r="AT630" t="s">
        <v>90</v>
      </c>
      <c r="AU630" t="s"/>
      <c r="AV630" t="s"/>
      <c r="AW630" t="s"/>
      <c r="AX630" t="s"/>
      <c r="AY630" t="n">
        <v>2311859</v>
      </c>
      <c r="AZ630" t="s">
        <v>582</v>
      </c>
      <c r="BA630" t="s"/>
      <c r="BB630" t="n">
        <v>152099</v>
      </c>
      <c r="BC630" t="n">
        <v>9.9854943558197</v>
      </c>
      <c r="BD630" t="n">
        <v>53.5479961312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97</v>
      </c>
      <c r="B631" t="s">
        <v>71</v>
      </c>
      <c r="C631" t="s">
        <v>98</v>
      </c>
      <c r="D631" t="n">
        <v>2</v>
      </c>
      <c r="E631" t="s">
        <v>581</v>
      </c>
      <c r="F631" t="n">
        <v>2028137</v>
      </c>
      <c r="G631" t="s">
        <v>74</v>
      </c>
      <c r="H631" t="s">
        <v>75</v>
      </c>
      <c r="I631" t="s"/>
      <c r="J631" t="s">
        <v>74</v>
      </c>
      <c r="K631" t="n">
        <v>128</v>
      </c>
      <c r="L631" t="s">
        <v>76</v>
      </c>
      <c r="M631" t="s"/>
      <c r="N631" t="s">
        <v>454</v>
      </c>
      <c r="O631" t="s">
        <v>78</v>
      </c>
      <c r="P631" t="s">
        <v>581</v>
      </c>
      <c r="Q631" t="s"/>
      <c r="R631" t="s">
        <v>80</v>
      </c>
      <c r="S631" t="s">
        <v>558</v>
      </c>
      <c r="T631" t="s">
        <v>82</v>
      </c>
      <c r="U631" t="s"/>
      <c r="V631" t="s">
        <v>83</v>
      </c>
      <c r="W631" t="s">
        <v>84</v>
      </c>
      <c r="X631" t="s"/>
      <c r="Y631" t="s">
        <v>85</v>
      </c>
      <c r="Z631">
        <f>HYPERLINK("https://hotelmonitor-cachepage.eclerx.com/savepage/tk_15439014667624068_sr_2151.html","info")</f>
        <v/>
      </c>
      <c r="AA631" t="n">
        <v>374642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/>
      <c r="AP631" t="n">
        <v>17</v>
      </c>
      <c r="AQ631" t="s">
        <v>88</v>
      </c>
      <c r="AR631" t="s">
        <v>124</v>
      </c>
      <c r="AS631" t="s"/>
      <c r="AT631" t="s">
        <v>90</v>
      </c>
      <c r="AU631" t="s"/>
      <c r="AV631" t="s"/>
      <c r="AW631" t="s"/>
      <c r="AX631" t="s"/>
      <c r="AY631" t="n">
        <v>2311859</v>
      </c>
      <c r="AZ631" t="s">
        <v>582</v>
      </c>
      <c r="BA631" t="s"/>
      <c r="BB631" t="n">
        <v>152099</v>
      </c>
      <c r="BC631" t="n">
        <v>9.9854943558197</v>
      </c>
      <c r="BD631" t="n">
        <v>53.5479961312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97</v>
      </c>
      <c r="B632" t="s">
        <v>71</v>
      </c>
      <c r="C632" t="s">
        <v>98</v>
      </c>
      <c r="D632" t="n">
        <v>2</v>
      </c>
      <c r="E632" t="s">
        <v>581</v>
      </c>
      <c r="F632" t="n">
        <v>2028137</v>
      </c>
      <c r="G632" t="s">
        <v>74</v>
      </c>
      <c r="H632" t="s">
        <v>75</v>
      </c>
      <c r="I632" t="s"/>
      <c r="J632" t="s">
        <v>74</v>
      </c>
      <c r="K632" t="n">
        <v>129</v>
      </c>
      <c r="L632" t="s">
        <v>76</v>
      </c>
      <c r="M632" t="s"/>
      <c r="N632" t="s">
        <v>454</v>
      </c>
      <c r="O632" t="s">
        <v>78</v>
      </c>
      <c r="P632" t="s">
        <v>581</v>
      </c>
      <c r="Q632" t="s"/>
      <c r="R632" t="s">
        <v>80</v>
      </c>
      <c r="S632" t="s">
        <v>590</v>
      </c>
      <c r="T632" t="s">
        <v>82</v>
      </c>
      <c r="U632" t="s"/>
      <c r="V632" t="s">
        <v>83</v>
      </c>
      <c r="W632" t="s">
        <v>84</v>
      </c>
      <c r="X632" t="s"/>
      <c r="Y632" t="s">
        <v>85</v>
      </c>
      <c r="Z632">
        <f>HYPERLINK("https://hotelmonitor-cachepage.eclerx.com/savepage/tk_15439014667624068_sr_2151.html","info")</f>
        <v/>
      </c>
      <c r="AA632" t="n">
        <v>374642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/>
      <c r="AP632" t="n">
        <v>17</v>
      </c>
      <c r="AQ632" t="s">
        <v>88</v>
      </c>
      <c r="AR632" t="s">
        <v>113</v>
      </c>
      <c r="AS632" t="s"/>
      <c r="AT632" t="s">
        <v>90</v>
      </c>
      <c r="AU632" t="s"/>
      <c r="AV632" t="s"/>
      <c r="AW632" t="s"/>
      <c r="AX632" t="s"/>
      <c r="AY632" t="n">
        <v>2311859</v>
      </c>
      <c r="AZ632" t="s">
        <v>582</v>
      </c>
      <c r="BA632" t="s"/>
      <c r="BB632" t="n">
        <v>152099</v>
      </c>
      <c r="BC632" t="n">
        <v>9.9854943558197</v>
      </c>
      <c r="BD632" t="n">
        <v>53.5479961312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97</v>
      </c>
      <c r="B633" t="s">
        <v>71</v>
      </c>
      <c r="C633" t="s">
        <v>98</v>
      </c>
      <c r="D633" t="n">
        <v>2</v>
      </c>
      <c r="E633" t="s">
        <v>581</v>
      </c>
      <c r="F633" t="n">
        <v>2028137</v>
      </c>
      <c r="G633" t="s">
        <v>74</v>
      </c>
      <c r="H633" t="s">
        <v>75</v>
      </c>
      <c r="I633" t="s"/>
      <c r="J633" t="s">
        <v>74</v>
      </c>
      <c r="K633" t="n">
        <v>130</v>
      </c>
      <c r="L633" t="s">
        <v>76</v>
      </c>
      <c r="M633" t="s"/>
      <c r="N633" t="s">
        <v>586</v>
      </c>
      <c r="O633" t="s">
        <v>78</v>
      </c>
      <c r="P633" t="s">
        <v>581</v>
      </c>
      <c r="Q633" t="s"/>
      <c r="R633" t="s">
        <v>80</v>
      </c>
      <c r="S633" t="s">
        <v>292</v>
      </c>
      <c r="T633" t="s">
        <v>82</v>
      </c>
      <c r="U633" t="s"/>
      <c r="V633" t="s">
        <v>83</v>
      </c>
      <c r="W633" t="s">
        <v>84</v>
      </c>
      <c r="X633" t="s"/>
      <c r="Y633" t="s">
        <v>85</v>
      </c>
      <c r="Z633">
        <f>HYPERLINK("https://hotelmonitor-cachepage.eclerx.com/savepage/tk_15439014667624068_sr_2151.html","info")</f>
        <v/>
      </c>
      <c r="AA633" t="n">
        <v>374642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/>
      <c r="AP633" t="n">
        <v>17</v>
      </c>
      <c r="AQ633" t="s">
        <v>88</v>
      </c>
      <c r="AR633" t="s">
        <v>89</v>
      </c>
      <c r="AS633" t="s"/>
      <c r="AT633" t="s">
        <v>90</v>
      </c>
      <c r="AU633" t="s"/>
      <c r="AV633" t="s"/>
      <c r="AW633" t="s"/>
      <c r="AX633" t="s"/>
      <c r="AY633" t="n">
        <v>2311859</v>
      </c>
      <c r="AZ633" t="s">
        <v>582</v>
      </c>
      <c r="BA633" t="s"/>
      <c r="BB633" t="n">
        <v>152099</v>
      </c>
      <c r="BC633" t="n">
        <v>9.9854943558197</v>
      </c>
      <c r="BD633" t="n">
        <v>53.5479961312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97</v>
      </c>
      <c r="B634" t="s">
        <v>71</v>
      </c>
      <c r="C634" t="s">
        <v>98</v>
      </c>
      <c r="D634" t="n">
        <v>2</v>
      </c>
      <c r="E634" t="s">
        <v>581</v>
      </c>
      <c r="F634" t="n">
        <v>2028137</v>
      </c>
      <c r="G634" t="s">
        <v>74</v>
      </c>
      <c r="H634" t="s">
        <v>75</v>
      </c>
      <c r="I634" t="s"/>
      <c r="J634" t="s">
        <v>74</v>
      </c>
      <c r="K634" t="n">
        <v>131</v>
      </c>
      <c r="L634" t="s">
        <v>76</v>
      </c>
      <c r="M634" t="s"/>
      <c r="N634" t="s">
        <v>583</v>
      </c>
      <c r="O634" t="s">
        <v>78</v>
      </c>
      <c r="P634" t="s">
        <v>581</v>
      </c>
      <c r="Q634" t="s"/>
      <c r="R634" t="s">
        <v>80</v>
      </c>
      <c r="S634" t="s">
        <v>350</v>
      </c>
      <c r="T634" t="s">
        <v>82</v>
      </c>
      <c r="U634" t="s"/>
      <c r="V634" t="s">
        <v>83</v>
      </c>
      <c r="W634" t="s">
        <v>84</v>
      </c>
      <c r="X634" t="s"/>
      <c r="Y634" t="s">
        <v>85</v>
      </c>
      <c r="Z634">
        <f>HYPERLINK("https://hotelmonitor-cachepage.eclerx.com/savepage/tk_15439014667624068_sr_2151.html","info")</f>
        <v/>
      </c>
      <c r="AA634" t="n">
        <v>374642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/>
      <c r="AP634" t="n">
        <v>17</v>
      </c>
      <c r="AQ634" t="s">
        <v>88</v>
      </c>
      <c r="AR634" t="s">
        <v>103</v>
      </c>
      <c r="AS634" t="s"/>
      <c r="AT634" t="s">
        <v>90</v>
      </c>
      <c r="AU634" t="s"/>
      <c r="AV634" t="s"/>
      <c r="AW634" t="s"/>
      <c r="AX634" t="s"/>
      <c r="AY634" t="n">
        <v>2311859</v>
      </c>
      <c r="AZ634" t="s">
        <v>582</v>
      </c>
      <c r="BA634" t="s"/>
      <c r="BB634" t="n">
        <v>152099</v>
      </c>
      <c r="BC634" t="n">
        <v>9.9854943558197</v>
      </c>
      <c r="BD634" t="n">
        <v>53.5479961312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97</v>
      </c>
      <c r="B635" t="s">
        <v>71</v>
      </c>
      <c r="C635" t="s">
        <v>98</v>
      </c>
      <c r="D635" t="n">
        <v>2</v>
      </c>
      <c r="E635" t="s">
        <v>581</v>
      </c>
      <c r="F635" t="n">
        <v>2028137</v>
      </c>
      <c r="G635" t="s">
        <v>74</v>
      </c>
      <c r="H635" t="s">
        <v>75</v>
      </c>
      <c r="I635" t="s"/>
      <c r="J635" t="s">
        <v>74</v>
      </c>
      <c r="K635" t="n">
        <v>131</v>
      </c>
      <c r="L635" t="s">
        <v>76</v>
      </c>
      <c r="M635" t="s"/>
      <c r="N635" t="s">
        <v>454</v>
      </c>
      <c r="O635" t="s">
        <v>78</v>
      </c>
      <c r="P635" t="s">
        <v>581</v>
      </c>
      <c r="Q635" t="s"/>
      <c r="R635" t="s">
        <v>80</v>
      </c>
      <c r="S635" t="s">
        <v>350</v>
      </c>
      <c r="T635" t="s">
        <v>82</v>
      </c>
      <c r="U635" t="s"/>
      <c r="V635" t="s">
        <v>83</v>
      </c>
      <c r="W635" t="s">
        <v>84</v>
      </c>
      <c r="X635" t="s"/>
      <c r="Y635" t="s">
        <v>85</v>
      </c>
      <c r="Z635">
        <f>HYPERLINK("https://hotelmonitor-cachepage.eclerx.com/savepage/tk_15439014667624068_sr_2151.html","info")</f>
        <v/>
      </c>
      <c r="AA635" t="n">
        <v>374642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/>
      <c r="AP635" t="n">
        <v>17</v>
      </c>
      <c r="AQ635" t="s">
        <v>88</v>
      </c>
      <c r="AR635" t="s">
        <v>119</v>
      </c>
      <c r="AS635" t="s"/>
      <c r="AT635" t="s">
        <v>90</v>
      </c>
      <c r="AU635" t="s"/>
      <c r="AV635" t="s"/>
      <c r="AW635" t="s"/>
      <c r="AX635" t="s"/>
      <c r="AY635" t="n">
        <v>2311859</v>
      </c>
      <c r="AZ635" t="s">
        <v>582</v>
      </c>
      <c r="BA635" t="s"/>
      <c r="BB635" t="n">
        <v>152099</v>
      </c>
      <c r="BC635" t="n">
        <v>9.9854943558197</v>
      </c>
      <c r="BD635" t="n">
        <v>53.5479961312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97</v>
      </c>
      <c r="B636" t="s">
        <v>71</v>
      </c>
      <c r="C636" t="s">
        <v>98</v>
      </c>
      <c r="D636" t="n">
        <v>2</v>
      </c>
      <c r="E636" t="s">
        <v>581</v>
      </c>
      <c r="F636" t="n">
        <v>2028137</v>
      </c>
      <c r="G636" t="s">
        <v>74</v>
      </c>
      <c r="H636" t="s">
        <v>75</v>
      </c>
      <c r="I636" t="s"/>
      <c r="J636" t="s">
        <v>74</v>
      </c>
      <c r="K636" t="n">
        <v>132</v>
      </c>
      <c r="L636" t="s">
        <v>76</v>
      </c>
      <c r="M636" t="s"/>
      <c r="N636" t="s">
        <v>454</v>
      </c>
      <c r="O636" t="s">
        <v>78</v>
      </c>
      <c r="P636" t="s">
        <v>581</v>
      </c>
      <c r="Q636" t="s"/>
      <c r="R636" t="s">
        <v>80</v>
      </c>
      <c r="S636" t="s">
        <v>363</v>
      </c>
      <c r="T636" t="s">
        <v>82</v>
      </c>
      <c r="U636" t="s"/>
      <c r="V636" t="s">
        <v>83</v>
      </c>
      <c r="W636" t="s">
        <v>84</v>
      </c>
      <c r="X636" t="s"/>
      <c r="Y636" t="s">
        <v>85</v>
      </c>
      <c r="Z636">
        <f>HYPERLINK("https://hotelmonitor-cachepage.eclerx.com/savepage/tk_15439014667624068_sr_2151.html","info")</f>
        <v/>
      </c>
      <c r="AA636" t="n">
        <v>374642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/>
      <c r="AP636" t="n">
        <v>17</v>
      </c>
      <c r="AQ636" t="s">
        <v>88</v>
      </c>
      <c r="AR636" t="s">
        <v>121</v>
      </c>
      <c r="AS636" t="s"/>
      <c r="AT636" t="s">
        <v>90</v>
      </c>
      <c r="AU636" t="s"/>
      <c r="AV636" t="s"/>
      <c r="AW636" t="s"/>
      <c r="AX636" t="s"/>
      <c r="AY636" t="n">
        <v>2311859</v>
      </c>
      <c r="AZ636" t="s">
        <v>582</v>
      </c>
      <c r="BA636" t="s"/>
      <c r="BB636" t="n">
        <v>152099</v>
      </c>
      <c r="BC636" t="n">
        <v>9.9854943558197</v>
      </c>
      <c r="BD636" t="n">
        <v>53.5479961312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97</v>
      </c>
      <c r="B637" t="s">
        <v>71</v>
      </c>
      <c r="C637" t="s">
        <v>98</v>
      </c>
      <c r="D637" t="n">
        <v>2</v>
      </c>
      <c r="E637" t="s">
        <v>581</v>
      </c>
      <c r="F637" t="n">
        <v>2028137</v>
      </c>
      <c r="G637" t="s">
        <v>74</v>
      </c>
      <c r="H637" t="s">
        <v>75</v>
      </c>
      <c r="I637" t="s"/>
      <c r="J637" t="s">
        <v>74</v>
      </c>
      <c r="K637" t="n">
        <v>133</v>
      </c>
      <c r="L637" t="s">
        <v>76</v>
      </c>
      <c r="M637" t="s"/>
      <c r="N637" t="s">
        <v>454</v>
      </c>
      <c r="O637" t="s">
        <v>78</v>
      </c>
      <c r="P637" t="s">
        <v>581</v>
      </c>
      <c r="Q637" t="s"/>
      <c r="R637" t="s">
        <v>80</v>
      </c>
      <c r="S637" t="s">
        <v>273</v>
      </c>
      <c r="T637" t="s">
        <v>82</v>
      </c>
      <c r="U637" t="s"/>
      <c r="V637" t="s">
        <v>83</v>
      </c>
      <c r="W637" t="s">
        <v>84</v>
      </c>
      <c r="X637" t="s"/>
      <c r="Y637" t="s">
        <v>85</v>
      </c>
      <c r="Z637">
        <f>HYPERLINK("https://hotelmonitor-cachepage.eclerx.com/savepage/tk_15439014667624068_sr_2151.html","info")</f>
        <v/>
      </c>
      <c r="AA637" t="n">
        <v>374642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/>
      <c r="AP637" t="n">
        <v>17</v>
      </c>
      <c r="AQ637" t="s">
        <v>88</v>
      </c>
      <c r="AR637" t="s">
        <v>124</v>
      </c>
      <c r="AS637" t="s"/>
      <c r="AT637" t="s">
        <v>90</v>
      </c>
      <c r="AU637" t="s"/>
      <c r="AV637" t="s"/>
      <c r="AW637" t="s"/>
      <c r="AX637" t="s"/>
      <c r="AY637" t="n">
        <v>2311859</v>
      </c>
      <c r="AZ637" t="s">
        <v>582</v>
      </c>
      <c r="BA637" t="s"/>
      <c r="BB637" t="n">
        <v>152099</v>
      </c>
      <c r="BC637" t="n">
        <v>9.9854943558197</v>
      </c>
      <c r="BD637" t="n">
        <v>53.5479961312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97</v>
      </c>
      <c r="B638" t="s">
        <v>71</v>
      </c>
      <c r="C638" t="s">
        <v>98</v>
      </c>
      <c r="D638" t="n">
        <v>2</v>
      </c>
      <c r="E638" t="s">
        <v>581</v>
      </c>
      <c r="F638" t="n">
        <v>2028137</v>
      </c>
      <c r="G638" t="s">
        <v>74</v>
      </c>
      <c r="H638" t="s">
        <v>75</v>
      </c>
      <c r="I638" t="s"/>
      <c r="J638" t="s">
        <v>74</v>
      </c>
      <c r="K638" t="n">
        <v>137</v>
      </c>
      <c r="L638" t="s">
        <v>76</v>
      </c>
      <c r="M638" t="s"/>
      <c r="N638" t="s">
        <v>591</v>
      </c>
      <c r="O638" t="s">
        <v>78</v>
      </c>
      <c r="P638" t="s">
        <v>581</v>
      </c>
      <c r="Q638" t="s"/>
      <c r="R638" t="s">
        <v>80</v>
      </c>
      <c r="S638" t="s">
        <v>495</v>
      </c>
      <c r="T638" t="s">
        <v>82</v>
      </c>
      <c r="U638" t="s"/>
      <c r="V638" t="s">
        <v>83</v>
      </c>
      <c r="W638" t="s">
        <v>94</v>
      </c>
      <c r="X638" t="s"/>
      <c r="Y638" t="s">
        <v>85</v>
      </c>
      <c r="Z638">
        <f>HYPERLINK("https://hotelmonitor-cachepage.eclerx.com/savepage/tk_15439014667624068_sr_2151.html","info")</f>
        <v/>
      </c>
      <c r="AA638" t="n">
        <v>374642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/>
      <c r="AP638" t="n">
        <v>17</v>
      </c>
      <c r="AQ638" t="s">
        <v>88</v>
      </c>
      <c r="AR638" t="s">
        <v>121</v>
      </c>
      <c r="AS638" t="s"/>
      <c r="AT638" t="s">
        <v>90</v>
      </c>
      <c r="AU638" t="s"/>
      <c r="AV638" t="s"/>
      <c r="AW638" t="s"/>
      <c r="AX638" t="s"/>
      <c r="AY638" t="n">
        <v>2311859</v>
      </c>
      <c r="AZ638" t="s">
        <v>582</v>
      </c>
      <c r="BA638" t="s"/>
      <c r="BB638" t="n">
        <v>152099</v>
      </c>
      <c r="BC638" t="n">
        <v>9.9854943558197</v>
      </c>
      <c r="BD638" t="n">
        <v>53.5479961312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97</v>
      </c>
      <c r="B639" t="s">
        <v>71</v>
      </c>
      <c r="C639" t="s">
        <v>98</v>
      </c>
      <c r="D639" t="n">
        <v>2</v>
      </c>
      <c r="E639" t="s">
        <v>581</v>
      </c>
      <c r="F639" t="n">
        <v>2028137</v>
      </c>
      <c r="G639" t="s">
        <v>74</v>
      </c>
      <c r="H639" t="s">
        <v>75</v>
      </c>
      <c r="I639" t="s"/>
      <c r="J639" t="s">
        <v>74</v>
      </c>
      <c r="K639" t="n">
        <v>140</v>
      </c>
      <c r="L639" t="s">
        <v>76</v>
      </c>
      <c r="M639" t="s"/>
      <c r="N639" t="s">
        <v>586</v>
      </c>
      <c r="O639" t="s">
        <v>78</v>
      </c>
      <c r="P639" t="s">
        <v>581</v>
      </c>
      <c r="Q639" t="s"/>
      <c r="R639" t="s">
        <v>80</v>
      </c>
      <c r="S639" t="s">
        <v>352</v>
      </c>
      <c r="T639" t="s">
        <v>82</v>
      </c>
      <c r="U639" t="s"/>
      <c r="V639" t="s">
        <v>83</v>
      </c>
      <c r="W639" t="s">
        <v>84</v>
      </c>
      <c r="X639" t="s"/>
      <c r="Y639" t="s">
        <v>85</v>
      </c>
      <c r="Z639">
        <f>HYPERLINK("https://hotelmonitor-cachepage.eclerx.com/savepage/tk_15439014667624068_sr_2151.html","info")</f>
        <v/>
      </c>
      <c r="AA639" t="n">
        <v>374642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/>
      <c r="AP639" t="n">
        <v>17</v>
      </c>
      <c r="AQ639" t="s">
        <v>88</v>
      </c>
      <c r="AR639" t="s">
        <v>89</v>
      </c>
      <c r="AS639" t="s"/>
      <c r="AT639" t="s">
        <v>90</v>
      </c>
      <c r="AU639" t="s"/>
      <c r="AV639" t="s"/>
      <c r="AW639" t="s"/>
      <c r="AX639" t="s"/>
      <c r="AY639" t="n">
        <v>2311859</v>
      </c>
      <c r="AZ639" t="s">
        <v>582</v>
      </c>
      <c r="BA639" t="s"/>
      <c r="BB639" t="n">
        <v>152099</v>
      </c>
      <c r="BC639" t="n">
        <v>9.9854943558197</v>
      </c>
      <c r="BD639" t="n">
        <v>53.5479961312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97</v>
      </c>
      <c r="B640" t="s">
        <v>71</v>
      </c>
      <c r="C640" t="s">
        <v>98</v>
      </c>
      <c r="D640" t="n">
        <v>2</v>
      </c>
      <c r="E640" t="s">
        <v>581</v>
      </c>
      <c r="F640" t="n">
        <v>2028137</v>
      </c>
      <c r="G640" t="s">
        <v>74</v>
      </c>
      <c r="H640" t="s">
        <v>75</v>
      </c>
      <c r="I640" t="s"/>
      <c r="J640" t="s">
        <v>74</v>
      </c>
      <c r="K640" t="n">
        <v>140</v>
      </c>
      <c r="L640" t="s">
        <v>76</v>
      </c>
      <c r="M640" t="s"/>
      <c r="N640" t="s">
        <v>592</v>
      </c>
      <c r="O640" t="s">
        <v>78</v>
      </c>
      <c r="P640" t="s">
        <v>581</v>
      </c>
      <c r="Q640" t="s"/>
      <c r="R640" t="s">
        <v>80</v>
      </c>
      <c r="S640" t="s">
        <v>352</v>
      </c>
      <c r="T640" t="s">
        <v>82</v>
      </c>
      <c r="U640" t="s"/>
      <c r="V640" t="s">
        <v>83</v>
      </c>
      <c r="W640" t="s">
        <v>94</v>
      </c>
      <c r="X640" t="s"/>
      <c r="Y640" t="s">
        <v>85</v>
      </c>
      <c r="Z640">
        <f>HYPERLINK("https://hotelmonitor-cachepage.eclerx.com/savepage/tk_15439014667624068_sr_2151.html","info")</f>
        <v/>
      </c>
      <c r="AA640" t="n">
        <v>374642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/>
      <c r="AP640" t="n">
        <v>17</v>
      </c>
      <c r="AQ640" t="s">
        <v>88</v>
      </c>
      <c r="AR640" t="s">
        <v>110</v>
      </c>
      <c r="AS640" t="s"/>
      <c r="AT640" t="s">
        <v>90</v>
      </c>
      <c r="AU640" t="s"/>
      <c r="AV640" t="s"/>
      <c r="AW640" t="s"/>
      <c r="AX640" t="s"/>
      <c r="AY640" t="n">
        <v>2311859</v>
      </c>
      <c r="AZ640" t="s">
        <v>582</v>
      </c>
      <c r="BA640" t="s"/>
      <c r="BB640" t="n">
        <v>152099</v>
      </c>
      <c r="BC640" t="n">
        <v>9.9854943558197</v>
      </c>
      <c r="BD640" t="n">
        <v>53.5479961312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97</v>
      </c>
      <c r="B641" t="s">
        <v>71</v>
      </c>
      <c r="C641" t="s">
        <v>98</v>
      </c>
      <c r="D641" t="n">
        <v>2</v>
      </c>
      <c r="E641" t="s">
        <v>581</v>
      </c>
      <c r="F641" t="n">
        <v>2028137</v>
      </c>
      <c r="G641" t="s">
        <v>74</v>
      </c>
      <c r="H641" t="s">
        <v>75</v>
      </c>
      <c r="I641" t="s"/>
      <c r="J641" t="s">
        <v>74</v>
      </c>
      <c r="K641" t="n">
        <v>140</v>
      </c>
      <c r="L641" t="s">
        <v>76</v>
      </c>
      <c r="M641" t="s"/>
      <c r="N641" t="s">
        <v>592</v>
      </c>
      <c r="O641" t="s">
        <v>78</v>
      </c>
      <c r="P641" t="s">
        <v>581</v>
      </c>
      <c r="Q641" t="s"/>
      <c r="R641" t="s">
        <v>80</v>
      </c>
      <c r="S641" t="s">
        <v>352</v>
      </c>
      <c r="T641" t="s">
        <v>82</v>
      </c>
      <c r="U641" t="s"/>
      <c r="V641" t="s">
        <v>83</v>
      </c>
      <c r="W641" t="s">
        <v>94</v>
      </c>
      <c r="X641" t="s"/>
      <c r="Y641" t="s">
        <v>85</v>
      </c>
      <c r="Z641">
        <f>HYPERLINK("https://hotelmonitor-cachepage.eclerx.com/savepage/tk_15439014667624068_sr_2151.html","info")</f>
        <v/>
      </c>
      <c r="AA641" t="n">
        <v>374642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/>
      <c r="AP641" t="n">
        <v>17</v>
      </c>
      <c r="AQ641" t="s">
        <v>88</v>
      </c>
      <c r="AR641" t="s">
        <v>116</v>
      </c>
      <c r="AS641" t="s"/>
      <c r="AT641" t="s">
        <v>90</v>
      </c>
      <c r="AU641" t="s"/>
      <c r="AV641" t="s"/>
      <c r="AW641" t="s"/>
      <c r="AX641" t="s"/>
      <c r="AY641" t="n">
        <v>2311859</v>
      </c>
      <c r="AZ641" t="s">
        <v>582</v>
      </c>
      <c r="BA641" t="s"/>
      <c r="BB641" t="n">
        <v>152099</v>
      </c>
      <c r="BC641" t="n">
        <v>9.9854943558197</v>
      </c>
      <c r="BD641" t="n">
        <v>53.5479961312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97</v>
      </c>
      <c r="B642" t="s">
        <v>71</v>
      </c>
      <c r="C642" t="s">
        <v>98</v>
      </c>
      <c r="D642" t="n">
        <v>2</v>
      </c>
      <c r="E642" t="s">
        <v>581</v>
      </c>
      <c r="F642" t="n">
        <v>2028137</v>
      </c>
      <c r="G642" t="s">
        <v>74</v>
      </c>
      <c r="H642" t="s">
        <v>75</v>
      </c>
      <c r="I642" t="s"/>
      <c r="J642" t="s">
        <v>74</v>
      </c>
      <c r="K642" t="n">
        <v>141</v>
      </c>
      <c r="L642" t="s">
        <v>76</v>
      </c>
      <c r="M642" t="s"/>
      <c r="N642" t="s">
        <v>593</v>
      </c>
      <c r="O642" t="s">
        <v>78</v>
      </c>
      <c r="P642" t="s">
        <v>581</v>
      </c>
      <c r="Q642" t="s"/>
      <c r="R642" t="s">
        <v>80</v>
      </c>
      <c r="S642" t="s">
        <v>353</v>
      </c>
      <c r="T642" t="s">
        <v>82</v>
      </c>
      <c r="U642" t="s"/>
      <c r="V642" t="s">
        <v>83</v>
      </c>
      <c r="W642" t="s">
        <v>94</v>
      </c>
      <c r="X642" t="s"/>
      <c r="Y642" t="s">
        <v>85</v>
      </c>
      <c r="Z642">
        <f>HYPERLINK("https://hotelmonitor-cachepage.eclerx.com/savepage/tk_15439014667624068_sr_2151.html","info")</f>
        <v/>
      </c>
      <c r="AA642" t="n">
        <v>374642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/>
      <c r="AP642" t="n">
        <v>17</v>
      </c>
      <c r="AQ642" t="s">
        <v>88</v>
      </c>
      <c r="AR642" t="s">
        <v>89</v>
      </c>
      <c r="AS642" t="s"/>
      <c r="AT642" t="s">
        <v>90</v>
      </c>
      <c r="AU642" t="s"/>
      <c r="AV642" t="s"/>
      <c r="AW642" t="s"/>
      <c r="AX642" t="s"/>
      <c r="AY642" t="n">
        <v>2311859</v>
      </c>
      <c r="AZ642" t="s">
        <v>582</v>
      </c>
      <c r="BA642" t="s"/>
      <c r="BB642" t="n">
        <v>152099</v>
      </c>
      <c r="BC642" t="n">
        <v>9.9854943558197</v>
      </c>
      <c r="BD642" t="n">
        <v>53.5479961312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97</v>
      </c>
      <c r="B643" t="s">
        <v>71</v>
      </c>
      <c r="C643" t="s">
        <v>98</v>
      </c>
      <c r="D643" t="n">
        <v>2</v>
      </c>
      <c r="E643" t="s">
        <v>581</v>
      </c>
      <c r="F643" t="n">
        <v>2028137</v>
      </c>
      <c r="G643" t="s">
        <v>74</v>
      </c>
      <c r="H643" t="s">
        <v>75</v>
      </c>
      <c r="I643" t="s"/>
      <c r="J643" t="s">
        <v>74</v>
      </c>
      <c r="K643" t="n">
        <v>143</v>
      </c>
      <c r="L643" t="s">
        <v>76</v>
      </c>
      <c r="M643" t="s"/>
      <c r="N643" t="s">
        <v>587</v>
      </c>
      <c r="O643" t="s">
        <v>78</v>
      </c>
      <c r="P643" t="s">
        <v>581</v>
      </c>
      <c r="Q643" t="s"/>
      <c r="R643" t="s">
        <v>80</v>
      </c>
      <c r="S643" t="s">
        <v>155</v>
      </c>
      <c r="T643" t="s">
        <v>82</v>
      </c>
      <c r="U643" t="s"/>
      <c r="V643" t="s">
        <v>83</v>
      </c>
      <c r="W643" t="s">
        <v>84</v>
      </c>
      <c r="X643" t="s"/>
      <c r="Y643" t="s">
        <v>85</v>
      </c>
      <c r="Z643">
        <f>HYPERLINK("https://hotelmonitor-cachepage.eclerx.com/savepage/tk_15439014667624068_sr_2151.html","info")</f>
        <v/>
      </c>
      <c r="AA643" t="n">
        <v>374642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/>
      <c r="AP643" t="n">
        <v>17</v>
      </c>
      <c r="AQ643" t="s">
        <v>88</v>
      </c>
      <c r="AR643" t="s">
        <v>126</v>
      </c>
      <c r="AS643" t="s"/>
      <c r="AT643" t="s">
        <v>90</v>
      </c>
      <c r="AU643" t="s"/>
      <c r="AV643" t="s"/>
      <c r="AW643" t="s"/>
      <c r="AX643" t="s"/>
      <c r="AY643" t="n">
        <v>2311859</v>
      </c>
      <c r="AZ643" t="s">
        <v>582</v>
      </c>
      <c r="BA643" t="s"/>
      <c r="BB643" t="n">
        <v>152099</v>
      </c>
      <c r="BC643" t="n">
        <v>9.9854943558197</v>
      </c>
      <c r="BD643" t="n">
        <v>53.5479961312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97</v>
      </c>
      <c r="B644" t="s">
        <v>71</v>
      </c>
      <c r="C644" t="s">
        <v>98</v>
      </c>
      <c r="D644" t="n">
        <v>2</v>
      </c>
      <c r="E644" t="s">
        <v>581</v>
      </c>
      <c r="F644" t="n">
        <v>2028137</v>
      </c>
      <c r="G644" t="s">
        <v>74</v>
      </c>
      <c r="H644" t="s">
        <v>75</v>
      </c>
      <c r="I644" t="s"/>
      <c r="J644" t="s">
        <v>74</v>
      </c>
      <c r="K644" t="n">
        <v>144</v>
      </c>
      <c r="L644" t="s">
        <v>76</v>
      </c>
      <c r="M644" t="s"/>
      <c r="N644" t="s">
        <v>593</v>
      </c>
      <c r="O644" t="s">
        <v>78</v>
      </c>
      <c r="P644" t="s">
        <v>581</v>
      </c>
      <c r="Q644" t="s"/>
      <c r="R644" t="s">
        <v>80</v>
      </c>
      <c r="S644" t="s">
        <v>354</v>
      </c>
      <c r="T644" t="s">
        <v>82</v>
      </c>
      <c r="U644" t="s"/>
      <c r="V644" t="s">
        <v>83</v>
      </c>
      <c r="W644" t="s">
        <v>94</v>
      </c>
      <c r="X644" t="s"/>
      <c r="Y644" t="s">
        <v>85</v>
      </c>
      <c r="Z644">
        <f>HYPERLINK("https://hotelmonitor-cachepage.eclerx.com/savepage/tk_15439014667624068_sr_2151.html","info")</f>
        <v/>
      </c>
      <c r="AA644" t="n">
        <v>374642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/>
      <c r="AP644" t="n">
        <v>17</v>
      </c>
      <c r="AQ644" t="s">
        <v>88</v>
      </c>
      <c r="AR644" t="s">
        <v>89</v>
      </c>
      <c r="AS644" t="s"/>
      <c r="AT644" t="s">
        <v>90</v>
      </c>
      <c r="AU644" t="s"/>
      <c r="AV644" t="s"/>
      <c r="AW644" t="s"/>
      <c r="AX644" t="s"/>
      <c r="AY644" t="n">
        <v>2311859</v>
      </c>
      <c r="AZ644" t="s">
        <v>582</v>
      </c>
      <c r="BA644" t="s"/>
      <c r="BB644" t="n">
        <v>152099</v>
      </c>
      <c r="BC644" t="n">
        <v>9.9854943558197</v>
      </c>
      <c r="BD644" t="n">
        <v>53.5479961312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97</v>
      </c>
      <c r="B645" t="s">
        <v>71</v>
      </c>
      <c r="C645" t="s">
        <v>98</v>
      </c>
      <c r="D645" t="n">
        <v>2</v>
      </c>
      <c r="E645" t="s">
        <v>581</v>
      </c>
      <c r="F645" t="n">
        <v>2028137</v>
      </c>
      <c r="G645" t="s">
        <v>74</v>
      </c>
      <c r="H645" t="s">
        <v>75</v>
      </c>
      <c r="I645" t="s"/>
      <c r="J645" t="s">
        <v>74</v>
      </c>
      <c r="K645" t="n">
        <v>149</v>
      </c>
      <c r="L645" t="s">
        <v>76</v>
      </c>
      <c r="M645" t="s"/>
      <c r="N645" t="s">
        <v>591</v>
      </c>
      <c r="O645" t="s">
        <v>78</v>
      </c>
      <c r="P645" t="s">
        <v>581</v>
      </c>
      <c r="Q645" t="s"/>
      <c r="R645" t="s">
        <v>80</v>
      </c>
      <c r="S645" t="s">
        <v>168</v>
      </c>
      <c r="T645" t="s">
        <v>82</v>
      </c>
      <c r="U645" t="s"/>
      <c r="V645" t="s">
        <v>83</v>
      </c>
      <c r="W645" t="s">
        <v>94</v>
      </c>
      <c r="X645" t="s"/>
      <c r="Y645" t="s">
        <v>85</v>
      </c>
      <c r="Z645">
        <f>HYPERLINK("https://hotelmonitor-cachepage.eclerx.com/savepage/tk_15439014667624068_sr_2151.html","info")</f>
        <v/>
      </c>
      <c r="AA645" t="n">
        <v>374642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/>
      <c r="AP645" t="n">
        <v>17</v>
      </c>
      <c r="AQ645" t="s">
        <v>88</v>
      </c>
      <c r="AR645" t="s">
        <v>126</v>
      </c>
      <c r="AS645" t="s"/>
      <c r="AT645" t="s">
        <v>90</v>
      </c>
      <c r="AU645" t="s"/>
      <c r="AV645" t="s"/>
      <c r="AW645" t="s"/>
      <c r="AX645" t="s"/>
      <c r="AY645" t="n">
        <v>2311859</v>
      </c>
      <c r="AZ645" t="s">
        <v>582</v>
      </c>
      <c r="BA645" t="s"/>
      <c r="BB645" t="n">
        <v>152099</v>
      </c>
      <c r="BC645" t="n">
        <v>9.9854943558197</v>
      </c>
      <c r="BD645" t="n">
        <v>53.5479961312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97</v>
      </c>
      <c r="B646" t="s">
        <v>71</v>
      </c>
      <c r="C646" t="s">
        <v>98</v>
      </c>
      <c r="D646" t="n">
        <v>2</v>
      </c>
      <c r="E646" t="s">
        <v>581</v>
      </c>
      <c r="F646" t="n">
        <v>2028137</v>
      </c>
      <c r="G646" t="s">
        <v>74</v>
      </c>
      <c r="H646" t="s">
        <v>75</v>
      </c>
      <c r="I646" t="s"/>
      <c r="J646" t="s">
        <v>74</v>
      </c>
      <c r="K646" t="n">
        <v>154</v>
      </c>
      <c r="L646" t="s">
        <v>76</v>
      </c>
      <c r="M646" t="s"/>
      <c r="N646" t="s">
        <v>594</v>
      </c>
      <c r="O646" t="s">
        <v>78</v>
      </c>
      <c r="P646" t="s">
        <v>581</v>
      </c>
      <c r="Q646" t="s"/>
      <c r="R646" t="s">
        <v>80</v>
      </c>
      <c r="S646" t="s">
        <v>389</v>
      </c>
      <c r="T646" t="s">
        <v>82</v>
      </c>
      <c r="U646" t="s"/>
      <c r="V646" t="s">
        <v>83</v>
      </c>
      <c r="W646" t="s">
        <v>84</v>
      </c>
      <c r="X646" t="s"/>
      <c r="Y646" t="s">
        <v>85</v>
      </c>
      <c r="Z646">
        <f>HYPERLINK("https://hotelmonitor-cachepage.eclerx.com/savepage/tk_15439014667624068_sr_2151.html","info")</f>
        <v/>
      </c>
      <c r="AA646" t="n">
        <v>374642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/>
      <c r="AP646" t="n">
        <v>17</v>
      </c>
      <c r="AQ646" t="s">
        <v>88</v>
      </c>
      <c r="AR646" t="s">
        <v>110</v>
      </c>
      <c r="AS646" t="s"/>
      <c r="AT646" t="s">
        <v>90</v>
      </c>
      <c r="AU646" t="s"/>
      <c r="AV646" t="s"/>
      <c r="AW646" t="s"/>
      <c r="AX646" t="s"/>
      <c r="AY646" t="n">
        <v>2311859</v>
      </c>
      <c r="AZ646" t="s">
        <v>582</v>
      </c>
      <c r="BA646" t="s"/>
      <c r="BB646" t="n">
        <v>152099</v>
      </c>
      <c r="BC646" t="n">
        <v>9.9854943558197</v>
      </c>
      <c r="BD646" t="n">
        <v>53.5479961312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97</v>
      </c>
      <c r="B647" t="s">
        <v>71</v>
      </c>
      <c r="C647" t="s">
        <v>98</v>
      </c>
      <c r="D647" t="n">
        <v>2</v>
      </c>
      <c r="E647" t="s">
        <v>581</v>
      </c>
      <c r="F647" t="n">
        <v>2028137</v>
      </c>
      <c r="G647" t="s">
        <v>74</v>
      </c>
      <c r="H647" t="s">
        <v>75</v>
      </c>
      <c r="I647" t="s"/>
      <c r="J647" t="s">
        <v>74</v>
      </c>
      <c r="K647" t="n">
        <v>154</v>
      </c>
      <c r="L647" t="s">
        <v>76</v>
      </c>
      <c r="M647" t="s"/>
      <c r="N647" t="s">
        <v>594</v>
      </c>
      <c r="O647" t="s">
        <v>78</v>
      </c>
      <c r="P647" t="s">
        <v>581</v>
      </c>
      <c r="Q647" t="s"/>
      <c r="R647" t="s">
        <v>80</v>
      </c>
      <c r="S647" t="s">
        <v>389</v>
      </c>
      <c r="T647" t="s">
        <v>82</v>
      </c>
      <c r="U647" t="s"/>
      <c r="V647" t="s">
        <v>83</v>
      </c>
      <c r="W647" t="s">
        <v>84</v>
      </c>
      <c r="X647" t="s"/>
      <c r="Y647" t="s">
        <v>85</v>
      </c>
      <c r="Z647">
        <f>HYPERLINK("https://hotelmonitor-cachepage.eclerx.com/savepage/tk_15439014667624068_sr_2151.html","info")</f>
        <v/>
      </c>
      <c r="AA647" t="n">
        <v>374642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/>
      <c r="AP647" t="n">
        <v>17</v>
      </c>
      <c r="AQ647" t="s">
        <v>88</v>
      </c>
      <c r="AR647" t="s">
        <v>116</v>
      </c>
      <c r="AS647" t="s"/>
      <c r="AT647" t="s">
        <v>90</v>
      </c>
      <c r="AU647" t="s"/>
      <c r="AV647" t="s"/>
      <c r="AW647" t="s"/>
      <c r="AX647" t="s"/>
      <c r="AY647" t="n">
        <v>2311859</v>
      </c>
      <c r="AZ647" t="s">
        <v>582</v>
      </c>
      <c r="BA647" t="s"/>
      <c r="BB647" t="n">
        <v>152099</v>
      </c>
      <c r="BC647" t="n">
        <v>9.9854943558197</v>
      </c>
      <c r="BD647" t="n">
        <v>53.5479961312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97</v>
      </c>
      <c r="B648" t="s">
        <v>71</v>
      </c>
      <c r="C648" t="s">
        <v>98</v>
      </c>
      <c r="D648" t="n">
        <v>2</v>
      </c>
      <c r="E648" t="s">
        <v>581</v>
      </c>
      <c r="F648" t="n">
        <v>2028137</v>
      </c>
      <c r="G648" t="s">
        <v>74</v>
      </c>
      <c r="H648" t="s">
        <v>75</v>
      </c>
      <c r="I648" t="s"/>
      <c r="J648" t="s">
        <v>74</v>
      </c>
      <c r="K648" t="n">
        <v>168</v>
      </c>
      <c r="L648" t="s">
        <v>76</v>
      </c>
      <c r="M648" t="s"/>
      <c r="N648" t="s">
        <v>595</v>
      </c>
      <c r="O648" t="s">
        <v>78</v>
      </c>
      <c r="P648" t="s">
        <v>581</v>
      </c>
      <c r="Q648" t="s"/>
      <c r="R648" t="s">
        <v>80</v>
      </c>
      <c r="S648" t="s">
        <v>419</v>
      </c>
      <c r="T648" t="s">
        <v>82</v>
      </c>
      <c r="U648" t="s"/>
      <c r="V648" t="s">
        <v>83</v>
      </c>
      <c r="W648" t="s">
        <v>84</v>
      </c>
      <c r="X648" t="s"/>
      <c r="Y648" t="s">
        <v>85</v>
      </c>
      <c r="Z648">
        <f>HYPERLINK("https://hotelmonitor-cachepage.eclerx.com/savepage/tk_15439014667624068_sr_2151.html","info")</f>
        <v/>
      </c>
      <c r="AA648" t="n">
        <v>374642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/>
      <c r="AP648" t="n">
        <v>17</v>
      </c>
      <c r="AQ648" t="s">
        <v>88</v>
      </c>
      <c r="AR648" t="s">
        <v>110</v>
      </c>
      <c r="AS648" t="s"/>
      <c r="AT648" t="s">
        <v>90</v>
      </c>
      <c r="AU648" t="s"/>
      <c r="AV648" t="s"/>
      <c r="AW648" t="s"/>
      <c r="AX648" t="s"/>
      <c r="AY648" t="n">
        <v>2311859</v>
      </c>
      <c r="AZ648" t="s">
        <v>582</v>
      </c>
      <c r="BA648" t="s"/>
      <c r="BB648" t="n">
        <v>152099</v>
      </c>
      <c r="BC648" t="n">
        <v>9.9854943558197</v>
      </c>
      <c r="BD648" t="n">
        <v>53.5479961312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97</v>
      </c>
      <c r="B649" t="s">
        <v>71</v>
      </c>
      <c r="C649" t="s">
        <v>98</v>
      </c>
      <c r="D649" t="n">
        <v>2</v>
      </c>
      <c r="E649" t="s">
        <v>581</v>
      </c>
      <c r="F649" t="n">
        <v>2028137</v>
      </c>
      <c r="G649" t="s">
        <v>74</v>
      </c>
      <c r="H649" t="s">
        <v>75</v>
      </c>
      <c r="I649" t="s"/>
      <c r="J649" t="s">
        <v>74</v>
      </c>
      <c r="K649" t="n">
        <v>168</v>
      </c>
      <c r="L649" t="s">
        <v>76</v>
      </c>
      <c r="M649" t="s"/>
      <c r="N649" t="s">
        <v>595</v>
      </c>
      <c r="O649" t="s">
        <v>78</v>
      </c>
      <c r="P649" t="s">
        <v>581</v>
      </c>
      <c r="Q649" t="s"/>
      <c r="R649" t="s">
        <v>80</v>
      </c>
      <c r="S649" t="s">
        <v>419</v>
      </c>
      <c r="T649" t="s">
        <v>82</v>
      </c>
      <c r="U649" t="s"/>
      <c r="V649" t="s">
        <v>83</v>
      </c>
      <c r="W649" t="s">
        <v>84</v>
      </c>
      <c r="X649" t="s"/>
      <c r="Y649" t="s">
        <v>85</v>
      </c>
      <c r="Z649">
        <f>HYPERLINK("https://hotelmonitor-cachepage.eclerx.com/savepage/tk_15439014667624068_sr_2151.html","info")</f>
        <v/>
      </c>
      <c r="AA649" t="n">
        <v>374642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/>
      <c r="AP649" t="n">
        <v>17</v>
      </c>
      <c r="AQ649" t="s">
        <v>88</v>
      </c>
      <c r="AR649" t="s">
        <v>116</v>
      </c>
      <c r="AS649" t="s"/>
      <c r="AT649" t="s">
        <v>90</v>
      </c>
      <c r="AU649" t="s"/>
      <c r="AV649" t="s"/>
      <c r="AW649" t="s"/>
      <c r="AX649" t="s"/>
      <c r="AY649" t="n">
        <v>2311859</v>
      </c>
      <c r="AZ649" t="s">
        <v>582</v>
      </c>
      <c r="BA649" t="s"/>
      <c r="BB649" t="n">
        <v>152099</v>
      </c>
      <c r="BC649" t="n">
        <v>9.9854943558197</v>
      </c>
      <c r="BD649" t="n">
        <v>53.5479961312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97</v>
      </c>
      <c r="B650" t="s">
        <v>71</v>
      </c>
      <c r="C650" t="s">
        <v>98</v>
      </c>
      <c r="D650" t="n">
        <v>2</v>
      </c>
      <c r="E650" t="s">
        <v>581</v>
      </c>
      <c r="F650" t="n">
        <v>2028137</v>
      </c>
      <c r="G650" t="s">
        <v>74</v>
      </c>
      <c r="H650" t="s">
        <v>75</v>
      </c>
      <c r="I650" t="s"/>
      <c r="J650" t="s">
        <v>74</v>
      </c>
      <c r="K650" t="n">
        <v>171</v>
      </c>
      <c r="L650" t="s">
        <v>76</v>
      </c>
      <c r="M650" t="s"/>
      <c r="N650" t="s">
        <v>591</v>
      </c>
      <c r="O650" t="s">
        <v>78</v>
      </c>
      <c r="P650" t="s">
        <v>581</v>
      </c>
      <c r="Q650" t="s"/>
      <c r="R650" t="s">
        <v>80</v>
      </c>
      <c r="S650" t="s">
        <v>422</v>
      </c>
      <c r="T650" t="s">
        <v>82</v>
      </c>
      <c r="U650" t="s"/>
      <c r="V650" t="s">
        <v>83</v>
      </c>
      <c r="W650" t="s">
        <v>84</v>
      </c>
      <c r="X650" t="s"/>
      <c r="Y650" t="s">
        <v>85</v>
      </c>
      <c r="Z650">
        <f>HYPERLINK("https://hotelmonitor-cachepage.eclerx.com/savepage/tk_15439014667624068_sr_2151.html","info")</f>
        <v/>
      </c>
      <c r="AA650" t="n">
        <v>374642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/>
      <c r="AP650" t="n">
        <v>17</v>
      </c>
      <c r="AQ650" t="s">
        <v>88</v>
      </c>
      <c r="AR650" t="s">
        <v>121</v>
      </c>
      <c r="AS650" t="s"/>
      <c r="AT650" t="s">
        <v>90</v>
      </c>
      <c r="AU650" t="s"/>
      <c r="AV650" t="s"/>
      <c r="AW650" t="s"/>
      <c r="AX650" t="s"/>
      <c r="AY650" t="n">
        <v>2311859</v>
      </c>
      <c r="AZ650" t="s">
        <v>582</v>
      </c>
      <c r="BA650" t="s"/>
      <c r="BB650" t="n">
        <v>152099</v>
      </c>
      <c r="BC650" t="n">
        <v>9.9854943558197</v>
      </c>
      <c r="BD650" t="n">
        <v>53.5479961312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97</v>
      </c>
      <c r="B651" t="s">
        <v>71</v>
      </c>
      <c r="C651" t="s">
        <v>98</v>
      </c>
      <c r="D651" t="n">
        <v>2</v>
      </c>
      <c r="E651" t="s">
        <v>581</v>
      </c>
      <c r="F651" t="n">
        <v>2028137</v>
      </c>
      <c r="G651" t="s">
        <v>74</v>
      </c>
      <c r="H651" t="s">
        <v>75</v>
      </c>
      <c r="I651" t="s"/>
      <c r="J651" t="s">
        <v>74</v>
      </c>
      <c r="K651" t="n">
        <v>172</v>
      </c>
      <c r="L651" t="s">
        <v>76</v>
      </c>
      <c r="M651" t="s"/>
      <c r="N651" t="s">
        <v>593</v>
      </c>
      <c r="O651" t="s">
        <v>78</v>
      </c>
      <c r="P651" t="s">
        <v>581</v>
      </c>
      <c r="Q651" t="s"/>
      <c r="R651" t="s">
        <v>80</v>
      </c>
      <c r="S651" t="s">
        <v>161</v>
      </c>
      <c r="T651" t="s">
        <v>82</v>
      </c>
      <c r="U651" t="s"/>
      <c r="V651" t="s">
        <v>83</v>
      </c>
      <c r="W651" t="s">
        <v>84</v>
      </c>
      <c r="X651" t="s"/>
      <c r="Y651" t="s">
        <v>85</v>
      </c>
      <c r="Z651">
        <f>HYPERLINK("https://hotelmonitor-cachepage.eclerx.com/savepage/tk_15439014667624068_sr_2151.html","info")</f>
        <v/>
      </c>
      <c r="AA651" t="n">
        <v>374642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/>
      <c r="AP651" t="n">
        <v>17</v>
      </c>
      <c r="AQ651" t="s">
        <v>88</v>
      </c>
      <c r="AR651" t="s">
        <v>89</v>
      </c>
      <c r="AS651" t="s"/>
      <c r="AT651" t="s">
        <v>90</v>
      </c>
      <c r="AU651" t="s"/>
      <c r="AV651" t="s"/>
      <c r="AW651" t="s"/>
      <c r="AX651" t="s"/>
      <c r="AY651" t="n">
        <v>2311859</v>
      </c>
      <c r="AZ651" t="s">
        <v>582</v>
      </c>
      <c r="BA651" t="s"/>
      <c r="BB651" t="n">
        <v>152099</v>
      </c>
      <c r="BC651" t="n">
        <v>9.9854943558197</v>
      </c>
      <c r="BD651" t="n">
        <v>53.5479961312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97</v>
      </c>
      <c r="B652" t="s">
        <v>71</v>
      </c>
      <c r="C652" t="s">
        <v>98</v>
      </c>
      <c r="D652" t="n">
        <v>2</v>
      </c>
      <c r="E652" t="s">
        <v>581</v>
      </c>
      <c r="F652" t="n">
        <v>2028137</v>
      </c>
      <c r="G652" t="s">
        <v>74</v>
      </c>
      <c r="H652" t="s">
        <v>75</v>
      </c>
      <c r="I652" t="s"/>
      <c r="J652" t="s">
        <v>74</v>
      </c>
      <c r="K652" t="n">
        <v>176</v>
      </c>
      <c r="L652" t="s">
        <v>76</v>
      </c>
      <c r="M652" t="s"/>
      <c r="N652" t="s">
        <v>596</v>
      </c>
      <c r="O652" t="s">
        <v>78</v>
      </c>
      <c r="P652" t="s">
        <v>581</v>
      </c>
      <c r="Q652" t="s"/>
      <c r="R652" t="s">
        <v>80</v>
      </c>
      <c r="S652" t="s">
        <v>374</v>
      </c>
      <c r="T652" t="s">
        <v>82</v>
      </c>
      <c r="U652" t="s"/>
      <c r="V652" t="s">
        <v>83</v>
      </c>
      <c r="W652" t="s">
        <v>94</v>
      </c>
      <c r="X652" t="s"/>
      <c r="Y652" t="s">
        <v>85</v>
      </c>
      <c r="Z652">
        <f>HYPERLINK("https://hotelmonitor-cachepage.eclerx.com/savepage/tk_15439014667624068_sr_2151.html","info")</f>
        <v/>
      </c>
      <c r="AA652" t="n">
        <v>374642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/>
      <c r="AP652" t="n">
        <v>17</v>
      </c>
      <c r="AQ652" t="s">
        <v>88</v>
      </c>
      <c r="AR652" t="s">
        <v>121</v>
      </c>
      <c r="AS652" t="s"/>
      <c r="AT652" t="s">
        <v>90</v>
      </c>
      <c r="AU652" t="s"/>
      <c r="AV652" t="s"/>
      <c r="AW652" t="s"/>
      <c r="AX652" t="s"/>
      <c r="AY652" t="n">
        <v>2311859</v>
      </c>
      <c r="AZ652" t="s">
        <v>582</v>
      </c>
      <c r="BA652" t="s"/>
      <c r="BB652" t="n">
        <v>152099</v>
      </c>
      <c r="BC652" t="n">
        <v>9.9854943558197</v>
      </c>
      <c r="BD652" t="n">
        <v>53.5479961312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97</v>
      </c>
      <c r="B653" t="s">
        <v>71</v>
      </c>
      <c r="C653" t="s">
        <v>98</v>
      </c>
      <c r="D653" t="n">
        <v>2</v>
      </c>
      <c r="E653" t="s">
        <v>581</v>
      </c>
      <c r="F653" t="n">
        <v>2028137</v>
      </c>
      <c r="G653" t="s">
        <v>74</v>
      </c>
      <c r="H653" t="s">
        <v>75</v>
      </c>
      <c r="I653" t="s"/>
      <c r="J653" t="s">
        <v>74</v>
      </c>
      <c r="K653" t="n">
        <v>176</v>
      </c>
      <c r="L653" t="s">
        <v>76</v>
      </c>
      <c r="M653" t="s"/>
      <c r="N653" t="s">
        <v>596</v>
      </c>
      <c r="O653" t="s">
        <v>78</v>
      </c>
      <c r="P653" t="s">
        <v>581</v>
      </c>
      <c r="Q653" t="s"/>
      <c r="R653" t="s">
        <v>80</v>
      </c>
      <c r="S653" t="s">
        <v>374</v>
      </c>
      <c r="T653" t="s">
        <v>82</v>
      </c>
      <c r="U653" t="s"/>
      <c r="V653" t="s">
        <v>83</v>
      </c>
      <c r="W653" t="s">
        <v>94</v>
      </c>
      <c r="X653" t="s"/>
      <c r="Y653" t="s">
        <v>85</v>
      </c>
      <c r="Z653">
        <f>HYPERLINK("https://hotelmonitor-cachepage.eclerx.com/savepage/tk_15439014667624068_sr_2151.html","info")</f>
        <v/>
      </c>
      <c r="AA653" t="n">
        <v>374642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/>
      <c r="AP653" t="n">
        <v>17</v>
      </c>
      <c r="AQ653" t="s">
        <v>88</v>
      </c>
      <c r="AR653" t="s">
        <v>119</v>
      </c>
      <c r="AS653" t="s"/>
      <c r="AT653" t="s">
        <v>90</v>
      </c>
      <c r="AU653" t="s"/>
      <c r="AV653" t="s"/>
      <c r="AW653" t="s"/>
      <c r="AX653" t="s"/>
      <c r="AY653" t="n">
        <v>2311859</v>
      </c>
      <c r="AZ653" t="s">
        <v>582</v>
      </c>
      <c r="BA653" t="s"/>
      <c r="BB653" t="n">
        <v>152099</v>
      </c>
      <c r="BC653" t="n">
        <v>9.9854943558197</v>
      </c>
      <c r="BD653" t="n">
        <v>53.5479961312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97</v>
      </c>
      <c r="B654" t="s">
        <v>71</v>
      </c>
      <c r="C654" t="s">
        <v>98</v>
      </c>
      <c r="D654" t="n">
        <v>2</v>
      </c>
      <c r="E654" t="s">
        <v>581</v>
      </c>
      <c r="F654" t="n">
        <v>2028137</v>
      </c>
      <c r="G654" t="s">
        <v>74</v>
      </c>
      <c r="H654" t="s">
        <v>75</v>
      </c>
      <c r="I654" t="s"/>
      <c r="J654" t="s">
        <v>74</v>
      </c>
      <c r="K654" t="n">
        <v>177</v>
      </c>
      <c r="L654" t="s">
        <v>76</v>
      </c>
      <c r="M654" t="s"/>
      <c r="N654" t="s">
        <v>593</v>
      </c>
      <c r="O654" t="s">
        <v>78</v>
      </c>
      <c r="P654" t="s">
        <v>581</v>
      </c>
      <c r="Q654" t="s"/>
      <c r="R654" t="s">
        <v>80</v>
      </c>
      <c r="S654" t="s">
        <v>375</v>
      </c>
      <c r="T654" t="s">
        <v>82</v>
      </c>
      <c r="U654" t="s"/>
      <c r="V654" t="s">
        <v>83</v>
      </c>
      <c r="W654" t="s">
        <v>84</v>
      </c>
      <c r="X654" t="s"/>
      <c r="Y654" t="s">
        <v>85</v>
      </c>
      <c r="Z654">
        <f>HYPERLINK("https://hotelmonitor-cachepage.eclerx.com/savepage/tk_15439014667624068_sr_2151.html","info")</f>
        <v/>
      </c>
      <c r="AA654" t="n">
        <v>374642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/>
      <c r="AP654" t="n">
        <v>17</v>
      </c>
      <c r="AQ654" t="s">
        <v>88</v>
      </c>
      <c r="AR654" t="s">
        <v>89</v>
      </c>
      <c r="AS654" t="s"/>
      <c r="AT654" t="s">
        <v>90</v>
      </c>
      <c r="AU654" t="s"/>
      <c r="AV654" t="s"/>
      <c r="AW654" t="s"/>
      <c r="AX654" t="s"/>
      <c r="AY654" t="n">
        <v>2311859</v>
      </c>
      <c r="AZ654" t="s">
        <v>582</v>
      </c>
      <c r="BA654" t="s"/>
      <c r="BB654" t="n">
        <v>152099</v>
      </c>
      <c r="BC654" t="n">
        <v>9.9854943558197</v>
      </c>
      <c r="BD654" t="n">
        <v>53.5479961312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97</v>
      </c>
      <c r="B655" t="s">
        <v>71</v>
      </c>
      <c r="C655" t="s">
        <v>98</v>
      </c>
      <c r="D655" t="n">
        <v>2</v>
      </c>
      <c r="E655" t="s">
        <v>581</v>
      </c>
      <c r="F655" t="n">
        <v>2028137</v>
      </c>
      <c r="G655" t="s">
        <v>74</v>
      </c>
      <c r="H655" t="s">
        <v>75</v>
      </c>
      <c r="I655" t="s"/>
      <c r="J655" t="s">
        <v>74</v>
      </c>
      <c r="K655" t="n">
        <v>177</v>
      </c>
      <c r="L655" t="s">
        <v>76</v>
      </c>
      <c r="M655" t="s"/>
      <c r="N655" t="s">
        <v>597</v>
      </c>
      <c r="O655" t="s">
        <v>78</v>
      </c>
      <c r="P655" t="s">
        <v>581</v>
      </c>
      <c r="Q655" t="s"/>
      <c r="R655" t="s">
        <v>80</v>
      </c>
      <c r="S655" t="s">
        <v>375</v>
      </c>
      <c r="T655" t="s">
        <v>82</v>
      </c>
      <c r="U655" t="s"/>
      <c r="V655" t="s">
        <v>83</v>
      </c>
      <c r="W655" t="s">
        <v>94</v>
      </c>
      <c r="X655" t="s"/>
      <c r="Y655" t="s">
        <v>85</v>
      </c>
      <c r="Z655">
        <f>HYPERLINK("https://hotelmonitor-cachepage.eclerx.com/savepage/tk_15439014667624068_sr_2151.html","info")</f>
        <v/>
      </c>
      <c r="AA655" t="n">
        <v>374642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/>
      <c r="AP655" t="n">
        <v>17</v>
      </c>
      <c r="AQ655" t="s">
        <v>88</v>
      </c>
      <c r="AR655" t="s">
        <v>113</v>
      </c>
      <c r="AS655" t="s"/>
      <c r="AT655" t="s">
        <v>90</v>
      </c>
      <c r="AU655" t="s"/>
      <c r="AV655" t="s"/>
      <c r="AW655" t="s"/>
      <c r="AX655" t="s"/>
      <c r="AY655" t="n">
        <v>2311859</v>
      </c>
      <c r="AZ655" t="s">
        <v>582</v>
      </c>
      <c r="BA655" t="s"/>
      <c r="BB655" t="n">
        <v>152099</v>
      </c>
      <c r="BC655" t="n">
        <v>9.9854943558197</v>
      </c>
      <c r="BD655" t="n">
        <v>53.5479961312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97</v>
      </c>
      <c r="B656" t="s">
        <v>71</v>
      </c>
      <c r="C656" t="s">
        <v>98</v>
      </c>
      <c r="D656" t="n">
        <v>2</v>
      </c>
      <c r="E656" t="s">
        <v>581</v>
      </c>
      <c r="F656" t="n">
        <v>2028137</v>
      </c>
      <c r="G656" t="s">
        <v>74</v>
      </c>
      <c r="H656" t="s">
        <v>75</v>
      </c>
      <c r="I656" t="s"/>
      <c r="J656" t="s">
        <v>74</v>
      </c>
      <c r="K656" t="n">
        <v>177</v>
      </c>
      <c r="L656" t="s">
        <v>76</v>
      </c>
      <c r="M656" t="s"/>
      <c r="N656" t="s">
        <v>598</v>
      </c>
      <c r="O656" t="s">
        <v>78</v>
      </c>
      <c r="P656" t="s">
        <v>581</v>
      </c>
      <c r="Q656" t="s"/>
      <c r="R656" t="s">
        <v>80</v>
      </c>
      <c r="S656" t="s">
        <v>375</v>
      </c>
      <c r="T656" t="s">
        <v>82</v>
      </c>
      <c r="U656" t="s"/>
      <c r="V656" t="s">
        <v>83</v>
      </c>
      <c r="W656" t="s">
        <v>94</v>
      </c>
      <c r="X656" t="s"/>
      <c r="Y656" t="s">
        <v>85</v>
      </c>
      <c r="Z656">
        <f>HYPERLINK("https://hotelmonitor-cachepage.eclerx.com/savepage/tk_15439014667624068_sr_2151.html","info")</f>
        <v/>
      </c>
      <c r="AA656" t="n">
        <v>374642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/>
      <c r="AP656" t="n">
        <v>17</v>
      </c>
      <c r="AQ656" t="s">
        <v>88</v>
      </c>
      <c r="AR656" t="s">
        <v>103</v>
      </c>
      <c r="AS656" t="s"/>
      <c r="AT656" t="s">
        <v>90</v>
      </c>
      <c r="AU656" t="s"/>
      <c r="AV656" t="s"/>
      <c r="AW656" t="s"/>
      <c r="AX656" t="s"/>
      <c r="AY656" t="n">
        <v>2311859</v>
      </c>
      <c r="AZ656" t="s">
        <v>582</v>
      </c>
      <c r="BA656" t="s"/>
      <c r="BB656" t="n">
        <v>152099</v>
      </c>
      <c r="BC656" t="n">
        <v>9.9854943558197</v>
      </c>
      <c r="BD656" t="n">
        <v>53.5479961312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97</v>
      </c>
      <c r="B657" t="s">
        <v>71</v>
      </c>
      <c r="C657" t="s">
        <v>98</v>
      </c>
      <c r="D657" t="n">
        <v>2</v>
      </c>
      <c r="E657" t="s">
        <v>581</v>
      </c>
      <c r="F657" t="n">
        <v>2028137</v>
      </c>
      <c r="G657" t="s">
        <v>74</v>
      </c>
      <c r="H657" t="s">
        <v>75</v>
      </c>
      <c r="I657" t="s"/>
      <c r="J657" t="s">
        <v>74</v>
      </c>
      <c r="K657" t="n">
        <v>178</v>
      </c>
      <c r="L657" t="s">
        <v>76</v>
      </c>
      <c r="M657" t="s"/>
      <c r="N657" t="s">
        <v>596</v>
      </c>
      <c r="O657" t="s">
        <v>78</v>
      </c>
      <c r="P657" t="s">
        <v>581</v>
      </c>
      <c r="Q657" t="s"/>
      <c r="R657" t="s">
        <v>80</v>
      </c>
      <c r="S657" t="s">
        <v>599</v>
      </c>
      <c r="T657" t="s">
        <v>82</v>
      </c>
      <c r="U657" t="s"/>
      <c r="V657" t="s">
        <v>83</v>
      </c>
      <c r="W657" t="s">
        <v>94</v>
      </c>
      <c r="X657" t="s"/>
      <c r="Y657" t="s">
        <v>85</v>
      </c>
      <c r="Z657">
        <f>HYPERLINK("https://hotelmonitor-cachepage.eclerx.com/savepage/tk_15439014667624068_sr_2151.html","info")</f>
        <v/>
      </c>
      <c r="AA657" t="n">
        <v>374642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/>
      <c r="AP657" t="n">
        <v>17</v>
      </c>
      <c r="AQ657" t="s">
        <v>88</v>
      </c>
      <c r="AR657" t="s">
        <v>124</v>
      </c>
      <c r="AS657" t="s"/>
      <c r="AT657" t="s">
        <v>90</v>
      </c>
      <c r="AU657" t="s"/>
      <c r="AV657" t="s"/>
      <c r="AW657" t="s"/>
      <c r="AX657" t="s"/>
      <c r="AY657" t="n">
        <v>2311859</v>
      </c>
      <c r="AZ657" t="s">
        <v>582</v>
      </c>
      <c r="BA657" t="s"/>
      <c r="BB657" t="n">
        <v>152099</v>
      </c>
      <c r="BC657" t="n">
        <v>9.9854943558197</v>
      </c>
      <c r="BD657" t="n">
        <v>53.5479961312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97</v>
      </c>
      <c r="B658" t="s">
        <v>71</v>
      </c>
      <c r="C658" t="s">
        <v>98</v>
      </c>
      <c r="D658" t="n">
        <v>2</v>
      </c>
      <c r="E658" t="s">
        <v>581</v>
      </c>
      <c r="F658" t="n">
        <v>2028137</v>
      </c>
      <c r="G658" t="s">
        <v>74</v>
      </c>
      <c r="H658" t="s">
        <v>75</v>
      </c>
      <c r="I658" t="s"/>
      <c r="J658" t="s">
        <v>74</v>
      </c>
      <c r="K658" t="n">
        <v>181</v>
      </c>
      <c r="L658" t="s">
        <v>76</v>
      </c>
      <c r="M658" t="s"/>
      <c r="N658" t="s">
        <v>596</v>
      </c>
      <c r="O658" t="s">
        <v>78</v>
      </c>
      <c r="P658" t="s">
        <v>581</v>
      </c>
      <c r="Q658" t="s"/>
      <c r="R658" t="s">
        <v>80</v>
      </c>
      <c r="S658" t="s">
        <v>537</v>
      </c>
      <c r="T658" t="s">
        <v>82</v>
      </c>
      <c r="U658" t="s"/>
      <c r="V658" t="s">
        <v>83</v>
      </c>
      <c r="W658" t="s">
        <v>94</v>
      </c>
      <c r="X658" t="s"/>
      <c r="Y658" t="s">
        <v>85</v>
      </c>
      <c r="Z658">
        <f>HYPERLINK("https://hotelmonitor-cachepage.eclerx.com/savepage/tk_15439014667624068_sr_2151.html","info")</f>
        <v/>
      </c>
      <c r="AA658" t="n">
        <v>374642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/>
      <c r="AP658" t="n">
        <v>17</v>
      </c>
      <c r="AQ658" t="s">
        <v>88</v>
      </c>
      <c r="AR658" t="s">
        <v>119</v>
      </c>
      <c r="AS658" t="s"/>
      <c r="AT658" t="s">
        <v>90</v>
      </c>
      <c r="AU658" t="s"/>
      <c r="AV658" t="s"/>
      <c r="AW658" t="s"/>
      <c r="AX658" t="s"/>
      <c r="AY658" t="n">
        <v>2311859</v>
      </c>
      <c r="AZ658" t="s">
        <v>582</v>
      </c>
      <c r="BA658" t="s"/>
      <c r="BB658" t="n">
        <v>152099</v>
      </c>
      <c r="BC658" t="n">
        <v>9.9854943558197</v>
      </c>
      <c r="BD658" t="n">
        <v>53.5479961312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97</v>
      </c>
      <c r="B659" t="s">
        <v>71</v>
      </c>
      <c r="C659" t="s">
        <v>98</v>
      </c>
      <c r="D659" t="n">
        <v>2</v>
      </c>
      <c r="E659" t="s">
        <v>581</v>
      </c>
      <c r="F659" t="n">
        <v>2028137</v>
      </c>
      <c r="G659" t="s">
        <v>74</v>
      </c>
      <c r="H659" t="s">
        <v>75</v>
      </c>
      <c r="I659" t="s"/>
      <c r="J659" t="s">
        <v>74</v>
      </c>
      <c r="K659" t="n">
        <v>181</v>
      </c>
      <c r="L659" t="s">
        <v>76</v>
      </c>
      <c r="M659" t="s"/>
      <c r="N659" t="s">
        <v>596</v>
      </c>
      <c r="O659" t="s">
        <v>78</v>
      </c>
      <c r="P659" t="s">
        <v>581</v>
      </c>
      <c r="Q659" t="s"/>
      <c r="R659" t="s">
        <v>80</v>
      </c>
      <c r="S659" t="s">
        <v>537</v>
      </c>
      <c r="T659" t="s">
        <v>82</v>
      </c>
      <c r="U659" t="s"/>
      <c r="V659" t="s">
        <v>83</v>
      </c>
      <c r="W659" t="s">
        <v>94</v>
      </c>
      <c r="X659" t="s"/>
      <c r="Y659" t="s">
        <v>85</v>
      </c>
      <c r="Z659">
        <f>HYPERLINK("https://hotelmonitor-cachepage.eclerx.com/savepage/tk_15439014667624068_sr_2151.html","info")</f>
        <v/>
      </c>
      <c r="AA659" t="n">
        <v>374642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/>
      <c r="AP659" t="n">
        <v>17</v>
      </c>
      <c r="AQ659" t="s">
        <v>88</v>
      </c>
      <c r="AR659" t="s">
        <v>119</v>
      </c>
      <c r="AS659" t="s"/>
      <c r="AT659" t="s">
        <v>90</v>
      </c>
      <c r="AU659" t="s"/>
      <c r="AV659" t="s"/>
      <c r="AW659" t="s"/>
      <c r="AX659" t="s"/>
      <c r="AY659" t="n">
        <v>2311859</v>
      </c>
      <c r="AZ659" t="s">
        <v>582</v>
      </c>
      <c r="BA659" t="s"/>
      <c r="BB659" t="n">
        <v>152099</v>
      </c>
      <c r="BC659" t="n">
        <v>9.9854943558197</v>
      </c>
      <c r="BD659" t="n">
        <v>53.5479961312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97</v>
      </c>
      <c r="B660" t="s">
        <v>71</v>
      </c>
      <c r="C660" t="s">
        <v>98</v>
      </c>
      <c r="D660" t="n">
        <v>2</v>
      </c>
      <c r="E660" t="s">
        <v>581</v>
      </c>
      <c r="F660" t="n">
        <v>2028137</v>
      </c>
      <c r="G660" t="s">
        <v>74</v>
      </c>
      <c r="H660" t="s">
        <v>75</v>
      </c>
      <c r="I660" t="s"/>
      <c r="J660" t="s">
        <v>74</v>
      </c>
      <c r="K660" t="n">
        <v>182</v>
      </c>
      <c r="L660" t="s">
        <v>76</v>
      </c>
      <c r="M660" t="s"/>
      <c r="N660" t="s">
        <v>600</v>
      </c>
      <c r="O660" t="s">
        <v>78</v>
      </c>
      <c r="P660" t="s">
        <v>581</v>
      </c>
      <c r="Q660" t="s"/>
      <c r="R660" t="s">
        <v>80</v>
      </c>
      <c r="S660" t="s">
        <v>321</v>
      </c>
      <c r="T660" t="s">
        <v>82</v>
      </c>
      <c r="U660" t="s"/>
      <c r="V660" t="s">
        <v>83</v>
      </c>
      <c r="W660" t="s">
        <v>94</v>
      </c>
      <c r="X660" t="s"/>
      <c r="Y660" t="s">
        <v>85</v>
      </c>
      <c r="Z660">
        <f>HYPERLINK("https://hotelmonitor-cachepage.eclerx.com/savepage/tk_15439014667624068_sr_2151.html","info")</f>
        <v/>
      </c>
      <c r="AA660" t="n">
        <v>374642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87</v>
      </c>
      <c r="AO660" t="s"/>
      <c r="AP660" t="n">
        <v>17</v>
      </c>
      <c r="AQ660" t="s">
        <v>88</v>
      </c>
      <c r="AR660" t="s">
        <v>110</v>
      </c>
      <c r="AS660" t="s"/>
      <c r="AT660" t="s">
        <v>90</v>
      </c>
      <c r="AU660" t="s"/>
      <c r="AV660" t="s"/>
      <c r="AW660" t="s"/>
      <c r="AX660" t="s"/>
      <c r="AY660" t="n">
        <v>2311859</v>
      </c>
      <c r="AZ660" t="s">
        <v>582</v>
      </c>
      <c r="BA660" t="s"/>
      <c r="BB660" t="n">
        <v>152099</v>
      </c>
      <c r="BC660" t="n">
        <v>9.9854943558197</v>
      </c>
      <c r="BD660" t="n">
        <v>53.5479961312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97</v>
      </c>
      <c r="B661" t="s">
        <v>71</v>
      </c>
      <c r="C661" t="s">
        <v>98</v>
      </c>
      <c r="D661" t="n">
        <v>2</v>
      </c>
      <c r="E661" t="s">
        <v>581</v>
      </c>
      <c r="F661" t="n">
        <v>2028137</v>
      </c>
      <c r="G661" t="s">
        <v>74</v>
      </c>
      <c r="H661" t="s">
        <v>75</v>
      </c>
      <c r="I661" t="s"/>
      <c r="J661" t="s">
        <v>74</v>
      </c>
      <c r="K661" t="n">
        <v>182</v>
      </c>
      <c r="L661" t="s">
        <v>76</v>
      </c>
      <c r="M661" t="s"/>
      <c r="N661" t="s">
        <v>600</v>
      </c>
      <c r="O661" t="s">
        <v>78</v>
      </c>
      <c r="P661" t="s">
        <v>581</v>
      </c>
      <c r="Q661" t="s"/>
      <c r="R661" t="s">
        <v>80</v>
      </c>
      <c r="S661" t="s">
        <v>321</v>
      </c>
      <c r="T661" t="s">
        <v>82</v>
      </c>
      <c r="U661" t="s"/>
      <c r="V661" t="s">
        <v>83</v>
      </c>
      <c r="W661" t="s">
        <v>94</v>
      </c>
      <c r="X661" t="s"/>
      <c r="Y661" t="s">
        <v>85</v>
      </c>
      <c r="Z661">
        <f>HYPERLINK("https://hotelmonitor-cachepage.eclerx.com/savepage/tk_15439014667624068_sr_2151.html","info")</f>
        <v/>
      </c>
      <c r="AA661" t="n">
        <v>374642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/>
      <c r="AP661" t="n">
        <v>17</v>
      </c>
      <c r="AQ661" t="s">
        <v>88</v>
      </c>
      <c r="AR661" t="s">
        <v>116</v>
      </c>
      <c r="AS661" t="s"/>
      <c r="AT661" t="s">
        <v>90</v>
      </c>
      <c r="AU661" t="s"/>
      <c r="AV661" t="s"/>
      <c r="AW661" t="s"/>
      <c r="AX661" t="s"/>
      <c r="AY661" t="n">
        <v>2311859</v>
      </c>
      <c r="AZ661" t="s">
        <v>582</v>
      </c>
      <c r="BA661" t="s"/>
      <c r="BB661" t="n">
        <v>152099</v>
      </c>
      <c r="BC661" t="n">
        <v>9.9854943558197</v>
      </c>
      <c r="BD661" t="n">
        <v>53.5479961312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97</v>
      </c>
      <c r="B662" t="s">
        <v>71</v>
      </c>
      <c r="C662" t="s">
        <v>98</v>
      </c>
      <c r="D662" t="n">
        <v>2</v>
      </c>
      <c r="E662" t="s">
        <v>581</v>
      </c>
      <c r="F662" t="n">
        <v>2028137</v>
      </c>
      <c r="G662" t="s">
        <v>74</v>
      </c>
      <c r="H662" t="s">
        <v>75</v>
      </c>
      <c r="I662" t="s"/>
      <c r="J662" t="s">
        <v>74</v>
      </c>
      <c r="K662" t="n">
        <v>183</v>
      </c>
      <c r="L662" t="s">
        <v>76</v>
      </c>
      <c r="M662" t="s"/>
      <c r="N662" t="s">
        <v>596</v>
      </c>
      <c r="O662" t="s">
        <v>78</v>
      </c>
      <c r="P662" t="s">
        <v>581</v>
      </c>
      <c r="Q662" t="s"/>
      <c r="R662" t="s">
        <v>80</v>
      </c>
      <c r="S662" t="s">
        <v>376</v>
      </c>
      <c r="T662" t="s">
        <v>82</v>
      </c>
      <c r="U662" t="s"/>
      <c r="V662" t="s">
        <v>83</v>
      </c>
      <c r="W662" t="s">
        <v>94</v>
      </c>
      <c r="X662" t="s"/>
      <c r="Y662" t="s">
        <v>85</v>
      </c>
      <c r="Z662">
        <f>HYPERLINK("https://hotelmonitor-cachepage.eclerx.com/savepage/tk_15439014667624068_sr_2151.html","info")</f>
        <v/>
      </c>
      <c r="AA662" t="n">
        <v>374642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/>
      <c r="AP662" t="n">
        <v>17</v>
      </c>
      <c r="AQ662" t="s">
        <v>88</v>
      </c>
      <c r="AR662" t="s">
        <v>124</v>
      </c>
      <c r="AS662" t="s"/>
      <c r="AT662" t="s">
        <v>90</v>
      </c>
      <c r="AU662" t="s"/>
      <c r="AV662" t="s"/>
      <c r="AW662" t="s"/>
      <c r="AX662" t="s"/>
      <c r="AY662" t="n">
        <v>2311859</v>
      </c>
      <c r="AZ662" t="s">
        <v>582</v>
      </c>
      <c r="BA662" t="s"/>
      <c r="BB662" t="n">
        <v>152099</v>
      </c>
      <c r="BC662" t="n">
        <v>9.9854943558197</v>
      </c>
      <c r="BD662" t="n">
        <v>53.5479961312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97</v>
      </c>
      <c r="B663" t="s">
        <v>71</v>
      </c>
      <c r="C663" t="s">
        <v>98</v>
      </c>
      <c r="D663" t="n">
        <v>2</v>
      </c>
      <c r="E663" t="s">
        <v>581</v>
      </c>
      <c r="F663" t="n">
        <v>2028137</v>
      </c>
      <c r="G663" t="s">
        <v>74</v>
      </c>
      <c r="H663" t="s">
        <v>75</v>
      </c>
      <c r="I663" t="s"/>
      <c r="J663" t="s">
        <v>74</v>
      </c>
      <c r="K663" t="n">
        <v>183</v>
      </c>
      <c r="L663" t="s">
        <v>76</v>
      </c>
      <c r="M663" t="s"/>
      <c r="N663" t="s">
        <v>596</v>
      </c>
      <c r="O663" t="s">
        <v>78</v>
      </c>
      <c r="P663" t="s">
        <v>581</v>
      </c>
      <c r="Q663" t="s"/>
      <c r="R663" t="s">
        <v>80</v>
      </c>
      <c r="S663" t="s">
        <v>376</v>
      </c>
      <c r="T663" t="s">
        <v>82</v>
      </c>
      <c r="U663" t="s"/>
      <c r="V663" t="s">
        <v>83</v>
      </c>
      <c r="W663" t="s">
        <v>94</v>
      </c>
      <c r="X663" t="s"/>
      <c r="Y663" t="s">
        <v>85</v>
      </c>
      <c r="Z663">
        <f>HYPERLINK("https://hotelmonitor-cachepage.eclerx.com/savepage/tk_15439014667624068_sr_2151.html","info")</f>
        <v/>
      </c>
      <c r="AA663" t="n">
        <v>374642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/>
      <c r="AP663" t="n">
        <v>17</v>
      </c>
      <c r="AQ663" t="s">
        <v>88</v>
      </c>
      <c r="AR663" t="s">
        <v>124</v>
      </c>
      <c r="AS663" t="s"/>
      <c r="AT663" t="s">
        <v>90</v>
      </c>
      <c r="AU663" t="s"/>
      <c r="AV663" t="s"/>
      <c r="AW663" t="s"/>
      <c r="AX663" t="s"/>
      <c r="AY663" t="n">
        <v>2311859</v>
      </c>
      <c r="AZ663" t="s">
        <v>582</v>
      </c>
      <c r="BA663" t="s"/>
      <c r="BB663" t="n">
        <v>152099</v>
      </c>
      <c r="BC663" t="n">
        <v>9.9854943558197</v>
      </c>
      <c r="BD663" t="n">
        <v>53.5479961312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97</v>
      </c>
      <c r="B664" t="s">
        <v>71</v>
      </c>
      <c r="C664" t="s">
        <v>98</v>
      </c>
      <c r="D664" t="n">
        <v>2</v>
      </c>
      <c r="E664" t="s">
        <v>581</v>
      </c>
      <c r="F664" t="n">
        <v>2028137</v>
      </c>
      <c r="G664" t="s">
        <v>74</v>
      </c>
      <c r="H664" t="s">
        <v>75</v>
      </c>
      <c r="I664" t="s"/>
      <c r="J664" t="s">
        <v>74</v>
      </c>
      <c r="K664" t="n">
        <v>183</v>
      </c>
      <c r="L664" t="s">
        <v>76</v>
      </c>
      <c r="M664" t="s"/>
      <c r="N664" t="s">
        <v>596</v>
      </c>
      <c r="O664" t="s">
        <v>78</v>
      </c>
      <c r="P664" t="s">
        <v>581</v>
      </c>
      <c r="Q664" t="s"/>
      <c r="R664" t="s">
        <v>80</v>
      </c>
      <c r="S664" t="s">
        <v>376</v>
      </c>
      <c r="T664" t="s">
        <v>82</v>
      </c>
      <c r="U664" t="s"/>
      <c r="V664" t="s">
        <v>83</v>
      </c>
      <c r="W664" t="s">
        <v>94</v>
      </c>
      <c r="X664" t="s"/>
      <c r="Y664" t="s">
        <v>85</v>
      </c>
      <c r="Z664">
        <f>HYPERLINK("https://hotelmonitor-cachepage.eclerx.com/savepage/tk_15439014667624068_sr_2151.html","info")</f>
        <v/>
      </c>
      <c r="AA664" t="n">
        <v>374642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/>
      <c r="AP664" t="n">
        <v>17</v>
      </c>
      <c r="AQ664" t="s">
        <v>88</v>
      </c>
      <c r="AR664" t="s">
        <v>89</v>
      </c>
      <c r="AS664" t="s"/>
      <c r="AT664" t="s">
        <v>90</v>
      </c>
      <c r="AU664" t="s"/>
      <c r="AV664" t="s"/>
      <c r="AW664" t="s"/>
      <c r="AX664" t="s"/>
      <c r="AY664" t="n">
        <v>2311859</v>
      </c>
      <c r="AZ664" t="s">
        <v>582</v>
      </c>
      <c r="BA664" t="s"/>
      <c r="BB664" t="n">
        <v>152099</v>
      </c>
      <c r="BC664" t="n">
        <v>9.9854943558197</v>
      </c>
      <c r="BD664" t="n">
        <v>53.5479961312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97</v>
      </c>
      <c r="B665" t="s">
        <v>71</v>
      </c>
      <c r="C665" t="s">
        <v>98</v>
      </c>
      <c r="D665" t="n">
        <v>2</v>
      </c>
      <c r="E665" t="s">
        <v>581</v>
      </c>
      <c r="F665" t="n">
        <v>2028137</v>
      </c>
      <c r="G665" t="s">
        <v>74</v>
      </c>
      <c r="H665" t="s">
        <v>75</v>
      </c>
      <c r="I665" t="s"/>
      <c r="J665" t="s">
        <v>74</v>
      </c>
      <c r="K665" t="n">
        <v>183</v>
      </c>
      <c r="L665" t="s">
        <v>76</v>
      </c>
      <c r="M665" t="s"/>
      <c r="N665" t="s">
        <v>601</v>
      </c>
      <c r="O665" t="s">
        <v>78</v>
      </c>
      <c r="P665" t="s">
        <v>581</v>
      </c>
      <c r="Q665" t="s"/>
      <c r="R665" t="s">
        <v>80</v>
      </c>
      <c r="S665" t="s">
        <v>376</v>
      </c>
      <c r="T665" t="s">
        <v>82</v>
      </c>
      <c r="U665" t="s"/>
      <c r="V665" t="s">
        <v>83</v>
      </c>
      <c r="W665" t="s">
        <v>94</v>
      </c>
      <c r="X665" t="s"/>
      <c r="Y665" t="s">
        <v>85</v>
      </c>
      <c r="Z665">
        <f>HYPERLINK("https://hotelmonitor-cachepage.eclerx.com/savepage/tk_15439014667624068_sr_2151.html","info")</f>
        <v/>
      </c>
      <c r="AA665" t="n">
        <v>374642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/>
      <c r="AP665" t="n">
        <v>17</v>
      </c>
      <c r="AQ665" t="s">
        <v>88</v>
      </c>
      <c r="AR665" t="s">
        <v>103</v>
      </c>
      <c r="AS665" t="s"/>
      <c r="AT665" t="s">
        <v>90</v>
      </c>
      <c r="AU665" t="s"/>
      <c r="AV665" t="s"/>
      <c r="AW665" t="s"/>
      <c r="AX665" t="s"/>
      <c r="AY665" t="n">
        <v>2311859</v>
      </c>
      <c r="AZ665" t="s">
        <v>582</v>
      </c>
      <c r="BA665" t="s"/>
      <c r="BB665" t="n">
        <v>152099</v>
      </c>
      <c r="BC665" t="n">
        <v>9.9854943558197</v>
      </c>
      <c r="BD665" t="n">
        <v>53.5479961312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97</v>
      </c>
      <c r="B666" t="s">
        <v>71</v>
      </c>
      <c r="C666" t="s">
        <v>98</v>
      </c>
      <c r="D666" t="n">
        <v>2</v>
      </c>
      <c r="E666" t="s">
        <v>581</v>
      </c>
      <c r="F666" t="n">
        <v>2028137</v>
      </c>
      <c r="G666" t="s">
        <v>74</v>
      </c>
      <c r="H666" t="s">
        <v>75</v>
      </c>
      <c r="I666" t="s"/>
      <c r="J666" t="s">
        <v>74</v>
      </c>
      <c r="K666" t="n">
        <v>186</v>
      </c>
      <c r="L666" t="s">
        <v>76</v>
      </c>
      <c r="M666" t="s"/>
      <c r="N666" t="s">
        <v>602</v>
      </c>
      <c r="O666" t="s">
        <v>78</v>
      </c>
      <c r="P666" t="s">
        <v>581</v>
      </c>
      <c r="Q666" t="s"/>
      <c r="R666" t="s">
        <v>80</v>
      </c>
      <c r="S666" t="s">
        <v>539</v>
      </c>
      <c r="T666" t="s">
        <v>82</v>
      </c>
      <c r="U666" t="s"/>
      <c r="V666" t="s">
        <v>83</v>
      </c>
      <c r="W666" t="s">
        <v>94</v>
      </c>
      <c r="X666" t="s"/>
      <c r="Y666" t="s">
        <v>85</v>
      </c>
      <c r="Z666">
        <f>HYPERLINK("https://hotelmonitor-cachepage.eclerx.com/savepage/tk_15439014667624068_sr_2151.html","info")</f>
        <v/>
      </c>
      <c r="AA666" t="n">
        <v>374642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/>
      <c r="AP666" t="n">
        <v>17</v>
      </c>
      <c r="AQ666" t="s">
        <v>88</v>
      </c>
      <c r="AR666" t="s">
        <v>89</v>
      </c>
      <c r="AS666" t="s"/>
      <c r="AT666" t="s">
        <v>90</v>
      </c>
      <c r="AU666" t="s"/>
      <c r="AV666" t="s"/>
      <c r="AW666" t="s"/>
      <c r="AX666" t="s"/>
      <c r="AY666" t="n">
        <v>2311859</v>
      </c>
      <c r="AZ666" t="s">
        <v>582</v>
      </c>
      <c r="BA666" t="s"/>
      <c r="BB666" t="n">
        <v>152099</v>
      </c>
      <c r="BC666" t="n">
        <v>9.9854943558197</v>
      </c>
      <c r="BD666" t="n">
        <v>53.5479961312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97</v>
      </c>
      <c r="B667" t="s">
        <v>71</v>
      </c>
      <c r="C667" t="s">
        <v>98</v>
      </c>
      <c r="D667" t="n">
        <v>2</v>
      </c>
      <c r="E667" t="s">
        <v>581</v>
      </c>
      <c r="F667" t="n">
        <v>2028137</v>
      </c>
      <c r="G667" t="s">
        <v>74</v>
      </c>
      <c r="H667" t="s">
        <v>75</v>
      </c>
      <c r="I667" t="s"/>
      <c r="J667" t="s">
        <v>74</v>
      </c>
      <c r="K667" t="n">
        <v>187</v>
      </c>
      <c r="L667" t="s">
        <v>76</v>
      </c>
      <c r="M667" t="s"/>
      <c r="N667" t="s">
        <v>591</v>
      </c>
      <c r="O667" t="s">
        <v>78</v>
      </c>
      <c r="P667" t="s">
        <v>581</v>
      </c>
      <c r="Q667" t="s"/>
      <c r="R667" t="s">
        <v>80</v>
      </c>
      <c r="S667" t="s">
        <v>540</v>
      </c>
      <c r="T667" t="s">
        <v>82</v>
      </c>
      <c r="U667" t="s"/>
      <c r="V667" t="s">
        <v>83</v>
      </c>
      <c r="W667" t="s">
        <v>84</v>
      </c>
      <c r="X667" t="s"/>
      <c r="Y667" t="s">
        <v>85</v>
      </c>
      <c r="Z667">
        <f>HYPERLINK("https://hotelmonitor-cachepage.eclerx.com/savepage/tk_15439014667624068_sr_2151.html","info")</f>
        <v/>
      </c>
      <c r="AA667" t="n">
        <v>374642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87</v>
      </c>
      <c r="AO667" t="s"/>
      <c r="AP667" t="n">
        <v>17</v>
      </c>
      <c r="AQ667" t="s">
        <v>88</v>
      </c>
      <c r="AR667" t="s">
        <v>126</v>
      </c>
      <c r="AS667" t="s"/>
      <c r="AT667" t="s">
        <v>90</v>
      </c>
      <c r="AU667" t="s"/>
      <c r="AV667" t="s"/>
      <c r="AW667" t="s"/>
      <c r="AX667" t="s"/>
      <c r="AY667" t="n">
        <v>2311859</v>
      </c>
      <c r="AZ667" t="s">
        <v>582</v>
      </c>
      <c r="BA667" t="s"/>
      <c r="BB667" t="n">
        <v>152099</v>
      </c>
      <c r="BC667" t="n">
        <v>9.9854943558197</v>
      </c>
      <c r="BD667" t="n">
        <v>53.5479961312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97</v>
      </c>
      <c r="B668" t="s">
        <v>71</v>
      </c>
      <c r="C668" t="s">
        <v>98</v>
      </c>
      <c r="D668" t="n">
        <v>2</v>
      </c>
      <c r="E668" t="s">
        <v>581</v>
      </c>
      <c r="F668" t="n">
        <v>2028137</v>
      </c>
      <c r="G668" t="s">
        <v>74</v>
      </c>
      <c r="H668" t="s">
        <v>75</v>
      </c>
      <c r="I668" t="s"/>
      <c r="J668" t="s">
        <v>74</v>
      </c>
      <c r="K668" t="n">
        <v>193</v>
      </c>
      <c r="L668" t="s">
        <v>76</v>
      </c>
      <c r="M668" t="s"/>
      <c r="N668" t="s">
        <v>603</v>
      </c>
      <c r="O668" t="s">
        <v>78</v>
      </c>
      <c r="P668" t="s">
        <v>581</v>
      </c>
      <c r="Q668" t="s"/>
      <c r="R668" t="s">
        <v>80</v>
      </c>
      <c r="S668" t="s">
        <v>188</v>
      </c>
      <c r="T668" t="s">
        <v>82</v>
      </c>
      <c r="U668" t="s"/>
      <c r="V668" t="s">
        <v>83</v>
      </c>
      <c r="W668" t="s">
        <v>94</v>
      </c>
      <c r="X668" t="s"/>
      <c r="Y668" t="s">
        <v>85</v>
      </c>
      <c r="Z668">
        <f>HYPERLINK("https://hotelmonitor-cachepage.eclerx.com/savepage/tk_15439014667624068_sr_2151.html","info")</f>
        <v/>
      </c>
      <c r="AA668" t="n">
        <v>374642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/>
      <c r="AP668" t="n">
        <v>17</v>
      </c>
      <c r="AQ668" t="s">
        <v>88</v>
      </c>
      <c r="AR668" t="s">
        <v>126</v>
      </c>
      <c r="AS668" t="s"/>
      <c r="AT668" t="s">
        <v>90</v>
      </c>
      <c r="AU668" t="s"/>
      <c r="AV668" t="s"/>
      <c r="AW668" t="s"/>
      <c r="AX668" t="s"/>
      <c r="AY668" t="n">
        <v>2311859</v>
      </c>
      <c r="AZ668" t="s">
        <v>582</v>
      </c>
      <c r="BA668" t="s"/>
      <c r="BB668" t="n">
        <v>152099</v>
      </c>
      <c r="BC668" t="n">
        <v>9.9854943558197</v>
      </c>
      <c r="BD668" t="n">
        <v>53.5479961312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97</v>
      </c>
      <c r="B669" t="s">
        <v>71</v>
      </c>
      <c r="C669" t="s">
        <v>98</v>
      </c>
      <c r="D669" t="n">
        <v>2</v>
      </c>
      <c r="E669" t="s">
        <v>581</v>
      </c>
      <c r="F669" t="n">
        <v>2028137</v>
      </c>
      <c r="G669" t="s">
        <v>74</v>
      </c>
      <c r="H669" t="s">
        <v>75</v>
      </c>
      <c r="I669" t="s"/>
      <c r="J669" t="s">
        <v>74</v>
      </c>
      <c r="K669" t="n">
        <v>210</v>
      </c>
      <c r="L669" t="s">
        <v>76</v>
      </c>
      <c r="M669" t="s"/>
      <c r="N669" t="s">
        <v>604</v>
      </c>
      <c r="O669" t="s">
        <v>78</v>
      </c>
      <c r="P669" t="s">
        <v>581</v>
      </c>
      <c r="Q669" t="s"/>
      <c r="R669" t="s">
        <v>80</v>
      </c>
      <c r="S669" t="s">
        <v>259</v>
      </c>
      <c r="T669" t="s">
        <v>82</v>
      </c>
      <c r="U669" t="s"/>
      <c r="V669" t="s">
        <v>83</v>
      </c>
      <c r="W669" t="s">
        <v>84</v>
      </c>
      <c r="X669" t="s"/>
      <c r="Y669" t="s">
        <v>85</v>
      </c>
      <c r="Z669">
        <f>HYPERLINK("https://hotelmonitor-cachepage.eclerx.com/savepage/tk_15439014667624068_sr_2151.html","info")</f>
        <v/>
      </c>
      <c r="AA669" t="n">
        <v>374642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/>
      <c r="AP669" t="n">
        <v>17</v>
      </c>
      <c r="AQ669" t="s">
        <v>88</v>
      </c>
      <c r="AR669" t="s">
        <v>110</v>
      </c>
      <c r="AS669" t="s"/>
      <c r="AT669" t="s">
        <v>90</v>
      </c>
      <c r="AU669" t="s"/>
      <c r="AV669" t="s"/>
      <c r="AW669" t="s"/>
      <c r="AX669" t="s"/>
      <c r="AY669" t="n">
        <v>2311859</v>
      </c>
      <c r="AZ669" t="s">
        <v>582</v>
      </c>
      <c r="BA669" t="s"/>
      <c r="BB669" t="n">
        <v>152099</v>
      </c>
      <c r="BC669" t="n">
        <v>9.9854943558197</v>
      </c>
      <c r="BD669" t="n">
        <v>53.5479961312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97</v>
      </c>
      <c r="B670" t="s">
        <v>71</v>
      </c>
      <c r="C670" t="s">
        <v>98</v>
      </c>
      <c r="D670" t="n">
        <v>2</v>
      </c>
      <c r="E670" t="s">
        <v>581</v>
      </c>
      <c r="F670" t="n">
        <v>2028137</v>
      </c>
      <c r="G670" t="s">
        <v>74</v>
      </c>
      <c r="H670" t="s">
        <v>75</v>
      </c>
      <c r="I670" t="s"/>
      <c r="J670" t="s">
        <v>74</v>
      </c>
      <c r="K670" t="n">
        <v>210</v>
      </c>
      <c r="L670" t="s">
        <v>76</v>
      </c>
      <c r="M670" t="s"/>
      <c r="N670" t="s">
        <v>596</v>
      </c>
      <c r="O670" t="s">
        <v>78</v>
      </c>
      <c r="P670" t="s">
        <v>581</v>
      </c>
      <c r="Q670" t="s"/>
      <c r="R670" t="s">
        <v>80</v>
      </c>
      <c r="S670" t="s">
        <v>259</v>
      </c>
      <c r="T670" t="s">
        <v>82</v>
      </c>
      <c r="U670" t="s"/>
      <c r="V670" t="s">
        <v>83</v>
      </c>
      <c r="W670" t="s">
        <v>84</v>
      </c>
      <c r="X670" t="s"/>
      <c r="Y670" t="s">
        <v>85</v>
      </c>
      <c r="Z670">
        <f>HYPERLINK("https://hotelmonitor-cachepage.eclerx.com/savepage/tk_15439014667624068_sr_2151.html","info")</f>
        <v/>
      </c>
      <c r="AA670" t="n">
        <v>374642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/>
      <c r="AP670" t="n">
        <v>17</v>
      </c>
      <c r="AQ670" t="s">
        <v>88</v>
      </c>
      <c r="AR670" t="s">
        <v>121</v>
      </c>
      <c r="AS670" t="s"/>
      <c r="AT670" t="s">
        <v>90</v>
      </c>
      <c r="AU670" t="s"/>
      <c r="AV670" t="s"/>
      <c r="AW670" t="s"/>
      <c r="AX670" t="s"/>
      <c r="AY670" t="n">
        <v>2311859</v>
      </c>
      <c r="AZ670" t="s">
        <v>582</v>
      </c>
      <c r="BA670" t="s"/>
      <c r="BB670" t="n">
        <v>152099</v>
      </c>
      <c r="BC670" t="n">
        <v>9.9854943558197</v>
      </c>
      <c r="BD670" t="n">
        <v>53.5479961312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97</v>
      </c>
      <c r="B671" t="s">
        <v>71</v>
      </c>
      <c r="C671" t="s">
        <v>98</v>
      </c>
      <c r="D671" t="n">
        <v>2</v>
      </c>
      <c r="E671" t="s">
        <v>581</v>
      </c>
      <c r="F671" t="n">
        <v>2028137</v>
      </c>
      <c r="G671" t="s">
        <v>74</v>
      </c>
      <c r="H671" t="s">
        <v>75</v>
      </c>
      <c r="I671" t="s"/>
      <c r="J671" t="s">
        <v>74</v>
      </c>
      <c r="K671" t="n">
        <v>210</v>
      </c>
      <c r="L671" t="s">
        <v>76</v>
      </c>
      <c r="M671" t="s"/>
      <c r="N671" t="s">
        <v>604</v>
      </c>
      <c r="O671" t="s">
        <v>78</v>
      </c>
      <c r="P671" t="s">
        <v>581</v>
      </c>
      <c r="Q671" t="s"/>
      <c r="R671" t="s">
        <v>80</v>
      </c>
      <c r="S671" t="s">
        <v>259</v>
      </c>
      <c r="T671" t="s">
        <v>82</v>
      </c>
      <c r="U671" t="s"/>
      <c r="V671" t="s">
        <v>83</v>
      </c>
      <c r="W671" t="s">
        <v>84</v>
      </c>
      <c r="X671" t="s"/>
      <c r="Y671" t="s">
        <v>85</v>
      </c>
      <c r="Z671">
        <f>HYPERLINK("https://hotelmonitor-cachepage.eclerx.com/savepage/tk_15439014667624068_sr_2151.html","info")</f>
        <v/>
      </c>
      <c r="AA671" t="n">
        <v>374642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/>
      <c r="AP671" t="n">
        <v>17</v>
      </c>
      <c r="AQ671" t="s">
        <v>88</v>
      </c>
      <c r="AR671" t="s">
        <v>116</v>
      </c>
      <c r="AS671" t="s"/>
      <c r="AT671" t="s">
        <v>90</v>
      </c>
      <c r="AU671" t="s"/>
      <c r="AV671" t="s"/>
      <c r="AW671" t="s"/>
      <c r="AX671" t="s"/>
      <c r="AY671" t="n">
        <v>2311859</v>
      </c>
      <c r="AZ671" t="s">
        <v>582</v>
      </c>
      <c r="BA671" t="s"/>
      <c r="BB671" t="n">
        <v>152099</v>
      </c>
      <c r="BC671" t="n">
        <v>9.9854943558197</v>
      </c>
      <c r="BD671" t="n">
        <v>53.5479961312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97</v>
      </c>
      <c r="B672" t="s">
        <v>71</v>
      </c>
      <c r="C672" t="s">
        <v>98</v>
      </c>
      <c r="D672" t="n">
        <v>2</v>
      </c>
      <c r="E672" t="s">
        <v>581</v>
      </c>
      <c r="F672" t="n">
        <v>2028137</v>
      </c>
      <c r="G672" t="s">
        <v>74</v>
      </c>
      <c r="H672" t="s">
        <v>75</v>
      </c>
      <c r="I672" t="s"/>
      <c r="J672" t="s">
        <v>74</v>
      </c>
      <c r="K672" t="n">
        <v>211</v>
      </c>
      <c r="L672" t="s">
        <v>76</v>
      </c>
      <c r="M672" t="s"/>
      <c r="N672" t="s">
        <v>596</v>
      </c>
      <c r="O672" t="s">
        <v>78</v>
      </c>
      <c r="P672" t="s">
        <v>581</v>
      </c>
      <c r="Q672" t="s"/>
      <c r="R672" t="s">
        <v>80</v>
      </c>
      <c r="S672" t="s">
        <v>493</v>
      </c>
      <c r="T672" t="s">
        <v>82</v>
      </c>
      <c r="U672" t="s"/>
      <c r="V672" t="s">
        <v>83</v>
      </c>
      <c r="W672" t="s">
        <v>84</v>
      </c>
      <c r="X672" t="s"/>
      <c r="Y672" t="s">
        <v>85</v>
      </c>
      <c r="Z672">
        <f>HYPERLINK("https://hotelmonitor-cachepage.eclerx.com/savepage/tk_15439014667624068_sr_2151.html","info")</f>
        <v/>
      </c>
      <c r="AA672" t="n">
        <v>374642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/>
      <c r="AP672" t="n">
        <v>17</v>
      </c>
      <c r="AQ672" t="s">
        <v>88</v>
      </c>
      <c r="AR672" t="s">
        <v>119</v>
      </c>
      <c r="AS672" t="s"/>
      <c r="AT672" t="s">
        <v>90</v>
      </c>
      <c r="AU672" t="s"/>
      <c r="AV672" t="s"/>
      <c r="AW672" t="s"/>
      <c r="AX672" t="s"/>
      <c r="AY672" t="n">
        <v>2311859</v>
      </c>
      <c r="AZ672" t="s">
        <v>582</v>
      </c>
      <c r="BA672" t="s"/>
      <c r="BB672" t="n">
        <v>152099</v>
      </c>
      <c r="BC672" t="n">
        <v>9.9854943558197</v>
      </c>
      <c r="BD672" t="n">
        <v>53.5479961312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97</v>
      </c>
      <c r="B673" t="s">
        <v>71</v>
      </c>
      <c r="C673" t="s">
        <v>98</v>
      </c>
      <c r="D673" t="n">
        <v>2</v>
      </c>
      <c r="E673" t="s">
        <v>581</v>
      </c>
      <c r="F673" t="n">
        <v>2028137</v>
      </c>
      <c r="G673" t="s">
        <v>74</v>
      </c>
      <c r="H673" t="s">
        <v>75</v>
      </c>
      <c r="I673" t="s"/>
      <c r="J673" t="s">
        <v>74</v>
      </c>
      <c r="K673" t="n">
        <v>212</v>
      </c>
      <c r="L673" t="s">
        <v>76</v>
      </c>
      <c r="M673" t="s"/>
      <c r="N673" t="s">
        <v>598</v>
      </c>
      <c r="O673" t="s">
        <v>78</v>
      </c>
      <c r="P673" t="s">
        <v>581</v>
      </c>
      <c r="Q673" t="s"/>
      <c r="R673" t="s">
        <v>80</v>
      </c>
      <c r="S673" t="s">
        <v>303</v>
      </c>
      <c r="T673" t="s">
        <v>82</v>
      </c>
      <c r="U673" t="s"/>
      <c r="V673" t="s">
        <v>83</v>
      </c>
      <c r="W673" t="s">
        <v>84</v>
      </c>
      <c r="X673" t="s"/>
      <c r="Y673" t="s">
        <v>85</v>
      </c>
      <c r="Z673">
        <f>HYPERLINK("https://hotelmonitor-cachepage.eclerx.com/savepage/tk_15439014667624068_sr_2151.html","info")</f>
        <v/>
      </c>
      <c r="AA673" t="n">
        <v>374642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/>
      <c r="AP673" t="n">
        <v>17</v>
      </c>
      <c r="AQ673" t="s">
        <v>88</v>
      </c>
      <c r="AR673" t="s">
        <v>103</v>
      </c>
      <c r="AS673" t="s"/>
      <c r="AT673" t="s">
        <v>90</v>
      </c>
      <c r="AU673" t="s"/>
      <c r="AV673" t="s"/>
      <c r="AW673" t="s"/>
      <c r="AX673" t="s"/>
      <c r="AY673" t="n">
        <v>2311859</v>
      </c>
      <c r="AZ673" t="s">
        <v>582</v>
      </c>
      <c r="BA673" t="s"/>
      <c r="BB673" t="n">
        <v>152099</v>
      </c>
      <c r="BC673" t="n">
        <v>9.9854943558197</v>
      </c>
      <c r="BD673" t="n">
        <v>53.5479961312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97</v>
      </c>
      <c r="B674" t="s">
        <v>71</v>
      </c>
      <c r="C674" t="s">
        <v>98</v>
      </c>
      <c r="D674" t="n">
        <v>2</v>
      </c>
      <c r="E674" t="s">
        <v>581</v>
      </c>
      <c r="F674" t="n">
        <v>2028137</v>
      </c>
      <c r="G674" t="s">
        <v>74</v>
      </c>
      <c r="H674" t="s">
        <v>75</v>
      </c>
      <c r="I674" t="s"/>
      <c r="J674" t="s">
        <v>74</v>
      </c>
      <c r="K674" t="n">
        <v>213</v>
      </c>
      <c r="L674" t="s">
        <v>76</v>
      </c>
      <c r="M674" t="s"/>
      <c r="N674" t="s">
        <v>597</v>
      </c>
      <c r="O674" t="s">
        <v>78</v>
      </c>
      <c r="P674" t="s">
        <v>581</v>
      </c>
      <c r="Q674" t="s"/>
      <c r="R674" t="s">
        <v>80</v>
      </c>
      <c r="S674" t="s">
        <v>199</v>
      </c>
      <c r="T674" t="s">
        <v>82</v>
      </c>
      <c r="U674" t="s"/>
      <c r="V674" t="s">
        <v>83</v>
      </c>
      <c r="W674" t="s">
        <v>84</v>
      </c>
      <c r="X674" t="s"/>
      <c r="Y674" t="s">
        <v>85</v>
      </c>
      <c r="Z674">
        <f>HYPERLINK("https://hotelmonitor-cachepage.eclerx.com/savepage/tk_15439014667624068_sr_2151.html","info")</f>
        <v/>
      </c>
      <c r="AA674" t="n">
        <v>374642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/>
      <c r="AP674" t="n">
        <v>17</v>
      </c>
      <c r="AQ674" t="s">
        <v>88</v>
      </c>
      <c r="AR674" t="s">
        <v>113</v>
      </c>
      <c r="AS674" t="s"/>
      <c r="AT674" t="s">
        <v>90</v>
      </c>
      <c r="AU674" t="s"/>
      <c r="AV674" t="s"/>
      <c r="AW674" t="s"/>
      <c r="AX674" t="s"/>
      <c r="AY674" t="n">
        <v>2311859</v>
      </c>
      <c r="AZ674" t="s">
        <v>582</v>
      </c>
      <c r="BA674" t="s"/>
      <c r="BB674" t="n">
        <v>152099</v>
      </c>
      <c r="BC674" t="n">
        <v>9.9854943558197</v>
      </c>
      <c r="BD674" t="n">
        <v>53.5479961312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97</v>
      </c>
      <c r="B675" t="s">
        <v>71</v>
      </c>
      <c r="C675" t="s">
        <v>98</v>
      </c>
      <c r="D675" t="n">
        <v>2</v>
      </c>
      <c r="E675" t="s">
        <v>581</v>
      </c>
      <c r="F675" t="n">
        <v>2028137</v>
      </c>
      <c r="G675" t="s">
        <v>74</v>
      </c>
      <c r="H675" t="s">
        <v>75</v>
      </c>
      <c r="I675" t="s"/>
      <c r="J675" t="s">
        <v>74</v>
      </c>
      <c r="K675" t="n">
        <v>213</v>
      </c>
      <c r="L675" t="s">
        <v>76</v>
      </c>
      <c r="M675" t="s"/>
      <c r="N675" t="s">
        <v>596</v>
      </c>
      <c r="O675" t="s">
        <v>78</v>
      </c>
      <c r="P675" t="s">
        <v>581</v>
      </c>
      <c r="Q675" t="s"/>
      <c r="R675" t="s">
        <v>80</v>
      </c>
      <c r="S675" t="s">
        <v>199</v>
      </c>
      <c r="T675" t="s">
        <v>82</v>
      </c>
      <c r="U675" t="s"/>
      <c r="V675" t="s">
        <v>83</v>
      </c>
      <c r="W675" t="s">
        <v>84</v>
      </c>
      <c r="X675" t="s"/>
      <c r="Y675" t="s">
        <v>85</v>
      </c>
      <c r="Z675">
        <f>HYPERLINK("https://hotelmonitor-cachepage.eclerx.com/savepage/tk_15439014667624068_sr_2151.html","info")</f>
        <v/>
      </c>
      <c r="AA675" t="n">
        <v>374642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/>
      <c r="AP675" t="n">
        <v>17</v>
      </c>
      <c r="AQ675" t="s">
        <v>88</v>
      </c>
      <c r="AR675" t="s">
        <v>124</v>
      </c>
      <c r="AS675" t="s"/>
      <c r="AT675" t="s">
        <v>90</v>
      </c>
      <c r="AU675" t="s"/>
      <c r="AV675" t="s"/>
      <c r="AW675" t="s"/>
      <c r="AX675" t="s"/>
      <c r="AY675" t="n">
        <v>2311859</v>
      </c>
      <c r="AZ675" t="s">
        <v>582</v>
      </c>
      <c r="BA675" t="s"/>
      <c r="BB675" t="n">
        <v>152099</v>
      </c>
      <c r="BC675" t="n">
        <v>9.9854943558197</v>
      </c>
      <c r="BD675" t="n">
        <v>53.5479961312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97</v>
      </c>
      <c r="B676" t="s">
        <v>71</v>
      </c>
      <c r="C676" t="s">
        <v>98</v>
      </c>
      <c r="D676" t="n">
        <v>2</v>
      </c>
      <c r="E676" t="s">
        <v>581</v>
      </c>
      <c r="F676" t="n">
        <v>2028137</v>
      </c>
      <c r="G676" t="s">
        <v>74</v>
      </c>
      <c r="H676" t="s">
        <v>75</v>
      </c>
      <c r="I676" t="s"/>
      <c r="J676" t="s">
        <v>74</v>
      </c>
      <c r="K676" t="n">
        <v>214</v>
      </c>
      <c r="L676" t="s">
        <v>76</v>
      </c>
      <c r="M676" t="s"/>
      <c r="N676" t="s">
        <v>602</v>
      </c>
      <c r="O676" t="s">
        <v>78</v>
      </c>
      <c r="P676" t="s">
        <v>581</v>
      </c>
      <c r="Q676" t="s"/>
      <c r="R676" t="s">
        <v>80</v>
      </c>
      <c r="S676" t="s">
        <v>163</v>
      </c>
      <c r="T676" t="s">
        <v>82</v>
      </c>
      <c r="U676" t="s"/>
      <c r="V676" t="s">
        <v>83</v>
      </c>
      <c r="W676" t="s">
        <v>84</v>
      </c>
      <c r="X676" t="s"/>
      <c r="Y676" t="s">
        <v>85</v>
      </c>
      <c r="Z676">
        <f>HYPERLINK("https://hotelmonitor-cachepage.eclerx.com/savepage/tk_15439014667624068_sr_2151.html","info")</f>
        <v/>
      </c>
      <c r="AA676" t="n">
        <v>374642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/>
      <c r="AP676" t="n">
        <v>17</v>
      </c>
      <c r="AQ676" t="s">
        <v>88</v>
      </c>
      <c r="AR676" t="s">
        <v>89</v>
      </c>
      <c r="AS676" t="s"/>
      <c r="AT676" t="s">
        <v>90</v>
      </c>
      <c r="AU676" t="s"/>
      <c r="AV676" t="s"/>
      <c r="AW676" t="s"/>
      <c r="AX676" t="s"/>
      <c r="AY676" t="n">
        <v>2311859</v>
      </c>
      <c r="AZ676" t="s">
        <v>582</v>
      </c>
      <c r="BA676" t="s"/>
      <c r="BB676" t="n">
        <v>152099</v>
      </c>
      <c r="BC676" t="n">
        <v>9.9854943558197</v>
      </c>
      <c r="BD676" t="n">
        <v>53.5479961312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97</v>
      </c>
      <c r="B677" t="s">
        <v>71</v>
      </c>
      <c r="C677" t="s">
        <v>98</v>
      </c>
      <c r="D677" t="n">
        <v>2</v>
      </c>
      <c r="E677" t="s">
        <v>581</v>
      </c>
      <c r="F677" t="n">
        <v>2028137</v>
      </c>
      <c r="G677" t="s">
        <v>74</v>
      </c>
      <c r="H677" t="s">
        <v>75</v>
      </c>
      <c r="I677" t="s"/>
      <c r="J677" t="s">
        <v>74</v>
      </c>
      <c r="K677" t="n">
        <v>217</v>
      </c>
      <c r="L677" t="s">
        <v>76</v>
      </c>
      <c r="M677" t="s"/>
      <c r="N677" t="s">
        <v>596</v>
      </c>
      <c r="O677" t="s">
        <v>78</v>
      </c>
      <c r="P677" t="s">
        <v>581</v>
      </c>
      <c r="Q677" t="s"/>
      <c r="R677" t="s">
        <v>80</v>
      </c>
      <c r="S677" t="s">
        <v>200</v>
      </c>
      <c r="T677" t="s">
        <v>82</v>
      </c>
      <c r="U677" t="s"/>
      <c r="V677" t="s">
        <v>83</v>
      </c>
      <c r="W677" t="s">
        <v>84</v>
      </c>
      <c r="X677" t="s"/>
      <c r="Y677" t="s">
        <v>85</v>
      </c>
      <c r="Z677">
        <f>HYPERLINK("https://hotelmonitor-cachepage.eclerx.com/savepage/tk_15439014667624068_sr_2151.html","info")</f>
        <v/>
      </c>
      <c r="AA677" t="n">
        <v>374642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/>
      <c r="AP677" t="n">
        <v>17</v>
      </c>
      <c r="AQ677" t="s">
        <v>88</v>
      </c>
      <c r="AR677" t="s">
        <v>89</v>
      </c>
      <c r="AS677" t="s"/>
      <c r="AT677" t="s">
        <v>90</v>
      </c>
      <c r="AU677" t="s"/>
      <c r="AV677" t="s"/>
      <c r="AW677" t="s"/>
      <c r="AX677" t="s"/>
      <c r="AY677" t="n">
        <v>2311859</v>
      </c>
      <c r="AZ677" t="s">
        <v>582</v>
      </c>
      <c r="BA677" t="s"/>
      <c r="BB677" t="n">
        <v>152099</v>
      </c>
      <c r="BC677" t="n">
        <v>9.9854943558197</v>
      </c>
      <c r="BD677" t="n">
        <v>53.5479961312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97</v>
      </c>
      <c r="B678" t="s">
        <v>71</v>
      </c>
      <c r="C678" t="s">
        <v>98</v>
      </c>
      <c r="D678" t="n">
        <v>2</v>
      </c>
      <c r="E678" t="s">
        <v>581</v>
      </c>
      <c r="F678" t="n">
        <v>2028137</v>
      </c>
      <c r="G678" t="s">
        <v>74</v>
      </c>
      <c r="H678" t="s">
        <v>75</v>
      </c>
      <c r="I678" t="s"/>
      <c r="J678" t="s">
        <v>74</v>
      </c>
      <c r="K678" t="n">
        <v>230</v>
      </c>
      <c r="L678" t="s">
        <v>76</v>
      </c>
      <c r="M678" t="s"/>
      <c r="N678" t="s">
        <v>603</v>
      </c>
      <c r="O678" t="s">
        <v>78</v>
      </c>
      <c r="P678" t="s">
        <v>581</v>
      </c>
      <c r="Q678" t="s"/>
      <c r="R678" t="s">
        <v>80</v>
      </c>
      <c r="S678" t="s">
        <v>279</v>
      </c>
      <c r="T678" t="s">
        <v>82</v>
      </c>
      <c r="U678" t="s"/>
      <c r="V678" t="s">
        <v>83</v>
      </c>
      <c r="W678" t="s">
        <v>84</v>
      </c>
      <c r="X678" t="s"/>
      <c r="Y678" t="s">
        <v>85</v>
      </c>
      <c r="Z678">
        <f>HYPERLINK("https://hotelmonitor-cachepage.eclerx.com/savepage/tk_15439014667624068_sr_2151.html","info")</f>
        <v/>
      </c>
      <c r="AA678" t="n">
        <v>374642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/>
      <c r="AP678" t="n">
        <v>17</v>
      </c>
      <c r="AQ678" t="s">
        <v>88</v>
      </c>
      <c r="AR678" t="s">
        <v>126</v>
      </c>
      <c r="AS678" t="s"/>
      <c r="AT678" t="s">
        <v>90</v>
      </c>
      <c r="AU678" t="s"/>
      <c r="AV678" t="s"/>
      <c r="AW678" t="s"/>
      <c r="AX678" t="s"/>
      <c r="AY678" t="n">
        <v>2311859</v>
      </c>
      <c r="AZ678" t="s">
        <v>582</v>
      </c>
      <c r="BA678" t="s"/>
      <c r="BB678" t="n">
        <v>152099</v>
      </c>
      <c r="BC678" t="n">
        <v>9.9854943558197</v>
      </c>
      <c r="BD678" t="n">
        <v>53.5479961312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97</v>
      </c>
      <c r="B679" t="s">
        <v>71</v>
      </c>
      <c r="C679" t="s">
        <v>98</v>
      </c>
      <c r="D679" t="n">
        <v>2</v>
      </c>
      <c r="E679" t="s">
        <v>605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89</v>
      </c>
      <c r="L679" t="s">
        <v>76</v>
      </c>
      <c r="M679" t="s"/>
      <c r="N679" t="s">
        <v>105</v>
      </c>
      <c r="O679" t="s">
        <v>78</v>
      </c>
      <c r="P679" t="s">
        <v>605</v>
      </c>
      <c r="Q679" t="s"/>
      <c r="R679" t="s">
        <v>80</v>
      </c>
      <c r="S679" t="s">
        <v>264</v>
      </c>
      <c r="T679" t="s">
        <v>82</v>
      </c>
      <c r="U679" t="s"/>
      <c r="V679" t="s">
        <v>83</v>
      </c>
      <c r="W679" t="s">
        <v>84</v>
      </c>
      <c r="X679" t="s"/>
      <c r="Y679" t="s">
        <v>85</v>
      </c>
      <c r="Z679">
        <f>HYPERLINK("https://hotelmonitor-cachepage.eclerx.com/savepage/tk_15439015984547136_sr_2151.html","info")</f>
        <v/>
      </c>
      <c r="AA679" t="n">
        <v>-2311858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/>
      <c r="AP679" t="n">
        <v>57</v>
      </c>
      <c r="AQ679" t="s">
        <v>88</v>
      </c>
      <c r="AR679" t="s">
        <v>107</v>
      </c>
      <c r="AS679" t="s"/>
      <c r="AT679" t="s">
        <v>90</v>
      </c>
      <c r="AU679" t="s"/>
      <c r="AV679" t="s"/>
      <c r="AW679" t="s"/>
      <c r="AX679" t="s"/>
      <c r="AY679" t="n">
        <v>2311858</v>
      </c>
      <c r="AZ679" t="s">
        <v>606</v>
      </c>
      <c r="BA679" t="s"/>
      <c r="BB679" t="n">
        <v>39014</v>
      </c>
      <c r="BC679" t="n">
        <v>9.9362017214298</v>
      </c>
      <c r="BD679" t="n">
        <v>53.553736841624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97</v>
      </c>
      <c r="B680" t="s">
        <v>71</v>
      </c>
      <c r="C680" t="s">
        <v>98</v>
      </c>
      <c r="D680" t="n">
        <v>2</v>
      </c>
      <c r="E680" t="s">
        <v>605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92</v>
      </c>
      <c r="L680" t="s">
        <v>76</v>
      </c>
      <c r="M680" t="s"/>
      <c r="N680" t="s">
        <v>77</v>
      </c>
      <c r="O680" t="s">
        <v>78</v>
      </c>
      <c r="P680" t="s">
        <v>605</v>
      </c>
      <c r="Q680" t="s"/>
      <c r="R680" t="s">
        <v>80</v>
      </c>
      <c r="S680" t="s">
        <v>129</v>
      </c>
      <c r="T680" t="s">
        <v>82</v>
      </c>
      <c r="U680" t="s"/>
      <c r="V680" t="s">
        <v>83</v>
      </c>
      <c r="W680" t="s">
        <v>84</v>
      </c>
      <c r="X680" t="s"/>
      <c r="Y680" t="s">
        <v>85</v>
      </c>
      <c r="Z680">
        <f>HYPERLINK("https://hotelmonitor-cachepage.eclerx.com/savepage/tk_15439015984547136_sr_2151.html","info")</f>
        <v/>
      </c>
      <c r="AA680" t="n">
        <v>-2311858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/>
      <c r="AP680" t="n">
        <v>57</v>
      </c>
      <c r="AQ680" t="s">
        <v>88</v>
      </c>
      <c r="AR680" t="s">
        <v>113</v>
      </c>
      <c r="AS680" t="s"/>
      <c r="AT680" t="s">
        <v>90</v>
      </c>
      <c r="AU680" t="s"/>
      <c r="AV680" t="s"/>
      <c r="AW680" t="s"/>
      <c r="AX680" t="s"/>
      <c r="AY680" t="n">
        <v>2311858</v>
      </c>
      <c r="AZ680" t="s">
        <v>606</v>
      </c>
      <c r="BA680" t="s"/>
      <c r="BB680" t="n">
        <v>39014</v>
      </c>
      <c r="BC680" t="n">
        <v>9.9362017214298</v>
      </c>
      <c r="BD680" t="n">
        <v>53.553736841624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97</v>
      </c>
      <c r="B681" t="s">
        <v>71</v>
      </c>
      <c r="C681" t="s">
        <v>98</v>
      </c>
      <c r="D681" t="n">
        <v>2</v>
      </c>
      <c r="E681" t="s">
        <v>496</v>
      </c>
      <c r="F681" t="n">
        <v>3623717</v>
      </c>
      <c r="G681" t="s">
        <v>74</v>
      </c>
      <c r="H681" t="s">
        <v>75</v>
      </c>
      <c r="I681" t="s"/>
      <c r="J681" t="s">
        <v>74</v>
      </c>
      <c r="K681" t="n">
        <v>133</v>
      </c>
      <c r="L681" t="s">
        <v>76</v>
      </c>
      <c r="M681" t="s"/>
      <c r="N681" t="s">
        <v>77</v>
      </c>
      <c r="O681" t="s">
        <v>78</v>
      </c>
      <c r="P681" t="s">
        <v>497</v>
      </c>
      <c r="Q681" t="s"/>
      <c r="R681" t="s">
        <v>347</v>
      </c>
      <c r="S681" t="s">
        <v>273</v>
      </c>
      <c r="T681" t="s">
        <v>82</v>
      </c>
      <c r="U681" t="s"/>
      <c r="V681" t="s">
        <v>83</v>
      </c>
      <c r="W681" t="s">
        <v>94</v>
      </c>
      <c r="X681" t="s"/>
      <c r="Y681" t="s">
        <v>85</v>
      </c>
      <c r="Z681">
        <f>HYPERLINK("https://hotelmonitor-cachepage.eclerx.com/savepage/tk_15439014731553495_sr_2151.html","info")</f>
        <v/>
      </c>
      <c r="AA681" t="n">
        <v>481450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/>
      <c r="AP681" t="n">
        <v>19</v>
      </c>
      <c r="AQ681" t="s">
        <v>88</v>
      </c>
      <c r="AR681" t="s">
        <v>89</v>
      </c>
      <c r="AS681" t="s"/>
      <c r="AT681" t="s">
        <v>90</v>
      </c>
      <c r="AU681" t="s"/>
      <c r="AV681" t="s"/>
      <c r="AW681" t="s"/>
      <c r="AX681" t="s"/>
      <c r="AY681" t="n">
        <v>2311907</v>
      </c>
      <c r="AZ681" t="s">
        <v>322</v>
      </c>
      <c r="BA681" t="s"/>
      <c r="BB681" t="n">
        <v>149158</v>
      </c>
      <c r="BC681" t="n">
        <v>0</v>
      </c>
      <c r="BD681" t="n">
        <v>0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97</v>
      </c>
      <c r="B682" t="s">
        <v>71</v>
      </c>
      <c r="C682" t="s">
        <v>98</v>
      </c>
      <c r="D682" t="n">
        <v>2</v>
      </c>
      <c r="E682" t="s">
        <v>496</v>
      </c>
      <c r="F682" t="n">
        <v>3623717</v>
      </c>
      <c r="G682" t="s">
        <v>74</v>
      </c>
      <c r="H682" t="s">
        <v>75</v>
      </c>
      <c r="I682" t="s"/>
      <c r="J682" t="s">
        <v>74</v>
      </c>
      <c r="K682" t="n">
        <v>159</v>
      </c>
      <c r="L682" t="s">
        <v>76</v>
      </c>
      <c r="M682" t="s"/>
      <c r="N682" t="s">
        <v>77</v>
      </c>
      <c r="O682" t="s">
        <v>78</v>
      </c>
      <c r="P682" t="s">
        <v>497</v>
      </c>
      <c r="Q682" t="s"/>
      <c r="R682" t="s">
        <v>347</v>
      </c>
      <c r="S682" t="s">
        <v>565</v>
      </c>
      <c r="T682" t="s">
        <v>82</v>
      </c>
      <c r="U682" t="s"/>
      <c r="V682" t="s">
        <v>83</v>
      </c>
      <c r="W682" t="s">
        <v>84</v>
      </c>
      <c r="X682" t="s"/>
      <c r="Y682" t="s">
        <v>85</v>
      </c>
      <c r="Z682">
        <f>HYPERLINK("https://hotelmonitor-cachepage.eclerx.com/savepage/tk_15439014731553495_sr_2151.html","info")</f>
        <v/>
      </c>
      <c r="AA682" t="n">
        <v>481450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/>
      <c r="AP682" t="n">
        <v>19</v>
      </c>
      <c r="AQ682" t="s">
        <v>88</v>
      </c>
      <c r="AR682" t="s">
        <v>119</v>
      </c>
      <c r="AS682" t="s"/>
      <c r="AT682" t="s">
        <v>90</v>
      </c>
      <c r="AU682" t="s"/>
      <c r="AV682" t="s"/>
      <c r="AW682" t="s"/>
      <c r="AX682" t="s"/>
      <c r="AY682" t="n">
        <v>2311907</v>
      </c>
      <c r="AZ682" t="s">
        <v>322</v>
      </c>
      <c r="BA682" t="s"/>
      <c r="BB682" t="n">
        <v>149158</v>
      </c>
      <c r="BC682" t="n">
        <v>0</v>
      </c>
      <c r="BD682" t="n">
        <v>0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97</v>
      </c>
      <c r="B683" t="s">
        <v>71</v>
      </c>
      <c r="C683" t="s">
        <v>98</v>
      </c>
      <c r="D683" t="n">
        <v>2</v>
      </c>
      <c r="E683" t="s">
        <v>496</v>
      </c>
      <c r="F683" t="n">
        <v>3623717</v>
      </c>
      <c r="G683" t="s">
        <v>74</v>
      </c>
      <c r="H683" t="s">
        <v>75</v>
      </c>
      <c r="I683" t="s"/>
      <c r="J683" t="s">
        <v>74</v>
      </c>
      <c r="K683" t="n">
        <v>168</v>
      </c>
      <c r="L683" t="s">
        <v>76</v>
      </c>
      <c r="M683" t="s"/>
      <c r="N683" t="s">
        <v>77</v>
      </c>
      <c r="O683" t="s">
        <v>78</v>
      </c>
      <c r="P683" t="s">
        <v>497</v>
      </c>
      <c r="Q683" t="s"/>
      <c r="R683" t="s">
        <v>347</v>
      </c>
      <c r="S683" t="s">
        <v>419</v>
      </c>
      <c r="T683" t="s">
        <v>82</v>
      </c>
      <c r="U683" t="s"/>
      <c r="V683" t="s">
        <v>83</v>
      </c>
      <c r="W683" t="s">
        <v>84</v>
      </c>
      <c r="X683" t="s"/>
      <c r="Y683" t="s">
        <v>85</v>
      </c>
      <c r="Z683">
        <f>HYPERLINK("https://hotelmonitor-cachepage.eclerx.com/savepage/tk_15439014731553495_sr_2151.html","info")</f>
        <v/>
      </c>
      <c r="AA683" t="n">
        <v>481450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/>
      <c r="AP683" t="n">
        <v>19</v>
      </c>
      <c r="AQ683" t="s">
        <v>88</v>
      </c>
      <c r="AR683" t="s">
        <v>89</v>
      </c>
      <c r="AS683" t="s"/>
      <c r="AT683" t="s">
        <v>90</v>
      </c>
      <c r="AU683" t="s"/>
      <c r="AV683" t="s"/>
      <c r="AW683" t="s"/>
      <c r="AX683" t="s"/>
      <c r="AY683" t="n">
        <v>2311907</v>
      </c>
      <c r="AZ683" t="s">
        <v>322</v>
      </c>
      <c r="BA683" t="s"/>
      <c r="BB683" t="n">
        <v>149158</v>
      </c>
      <c r="BC683" t="n">
        <v>0</v>
      </c>
      <c r="BD683" t="n">
        <v>0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97</v>
      </c>
      <c r="B684" t="s">
        <v>71</v>
      </c>
      <c r="C684" t="s">
        <v>98</v>
      </c>
      <c r="D684" t="n">
        <v>2</v>
      </c>
      <c r="E684" t="s">
        <v>496</v>
      </c>
      <c r="F684" t="n">
        <v>3623717</v>
      </c>
      <c r="G684" t="s">
        <v>74</v>
      </c>
      <c r="H684" t="s">
        <v>75</v>
      </c>
      <c r="I684" t="s"/>
      <c r="J684" t="s">
        <v>74</v>
      </c>
      <c r="K684" t="n">
        <v>170</v>
      </c>
      <c r="L684" t="s">
        <v>76</v>
      </c>
      <c r="M684" t="s"/>
      <c r="N684" t="s">
        <v>498</v>
      </c>
      <c r="O684" t="s">
        <v>78</v>
      </c>
      <c r="P684" t="s">
        <v>497</v>
      </c>
      <c r="Q684" t="s"/>
      <c r="R684" t="s">
        <v>347</v>
      </c>
      <c r="S684" t="s">
        <v>421</v>
      </c>
      <c r="T684" t="s">
        <v>82</v>
      </c>
      <c r="U684" t="s"/>
      <c r="V684" t="s">
        <v>83</v>
      </c>
      <c r="W684" t="s">
        <v>84</v>
      </c>
      <c r="X684" t="s"/>
      <c r="Y684" t="s">
        <v>85</v>
      </c>
      <c r="Z684">
        <f>HYPERLINK("https://hotelmonitor-cachepage.eclerx.com/savepage/tk_15439014731553495_sr_2151.html","info")</f>
        <v/>
      </c>
      <c r="AA684" t="n">
        <v>481450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/>
      <c r="AP684" t="n">
        <v>19</v>
      </c>
      <c r="AQ684" t="s">
        <v>88</v>
      </c>
      <c r="AR684" t="s">
        <v>119</v>
      </c>
      <c r="AS684" t="s"/>
      <c r="AT684" t="s">
        <v>90</v>
      </c>
      <c r="AU684" t="s"/>
      <c r="AV684" t="s"/>
      <c r="AW684" t="s"/>
      <c r="AX684" t="s"/>
      <c r="AY684" t="n">
        <v>2311907</v>
      </c>
      <c r="AZ684" t="s">
        <v>322</v>
      </c>
      <c r="BA684" t="s"/>
      <c r="BB684" t="n">
        <v>149158</v>
      </c>
      <c r="BC684" t="n">
        <v>0</v>
      </c>
      <c r="BD684" t="n">
        <v>0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97</v>
      </c>
      <c r="B685" t="s">
        <v>71</v>
      </c>
      <c r="C685" t="s">
        <v>98</v>
      </c>
      <c r="D685" t="n">
        <v>2</v>
      </c>
      <c r="E685" t="s">
        <v>607</v>
      </c>
      <c r="F685" t="n">
        <v>718036</v>
      </c>
      <c r="G685" t="s">
        <v>74</v>
      </c>
      <c r="H685" t="s">
        <v>75</v>
      </c>
      <c r="I685" t="s"/>
      <c r="J685" t="s">
        <v>74</v>
      </c>
      <c r="K685" t="n">
        <v>74</v>
      </c>
      <c r="L685" t="s">
        <v>76</v>
      </c>
      <c r="M685" t="s"/>
      <c r="N685" t="s">
        <v>111</v>
      </c>
      <c r="O685" t="s">
        <v>78</v>
      </c>
      <c r="P685" t="s">
        <v>608</v>
      </c>
      <c r="Q685" t="s"/>
      <c r="R685" t="s">
        <v>80</v>
      </c>
      <c r="S685" t="s">
        <v>609</v>
      </c>
      <c r="T685" t="s">
        <v>82</v>
      </c>
      <c r="U685" t="s"/>
      <c r="V685" t="s">
        <v>83</v>
      </c>
      <c r="W685" t="s">
        <v>94</v>
      </c>
      <c r="X685" t="s"/>
      <c r="Y685" t="s">
        <v>85</v>
      </c>
      <c r="Z685">
        <f>HYPERLINK("https://hotelmonitor-cachepage.eclerx.com/savepage/tk_1543901754524828_sr_2151.html","info")</f>
        <v/>
      </c>
      <c r="AA685" t="n">
        <v>132653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/>
      <c r="AP685" t="n">
        <v>109</v>
      </c>
      <c r="AQ685" t="s">
        <v>88</v>
      </c>
      <c r="AR685" t="s">
        <v>113</v>
      </c>
      <c r="AS685" t="s"/>
      <c r="AT685" t="s">
        <v>90</v>
      </c>
      <c r="AU685" t="s"/>
      <c r="AV685" t="s"/>
      <c r="AW685" t="s"/>
      <c r="AX685" t="s"/>
      <c r="AY685" t="n">
        <v>2311924</v>
      </c>
      <c r="AZ685" t="s">
        <v>610</v>
      </c>
      <c r="BA685" t="s"/>
      <c r="BB685" t="n">
        <v>60063</v>
      </c>
      <c r="BC685" t="n">
        <v>10.011704</v>
      </c>
      <c r="BD685" t="n">
        <v>53.553485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97</v>
      </c>
      <c r="B686" t="s">
        <v>71</v>
      </c>
      <c r="C686" t="s">
        <v>98</v>
      </c>
      <c r="D686" t="n">
        <v>2</v>
      </c>
      <c r="E686" t="s">
        <v>607</v>
      </c>
      <c r="F686" t="n">
        <v>718036</v>
      </c>
      <c r="G686" t="s">
        <v>74</v>
      </c>
      <c r="H686" t="s">
        <v>75</v>
      </c>
      <c r="I686" t="s"/>
      <c r="J686" t="s">
        <v>74</v>
      </c>
      <c r="K686" t="n">
        <v>77</v>
      </c>
      <c r="L686" t="s">
        <v>76</v>
      </c>
      <c r="M686" t="s"/>
      <c r="N686" t="s">
        <v>611</v>
      </c>
      <c r="O686" t="s">
        <v>78</v>
      </c>
      <c r="P686" t="s">
        <v>608</v>
      </c>
      <c r="Q686" t="s"/>
      <c r="R686" t="s">
        <v>80</v>
      </c>
      <c r="S686" t="s">
        <v>109</v>
      </c>
      <c r="T686" t="s">
        <v>82</v>
      </c>
      <c r="U686" t="s"/>
      <c r="V686" t="s">
        <v>83</v>
      </c>
      <c r="W686" t="s">
        <v>94</v>
      </c>
      <c r="X686" t="s"/>
      <c r="Y686" t="s">
        <v>85</v>
      </c>
      <c r="Z686">
        <f>HYPERLINK("https://hotelmonitor-cachepage.eclerx.com/savepage/tk_1543901754524828_sr_2151.html","info")</f>
        <v/>
      </c>
      <c r="AA686" t="n">
        <v>132653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/>
      <c r="AP686" t="n">
        <v>109</v>
      </c>
      <c r="AQ686" t="s">
        <v>88</v>
      </c>
      <c r="AR686" t="s">
        <v>110</v>
      </c>
      <c r="AS686" t="s"/>
      <c r="AT686" t="s">
        <v>90</v>
      </c>
      <c r="AU686" t="s"/>
      <c r="AV686" t="s"/>
      <c r="AW686" t="s"/>
      <c r="AX686" t="s"/>
      <c r="AY686" t="n">
        <v>2311924</v>
      </c>
      <c r="AZ686" t="s">
        <v>610</v>
      </c>
      <c r="BA686" t="s"/>
      <c r="BB686" t="n">
        <v>60063</v>
      </c>
      <c r="BC686" t="n">
        <v>10.011704</v>
      </c>
      <c r="BD686" t="n">
        <v>53.553485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97</v>
      </c>
      <c r="B687" t="s">
        <v>71</v>
      </c>
      <c r="C687" t="s">
        <v>98</v>
      </c>
      <c r="D687" t="n">
        <v>2</v>
      </c>
      <c r="E687" t="s">
        <v>607</v>
      </c>
      <c r="F687" t="n">
        <v>718036</v>
      </c>
      <c r="G687" t="s">
        <v>74</v>
      </c>
      <c r="H687" t="s">
        <v>75</v>
      </c>
      <c r="I687" t="s"/>
      <c r="J687" t="s">
        <v>74</v>
      </c>
      <c r="K687" t="n">
        <v>77</v>
      </c>
      <c r="L687" t="s">
        <v>76</v>
      </c>
      <c r="M687" t="s"/>
      <c r="N687" t="s">
        <v>312</v>
      </c>
      <c r="O687" t="s">
        <v>78</v>
      </c>
      <c r="P687" t="s">
        <v>608</v>
      </c>
      <c r="Q687" t="s"/>
      <c r="R687" t="s">
        <v>80</v>
      </c>
      <c r="S687" t="s">
        <v>109</v>
      </c>
      <c r="T687" t="s">
        <v>82</v>
      </c>
      <c r="U687" t="s"/>
      <c r="V687" t="s">
        <v>83</v>
      </c>
      <c r="W687" t="s">
        <v>94</v>
      </c>
      <c r="X687" t="s"/>
      <c r="Y687" t="s">
        <v>85</v>
      </c>
      <c r="Z687">
        <f>HYPERLINK("https://hotelmonitor-cachepage.eclerx.com/savepage/tk_1543901754524828_sr_2151.html","info")</f>
        <v/>
      </c>
      <c r="AA687" t="n">
        <v>132653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/>
      <c r="AP687" t="n">
        <v>109</v>
      </c>
      <c r="AQ687" t="s">
        <v>88</v>
      </c>
      <c r="AR687" t="s">
        <v>103</v>
      </c>
      <c r="AS687" t="s"/>
      <c r="AT687" t="s">
        <v>90</v>
      </c>
      <c r="AU687" t="s"/>
      <c r="AV687" t="s"/>
      <c r="AW687" t="s"/>
      <c r="AX687" t="s"/>
      <c r="AY687" t="n">
        <v>2311924</v>
      </c>
      <c r="AZ687" t="s">
        <v>610</v>
      </c>
      <c r="BA687" t="s"/>
      <c r="BB687" t="n">
        <v>60063</v>
      </c>
      <c r="BC687" t="n">
        <v>10.011704</v>
      </c>
      <c r="BD687" t="n">
        <v>53.553485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97</v>
      </c>
      <c r="B688" t="s">
        <v>71</v>
      </c>
      <c r="C688" t="s">
        <v>98</v>
      </c>
      <c r="D688" t="n">
        <v>2</v>
      </c>
      <c r="E688" t="s">
        <v>607</v>
      </c>
      <c r="F688" t="n">
        <v>718036</v>
      </c>
      <c r="G688" t="s">
        <v>74</v>
      </c>
      <c r="H688" t="s">
        <v>75</v>
      </c>
      <c r="I688" t="s"/>
      <c r="J688" t="s">
        <v>74</v>
      </c>
      <c r="K688" t="n">
        <v>78</v>
      </c>
      <c r="L688" t="s">
        <v>76</v>
      </c>
      <c r="M688" t="s"/>
      <c r="N688" t="s">
        <v>77</v>
      </c>
      <c r="O688" t="s">
        <v>78</v>
      </c>
      <c r="P688" t="s">
        <v>608</v>
      </c>
      <c r="Q688" t="s"/>
      <c r="R688" t="s">
        <v>80</v>
      </c>
      <c r="S688" t="s">
        <v>307</v>
      </c>
      <c r="T688" t="s">
        <v>82</v>
      </c>
      <c r="U688" t="s"/>
      <c r="V688" t="s">
        <v>83</v>
      </c>
      <c r="W688" t="s">
        <v>94</v>
      </c>
      <c r="X688" t="s"/>
      <c r="Y688" t="s">
        <v>85</v>
      </c>
      <c r="Z688">
        <f>HYPERLINK("https://hotelmonitor-cachepage.eclerx.com/savepage/tk_1543901754524828_sr_2151.html","info")</f>
        <v/>
      </c>
      <c r="AA688" t="n">
        <v>132653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/>
      <c r="AP688" t="n">
        <v>109</v>
      </c>
      <c r="AQ688" t="s">
        <v>88</v>
      </c>
      <c r="AR688" t="s">
        <v>119</v>
      </c>
      <c r="AS688" t="s"/>
      <c r="AT688" t="s">
        <v>90</v>
      </c>
      <c r="AU688" t="s"/>
      <c r="AV688" t="s"/>
      <c r="AW688" t="s"/>
      <c r="AX688" t="s"/>
      <c r="AY688" t="n">
        <v>2311924</v>
      </c>
      <c r="AZ688" t="s">
        <v>610</v>
      </c>
      <c r="BA688" t="s"/>
      <c r="BB688" t="n">
        <v>60063</v>
      </c>
      <c r="BC688" t="n">
        <v>10.011704</v>
      </c>
      <c r="BD688" t="n">
        <v>53.553485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97</v>
      </c>
      <c r="B689" t="s">
        <v>71</v>
      </c>
      <c r="C689" t="s">
        <v>98</v>
      </c>
      <c r="D689" t="n">
        <v>2</v>
      </c>
      <c r="E689" t="s">
        <v>607</v>
      </c>
      <c r="F689" t="n">
        <v>718036</v>
      </c>
      <c r="G689" t="s">
        <v>74</v>
      </c>
      <c r="H689" t="s">
        <v>75</v>
      </c>
      <c r="I689" t="s"/>
      <c r="J689" t="s">
        <v>74</v>
      </c>
      <c r="K689" t="n">
        <v>79</v>
      </c>
      <c r="L689" t="s">
        <v>76</v>
      </c>
      <c r="M689" t="s"/>
      <c r="N689" t="s">
        <v>611</v>
      </c>
      <c r="O689" t="s">
        <v>78</v>
      </c>
      <c r="P689" t="s">
        <v>608</v>
      </c>
      <c r="Q689" t="s"/>
      <c r="R689" t="s">
        <v>80</v>
      </c>
      <c r="S689" t="s">
        <v>556</v>
      </c>
      <c r="T689" t="s">
        <v>82</v>
      </c>
      <c r="U689" t="s"/>
      <c r="V689" t="s">
        <v>83</v>
      </c>
      <c r="W689" t="s">
        <v>94</v>
      </c>
      <c r="X689" t="s"/>
      <c r="Y689" t="s">
        <v>85</v>
      </c>
      <c r="Z689">
        <f>HYPERLINK("https://hotelmonitor-cachepage.eclerx.com/savepage/tk_1543901754524828_sr_2151.html","info")</f>
        <v/>
      </c>
      <c r="AA689" t="n">
        <v>132653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/>
      <c r="AP689" t="n">
        <v>109</v>
      </c>
      <c r="AQ689" t="s">
        <v>88</v>
      </c>
      <c r="AR689" t="s">
        <v>116</v>
      </c>
      <c r="AS689" t="s"/>
      <c r="AT689" t="s">
        <v>90</v>
      </c>
      <c r="AU689" t="s"/>
      <c r="AV689" t="s"/>
      <c r="AW689" t="s"/>
      <c r="AX689" t="s"/>
      <c r="AY689" t="n">
        <v>2311924</v>
      </c>
      <c r="AZ689" t="s">
        <v>610</v>
      </c>
      <c r="BA689" t="s"/>
      <c r="BB689" t="n">
        <v>60063</v>
      </c>
      <c r="BC689" t="n">
        <v>10.011704</v>
      </c>
      <c r="BD689" t="n">
        <v>53.553485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97</v>
      </c>
      <c r="B690" t="s">
        <v>71</v>
      </c>
      <c r="C690" t="s">
        <v>98</v>
      </c>
      <c r="D690" t="n">
        <v>2</v>
      </c>
      <c r="E690" t="s">
        <v>607</v>
      </c>
      <c r="F690" t="n">
        <v>718036</v>
      </c>
      <c r="G690" t="s">
        <v>74</v>
      </c>
      <c r="H690" t="s">
        <v>75</v>
      </c>
      <c r="I690" t="s"/>
      <c r="J690" t="s">
        <v>74</v>
      </c>
      <c r="K690" t="n">
        <v>120</v>
      </c>
      <c r="L690" t="s">
        <v>76</v>
      </c>
      <c r="M690" t="s"/>
      <c r="N690" t="s">
        <v>612</v>
      </c>
      <c r="O690" t="s">
        <v>78</v>
      </c>
      <c r="P690" t="s">
        <v>608</v>
      </c>
      <c r="Q690" t="s"/>
      <c r="R690" t="s">
        <v>80</v>
      </c>
      <c r="S690" t="s">
        <v>286</v>
      </c>
      <c r="T690" t="s">
        <v>82</v>
      </c>
      <c r="U690" t="s"/>
      <c r="V690" t="s">
        <v>83</v>
      </c>
      <c r="W690" t="s">
        <v>94</v>
      </c>
      <c r="X690" t="s"/>
      <c r="Y690" t="s">
        <v>85</v>
      </c>
      <c r="Z690">
        <f>HYPERLINK("https://hotelmonitor-cachepage.eclerx.com/savepage/tk_1543901754524828_sr_2151.html","info")</f>
        <v/>
      </c>
      <c r="AA690" t="n">
        <v>132653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/>
      <c r="AP690" t="n">
        <v>109</v>
      </c>
      <c r="AQ690" t="s">
        <v>88</v>
      </c>
      <c r="AR690" t="s">
        <v>110</v>
      </c>
      <c r="AS690" t="s"/>
      <c r="AT690" t="s">
        <v>90</v>
      </c>
      <c r="AU690" t="s"/>
      <c r="AV690" t="s"/>
      <c r="AW690" t="s"/>
      <c r="AX690" t="s"/>
      <c r="AY690" t="n">
        <v>2311924</v>
      </c>
      <c r="AZ690" t="s">
        <v>610</v>
      </c>
      <c r="BA690" t="s"/>
      <c r="BB690" t="n">
        <v>60063</v>
      </c>
      <c r="BC690" t="n">
        <v>10.011704</v>
      </c>
      <c r="BD690" t="n">
        <v>53.553485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97</v>
      </c>
      <c r="B691" t="s">
        <v>71</v>
      </c>
      <c r="C691" t="s">
        <v>98</v>
      </c>
      <c r="D691" t="n">
        <v>2</v>
      </c>
      <c r="E691" t="s">
        <v>607</v>
      </c>
      <c r="F691" t="n">
        <v>718036</v>
      </c>
      <c r="G691" t="s">
        <v>74</v>
      </c>
      <c r="H691" t="s">
        <v>75</v>
      </c>
      <c r="I691" t="s"/>
      <c r="J691" t="s">
        <v>74</v>
      </c>
      <c r="K691" t="n">
        <v>121</v>
      </c>
      <c r="L691" t="s">
        <v>76</v>
      </c>
      <c r="M691" t="s"/>
      <c r="N691" t="s">
        <v>77</v>
      </c>
      <c r="O691" t="s">
        <v>78</v>
      </c>
      <c r="P691" t="s">
        <v>608</v>
      </c>
      <c r="Q691" t="s"/>
      <c r="R691" t="s">
        <v>80</v>
      </c>
      <c r="S691" t="s">
        <v>133</v>
      </c>
      <c r="T691" t="s">
        <v>82</v>
      </c>
      <c r="U691" t="s"/>
      <c r="V691" t="s">
        <v>83</v>
      </c>
      <c r="W691" t="s">
        <v>94</v>
      </c>
      <c r="X691" t="s"/>
      <c r="Y691" t="s">
        <v>85</v>
      </c>
      <c r="Z691">
        <f>HYPERLINK("https://hotelmonitor-cachepage.eclerx.com/savepage/tk_1543901754524828_sr_2151.html","info")</f>
        <v/>
      </c>
      <c r="AA691" t="n">
        <v>132653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/>
      <c r="AP691" t="n">
        <v>109</v>
      </c>
      <c r="AQ691" t="s">
        <v>88</v>
      </c>
      <c r="AR691" t="s">
        <v>119</v>
      </c>
      <c r="AS691" t="s"/>
      <c r="AT691" t="s">
        <v>90</v>
      </c>
      <c r="AU691" t="s"/>
      <c r="AV691" t="s"/>
      <c r="AW691" t="s"/>
      <c r="AX691" t="s"/>
      <c r="AY691" t="n">
        <v>2311924</v>
      </c>
      <c r="AZ691" t="s">
        <v>610</v>
      </c>
      <c r="BA691" t="s"/>
      <c r="BB691" t="n">
        <v>60063</v>
      </c>
      <c r="BC691" t="n">
        <v>10.011704</v>
      </c>
      <c r="BD691" t="n">
        <v>53.553485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97</v>
      </c>
      <c r="B692" t="s">
        <v>71</v>
      </c>
      <c r="C692" t="s">
        <v>98</v>
      </c>
      <c r="D692" t="n">
        <v>2</v>
      </c>
      <c r="E692" t="s">
        <v>607</v>
      </c>
      <c r="F692" t="n">
        <v>718036</v>
      </c>
      <c r="G692" t="s">
        <v>74</v>
      </c>
      <c r="H692" t="s">
        <v>75</v>
      </c>
      <c r="I692" t="s"/>
      <c r="J692" t="s">
        <v>74</v>
      </c>
      <c r="K692" t="n">
        <v>122</v>
      </c>
      <c r="L692" t="s">
        <v>76</v>
      </c>
      <c r="M692" t="s"/>
      <c r="N692" t="s">
        <v>612</v>
      </c>
      <c r="O692" t="s">
        <v>78</v>
      </c>
      <c r="P692" t="s">
        <v>608</v>
      </c>
      <c r="Q692" t="s"/>
      <c r="R692" t="s">
        <v>80</v>
      </c>
      <c r="S692" t="s">
        <v>288</v>
      </c>
      <c r="T692" t="s">
        <v>82</v>
      </c>
      <c r="U692" t="s"/>
      <c r="V692" t="s">
        <v>83</v>
      </c>
      <c r="W692" t="s">
        <v>94</v>
      </c>
      <c r="X692" t="s"/>
      <c r="Y692" t="s">
        <v>85</v>
      </c>
      <c r="Z692">
        <f>HYPERLINK("https://hotelmonitor-cachepage.eclerx.com/savepage/tk_1543901754524828_sr_2151.html","info")</f>
        <v/>
      </c>
      <c r="AA692" t="n">
        <v>132653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/>
      <c r="AP692" t="n">
        <v>109</v>
      </c>
      <c r="AQ692" t="s">
        <v>88</v>
      </c>
      <c r="AR692" t="s">
        <v>116</v>
      </c>
      <c r="AS692" t="s"/>
      <c r="AT692" t="s">
        <v>90</v>
      </c>
      <c r="AU692" t="s"/>
      <c r="AV692" t="s"/>
      <c r="AW692" t="s"/>
      <c r="AX692" t="s"/>
      <c r="AY692" t="n">
        <v>2311924</v>
      </c>
      <c r="AZ692" t="s">
        <v>610</v>
      </c>
      <c r="BA692" t="s"/>
      <c r="BB692" t="n">
        <v>60063</v>
      </c>
      <c r="BC692" t="n">
        <v>10.011704</v>
      </c>
      <c r="BD692" t="n">
        <v>53.553485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97</v>
      </c>
      <c r="B693" t="s">
        <v>71</v>
      </c>
      <c r="C693" t="s">
        <v>98</v>
      </c>
      <c r="D693" t="n">
        <v>2</v>
      </c>
      <c r="E693" t="s">
        <v>607</v>
      </c>
      <c r="F693" t="n">
        <v>718036</v>
      </c>
      <c r="G693" t="s">
        <v>74</v>
      </c>
      <c r="H693" t="s">
        <v>75</v>
      </c>
      <c r="I693" t="s"/>
      <c r="J693" t="s">
        <v>74</v>
      </c>
      <c r="K693" t="n">
        <v>142</v>
      </c>
      <c r="L693" t="s">
        <v>76</v>
      </c>
      <c r="M693" t="s"/>
      <c r="N693" t="s">
        <v>613</v>
      </c>
      <c r="O693" t="s">
        <v>78</v>
      </c>
      <c r="P693" t="s">
        <v>608</v>
      </c>
      <c r="Q693" t="s"/>
      <c r="R693" t="s">
        <v>80</v>
      </c>
      <c r="S693" t="s">
        <v>154</v>
      </c>
      <c r="T693" t="s">
        <v>82</v>
      </c>
      <c r="U693" t="s"/>
      <c r="V693" t="s">
        <v>83</v>
      </c>
      <c r="W693" t="s">
        <v>94</v>
      </c>
      <c r="X693" t="s"/>
      <c r="Y693" t="s">
        <v>85</v>
      </c>
      <c r="Z693">
        <f>HYPERLINK("https://hotelmonitor-cachepage.eclerx.com/savepage/tk_1543901754524828_sr_2151.html","info")</f>
        <v/>
      </c>
      <c r="AA693" t="n">
        <v>132653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/>
      <c r="AP693" t="n">
        <v>109</v>
      </c>
      <c r="AQ693" t="s">
        <v>88</v>
      </c>
      <c r="AR693" t="s">
        <v>110</v>
      </c>
      <c r="AS693" t="s"/>
      <c r="AT693" t="s">
        <v>90</v>
      </c>
      <c r="AU693" t="s"/>
      <c r="AV693" t="s"/>
      <c r="AW693" t="s"/>
      <c r="AX693" t="s"/>
      <c r="AY693" t="n">
        <v>2311924</v>
      </c>
      <c r="AZ693" t="s">
        <v>610</v>
      </c>
      <c r="BA693" t="s"/>
      <c r="BB693" t="n">
        <v>60063</v>
      </c>
      <c r="BC693" t="n">
        <v>10.011704</v>
      </c>
      <c r="BD693" t="n">
        <v>53.553485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97</v>
      </c>
      <c r="B694" t="s">
        <v>71</v>
      </c>
      <c r="C694" t="s">
        <v>98</v>
      </c>
      <c r="D694" t="n">
        <v>2</v>
      </c>
      <c r="E694" t="s">
        <v>607</v>
      </c>
      <c r="F694" t="n">
        <v>718036</v>
      </c>
      <c r="G694" t="s">
        <v>74</v>
      </c>
      <c r="H694" t="s">
        <v>75</v>
      </c>
      <c r="I694" t="s"/>
      <c r="J694" t="s">
        <v>74</v>
      </c>
      <c r="K694" t="n">
        <v>143</v>
      </c>
      <c r="L694" t="s">
        <v>76</v>
      </c>
      <c r="M694" t="s"/>
      <c r="N694" t="s">
        <v>77</v>
      </c>
      <c r="O694" t="s">
        <v>78</v>
      </c>
      <c r="P694" t="s">
        <v>608</v>
      </c>
      <c r="Q694" t="s"/>
      <c r="R694" t="s">
        <v>80</v>
      </c>
      <c r="S694" t="s">
        <v>155</v>
      </c>
      <c r="T694" t="s">
        <v>82</v>
      </c>
      <c r="U694" t="s"/>
      <c r="V694" t="s">
        <v>83</v>
      </c>
      <c r="W694" t="s">
        <v>94</v>
      </c>
      <c r="X694" t="s"/>
      <c r="Y694" t="s">
        <v>85</v>
      </c>
      <c r="Z694">
        <f>HYPERLINK("https://hotelmonitor-cachepage.eclerx.com/savepage/tk_1543901754524828_sr_2151.html","info")</f>
        <v/>
      </c>
      <c r="AA694" t="n">
        <v>132653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/>
      <c r="AP694" t="n">
        <v>109</v>
      </c>
      <c r="AQ694" t="s">
        <v>88</v>
      </c>
      <c r="AR694" t="s">
        <v>119</v>
      </c>
      <c r="AS694" t="s"/>
      <c r="AT694" t="s">
        <v>90</v>
      </c>
      <c r="AU694" t="s"/>
      <c r="AV694" t="s"/>
      <c r="AW694" t="s"/>
      <c r="AX694" t="s"/>
      <c r="AY694" t="n">
        <v>2311924</v>
      </c>
      <c r="AZ694" t="s">
        <v>610</v>
      </c>
      <c r="BA694" t="s"/>
      <c r="BB694" t="n">
        <v>60063</v>
      </c>
      <c r="BC694" t="n">
        <v>10.011704</v>
      </c>
      <c r="BD694" t="n">
        <v>53.553485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97</v>
      </c>
      <c r="B695" t="s">
        <v>71</v>
      </c>
      <c r="C695" t="s">
        <v>98</v>
      </c>
      <c r="D695" t="n">
        <v>2</v>
      </c>
      <c r="E695" t="s">
        <v>607</v>
      </c>
      <c r="F695" t="n">
        <v>718036</v>
      </c>
      <c r="G695" t="s">
        <v>74</v>
      </c>
      <c r="H695" t="s">
        <v>75</v>
      </c>
      <c r="I695" t="s"/>
      <c r="J695" t="s">
        <v>74</v>
      </c>
      <c r="K695" t="n">
        <v>145</v>
      </c>
      <c r="L695" t="s">
        <v>76</v>
      </c>
      <c r="M695" t="s"/>
      <c r="N695" t="s">
        <v>613</v>
      </c>
      <c r="O695" t="s">
        <v>78</v>
      </c>
      <c r="P695" t="s">
        <v>608</v>
      </c>
      <c r="Q695" t="s"/>
      <c r="R695" t="s">
        <v>80</v>
      </c>
      <c r="S695" t="s">
        <v>295</v>
      </c>
      <c r="T695" t="s">
        <v>82</v>
      </c>
      <c r="U695" t="s"/>
      <c r="V695" t="s">
        <v>83</v>
      </c>
      <c r="W695" t="s">
        <v>94</v>
      </c>
      <c r="X695" t="s"/>
      <c r="Y695" t="s">
        <v>85</v>
      </c>
      <c r="Z695">
        <f>HYPERLINK("https://hotelmonitor-cachepage.eclerx.com/savepage/tk_1543901754524828_sr_2151.html","info")</f>
        <v/>
      </c>
      <c r="AA695" t="n">
        <v>132653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/>
      <c r="AP695" t="n">
        <v>109</v>
      </c>
      <c r="AQ695" t="s">
        <v>88</v>
      </c>
      <c r="AR695" t="s">
        <v>116</v>
      </c>
      <c r="AS695" t="s"/>
      <c r="AT695" t="s">
        <v>90</v>
      </c>
      <c r="AU695" t="s"/>
      <c r="AV695" t="s"/>
      <c r="AW695" t="s"/>
      <c r="AX695" t="s"/>
      <c r="AY695" t="n">
        <v>2311924</v>
      </c>
      <c r="AZ695" t="s">
        <v>610</v>
      </c>
      <c r="BA695" t="s"/>
      <c r="BB695" t="n">
        <v>60063</v>
      </c>
      <c r="BC695" t="n">
        <v>10.011704</v>
      </c>
      <c r="BD695" t="n">
        <v>53.553485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97</v>
      </c>
      <c r="B696" t="s">
        <v>71</v>
      </c>
      <c r="C696" t="s">
        <v>98</v>
      </c>
      <c r="D696" t="n">
        <v>2</v>
      </c>
      <c r="E696" t="s">
        <v>607</v>
      </c>
      <c r="F696" t="n">
        <v>718036</v>
      </c>
      <c r="G696" t="s">
        <v>74</v>
      </c>
      <c r="H696" t="s">
        <v>75</v>
      </c>
      <c r="I696" t="s"/>
      <c r="J696" t="s">
        <v>74</v>
      </c>
      <c r="K696" t="n">
        <v>151</v>
      </c>
      <c r="L696" t="s">
        <v>76</v>
      </c>
      <c r="M696" t="s"/>
      <c r="N696" t="s">
        <v>77</v>
      </c>
      <c r="O696" t="s">
        <v>78</v>
      </c>
      <c r="P696" t="s">
        <v>608</v>
      </c>
      <c r="Q696" t="s"/>
      <c r="R696" t="s">
        <v>80</v>
      </c>
      <c r="S696" t="s">
        <v>296</v>
      </c>
      <c r="T696" t="s">
        <v>82</v>
      </c>
      <c r="U696" t="s"/>
      <c r="V696" t="s">
        <v>83</v>
      </c>
      <c r="W696" t="s">
        <v>94</v>
      </c>
      <c r="X696" t="s"/>
      <c r="Y696" t="s">
        <v>85</v>
      </c>
      <c r="Z696">
        <f>HYPERLINK("https://hotelmonitor-cachepage.eclerx.com/savepage/tk_1543901754524828_sr_2151.html","info")</f>
        <v/>
      </c>
      <c r="AA696" t="n">
        <v>132653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/>
      <c r="AP696" t="n">
        <v>109</v>
      </c>
      <c r="AQ696" t="s">
        <v>88</v>
      </c>
      <c r="AR696" t="s">
        <v>156</v>
      </c>
      <c r="AS696" t="s"/>
      <c r="AT696" t="s">
        <v>90</v>
      </c>
      <c r="AU696" t="s"/>
      <c r="AV696" t="s"/>
      <c r="AW696" t="s"/>
      <c r="AX696" t="s"/>
      <c r="AY696" t="n">
        <v>2311924</v>
      </c>
      <c r="AZ696" t="s">
        <v>610</v>
      </c>
      <c r="BA696" t="s"/>
      <c r="BB696" t="n">
        <v>60063</v>
      </c>
      <c r="BC696" t="n">
        <v>10.011704</v>
      </c>
      <c r="BD696" t="n">
        <v>53.553485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97</v>
      </c>
      <c r="B697" t="s">
        <v>71</v>
      </c>
      <c r="C697" t="s">
        <v>98</v>
      </c>
      <c r="D697" t="n">
        <v>2</v>
      </c>
      <c r="E697" t="s">
        <v>607</v>
      </c>
      <c r="F697" t="n">
        <v>718036</v>
      </c>
      <c r="G697" t="s">
        <v>74</v>
      </c>
      <c r="H697" t="s">
        <v>75</v>
      </c>
      <c r="I697" t="s"/>
      <c r="J697" t="s">
        <v>74</v>
      </c>
      <c r="K697" t="n">
        <v>235</v>
      </c>
      <c r="L697" t="s">
        <v>76</v>
      </c>
      <c r="M697" t="s"/>
      <c r="N697" t="s">
        <v>162</v>
      </c>
      <c r="O697" t="s">
        <v>78</v>
      </c>
      <c r="P697" t="s">
        <v>608</v>
      </c>
      <c r="Q697" t="s"/>
      <c r="R697" t="s">
        <v>80</v>
      </c>
      <c r="S697" t="s">
        <v>614</v>
      </c>
      <c r="T697" t="s">
        <v>82</v>
      </c>
      <c r="U697" t="s"/>
      <c r="V697" t="s">
        <v>83</v>
      </c>
      <c r="W697" t="s">
        <v>94</v>
      </c>
      <c r="X697" t="s"/>
      <c r="Y697" t="s">
        <v>85</v>
      </c>
      <c r="Z697">
        <f>HYPERLINK("https://hotelmonitor-cachepage.eclerx.com/savepage/tk_1543901754524828_sr_2151.html","info")</f>
        <v/>
      </c>
      <c r="AA697" t="n">
        <v>132653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/>
      <c r="AP697" t="n">
        <v>109</v>
      </c>
      <c r="AQ697" t="s">
        <v>88</v>
      </c>
      <c r="AR697" t="s">
        <v>156</v>
      </c>
      <c r="AS697" t="s"/>
      <c r="AT697" t="s">
        <v>90</v>
      </c>
      <c r="AU697" t="s"/>
      <c r="AV697" t="s"/>
      <c r="AW697" t="s"/>
      <c r="AX697" t="s"/>
      <c r="AY697" t="n">
        <v>2311924</v>
      </c>
      <c r="AZ697" t="s">
        <v>610</v>
      </c>
      <c r="BA697" t="s"/>
      <c r="BB697" t="n">
        <v>60063</v>
      </c>
      <c r="BC697" t="n">
        <v>10.011704</v>
      </c>
      <c r="BD697" t="n">
        <v>53.553485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97</v>
      </c>
      <c r="B698" t="s">
        <v>71</v>
      </c>
      <c r="C698" t="s">
        <v>98</v>
      </c>
      <c r="D698" t="n">
        <v>2</v>
      </c>
      <c r="E698" t="s">
        <v>607</v>
      </c>
      <c r="F698" t="n">
        <v>718036</v>
      </c>
      <c r="G698" t="s">
        <v>74</v>
      </c>
      <c r="H698" t="s">
        <v>75</v>
      </c>
      <c r="I698" t="s"/>
      <c r="J698" t="s">
        <v>74</v>
      </c>
      <c r="K698" t="n">
        <v>278</v>
      </c>
      <c r="L698" t="s">
        <v>76</v>
      </c>
      <c r="M698" t="s"/>
      <c r="N698" t="s">
        <v>164</v>
      </c>
      <c r="O698" t="s">
        <v>78</v>
      </c>
      <c r="P698" t="s">
        <v>608</v>
      </c>
      <c r="Q698" t="s"/>
      <c r="R698" t="s">
        <v>80</v>
      </c>
      <c r="S698" t="s">
        <v>615</v>
      </c>
      <c r="T698" t="s">
        <v>82</v>
      </c>
      <c r="U698" t="s"/>
      <c r="V698" t="s">
        <v>83</v>
      </c>
      <c r="W698" t="s">
        <v>94</v>
      </c>
      <c r="X698" t="s"/>
      <c r="Y698" t="s">
        <v>85</v>
      </c>
      <c r="Z698">
        <f>HYPERLINK("https://hotelmonitor-cachepage.eclerx.com/savepage/tk_1543901754524828_sr_2151.html","info")</f>
        <v/>
      </c>
      <c r="AA698" t="n">
        <v>132653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/>
      <c r="AP698" t="n">
        <v>109</v>
      </c>
      <c r="AQ698" t="s">
        <v>88</v>
      </c>
      <c r="AR698" t="s">
        <v>156</v>
      </c>
      <c r="AS698" t="s"/>
      <c r="AT698" t="s">
        <v>90</v>
      </c>
      <c r="AU698" t="s"/>
      <c r="AV698" t="s"/>
      <c r="AW698" t="s"/>
      <c r="AX698" t="s"/>
      <c r="AY698" t="n">
        <v>2311924</v>
      </c>
      <c r="AZ698" t="s">
        <v>610</v>
      </c>
      <c r="BA698" t="s"/>
      <c r="BB698" t="n">
        <v>60063</v>
      </c>
      <c r="BC698" t="n">
        <v>10.011704</v>
      </c>
      <c r="BD698" t="n">
        <v>53.553485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616</v>
      </c>
      <c r="F699" t="n">
        <v>383912</v>
      </c>
      <c r="G699" t="s">
        <v>74</v>
      </c>
      <c r="H699" t="s">
        <v>75</v>
      </c>
      <c r="I699" t="s"/>
      <c r="J699" t="s">
        <v>74</v>
      </c>
      <c r="K699" t="n">
        <v>80</v>
      </c>
      <c r="L699" t="s">
        <v>76</v>
      </c>
      <c r="M699" t="s"/>
      <c r="N699" t="s">
        <v>77</v>
      </c>
      <c r="O699" t="s">
        <v>78</v>
      </c>
      <c r="P699" t="s">
        <v>617</v>
      </c>
      <c r="Q699" t="s"/>
      <c r="R699" t="s">
        <v>80</v>
      </c>
      <c r="S699" t="s">
        <v>112</v>
      </c>
      <c r="T699" t="s">
        <v>82</v>
      </c>
      <c r="U699" t="s"/>
      <c r="V699" t="s">
        <v>83</v>
      </c>
      <c r="W699" t="s">
        <v>94</v>
      </c>
      <c r="X699" t="s"/>
      <c r="Y699" t="s">
        <v>85</v>
      </c>
      <c r="Z699">
        <f>HYPERLINK("https://hotelmonitor-cachepage.eclerx.com/savepage/tk_15439114725284414_sr_2152.html","info")</f>
        <v/>
      </c>
      <c r="AA699" t="n">
        <v>7241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/>
      <c r="AP699" t="n">
        <v>16</v>
      </c>
      <c r="AQ699" t="s">
        <v>88</v>
      </c>
      <c r="AR699" t="s">
        <v>121</v>
      </c>
      <c r="AS699" t="s"/>
      <c r="AT699" t="s">
        <v>90</v>
      </c>
      <c r="AU699" t="s"/>
      <c r="AV699" t="s"/>
      <c r="AW699" t="s"/>
      <c r="AX699" t="s"/>
      <c r="AY699" t="n">
        <v>2311916</v>
      </c>
      <c r="AZ699" t="s">
        <v>618</v>
      </c>
      <c r="BA699" t="s"/>
      <c r="BB699" t="n">
        <v>67485</v>
      </c>
      <c r="BC699" t="n">
        <v>10.024630129337</v>
      </c>
      <c r="BD699" t="n">
        <v>53.479286393685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616</v>
      </c>
      <c r="F700" t="n">
        <v>383912</v>
      </c>
      <c r="G700" t="s">
        <v>74</v>
      </c>
      <c r="H700" t="s">
        <v>75</v>
      </c>
      <c r="I700" t="s"/>
      <c r="J700" t="s">
        <v>74</v>
      </c>
      <c r="K700" t="n">
        <v>82</v>
      </c>
      <c r="L700" t="s">
        <v>76</v>
      </c>
      <c r="M700" t="s"/>
      <c r="N700" t="s">
        <v>77</v>
      </c>
      <c r="O700" t="s">
        <v>78</v>
      </c>
      <c r="P700" t="s">
        <v>617</v>
      </c>
      <c r="Q700" t="s"/>
      <c r="R700" t="s">
        <v>80</v>
      </c>
      <c r="S700" t="s">
        <v>118</v>
      </c>
      <c r="T700" t="s">
        <v>82</v>
      </c>
      <c r="U700" t="s"/>
      <c r="V700" t="s">
        <v>83</v>
      </c>
      <c r="W700" t="s">
        <v>94</v>
      </c>
      <c r="X700" t="s"/>
      <c r="Y700" t="s">
        <v>85</v>
      </c>
      <c r="Z700">
        <f>HYPERLINK("https://hotelmonitor-cachepage.eclerx.com/savepage/tk_15439114725284414_sr_2152.html","info")</f>
        <v/>
      </c>
      <c r="AA700" t="n">
        <v>7241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/>
      <c r="AP700" t="n">
        <v>16</v>
      </c>
      <c r="AQ700" t="s">
        <v>88</v>
      </c>
      <c r="AR700" t="s">
        <v>96</v>
      </c>
      <c r="AS700" t="s"/>
      <c r="AT700" t="s">
        <v>90</v>
      </c>
      <c r="AU700" t="s"/>
      <c r="AV700" t="s"/>
      <c r="AW700" t="s"/>
      <c r="AX700" t="s"/>
      <c r="AY700" t="n">
        <v>2311916</v>
      </c>
      <c r="AZ700" t="s">
        <v>618</v>
      </c>
      <c r="BA700" t="s"/>
      <c r="BB700" t="n">
        <v>67485</v>
      </c>
      <c r="BC700" t="n">
        <v>10.024630129337</v>
      </c>
      <c r="BD700" t="n">
        <v>53.479286393685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616</v>
      </c>
      <c r="F701" t="n">
        <v>383912</v>
      </c>
      <c r="G701" t="s">
        <v>74</v>
      </c>
      <c r="H701" t="s">
        <v>75</v>
      </c>
      <c r="I701" t="s"/>
      <c r="J701" t="s">
        <v>74</v>
      </c>
      <c r="K701" t="n">
        <v>83</v>
      </c>
      <c r="L701" t="s">
        <v>76</v>
      </c>
      <c r="M701" t="s"/>
      <c r="N701" t="s">
        <v>135</v>
      </c>
      <c r="O701" t="s">
        <v>78</v>
      </c>
      <c r="P701" t="s">
        <v>617</v>
      </c>
      <c r="Q701" t="s"/>
      <c r="R701" t="s">
        <v>80</v>
      </c>
      <c r="S701" t="s">
        <v>120</v>
      </c>
      <c r="T701" t="s">
        <v>82</v>
      </c>
      <c r="U701" t="s"/>
      <c r="V701" t="s">
        <v>83</v>
      </c>
      <c r="W701" t="s">
        <v>94</v>
      </c>
      <c r="X701" t="s"/>
      <c r="Y701" t="s">
        <v>85</v>
      </c>
      <c r="Z701">
        <f>HYPERLINK("https://hotelmonitor-cachepage.eclerx.com/savepage/tk_15439114725284414_sr_2152.html","info")</f>
        <v/>
      </c>
      <c r="AA701" t="n">
        <v>7241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/>
      <c r="AP701" t="n">
        <v>16</v>
      </c>
      <c r="AQ701" t="s">
        <v>88</v>
      </c>
      <c r="AR701" t="s">
        <v>110</v>
      </c>
      <c r="AS701" t="s"/>
      <c r="AT701" t="s">
        <v>90</v>
      </c>
      <c r="AU701" t="s"/>
      <c r="AV701" t="s"/>
      <c r="AW701" t="s"/>
      <c r="AX701" t="s"/>
      <c r="AY701" t="n">
        <v>2311916</v>
      </c>
      <c r="AZ701" t="s">
        <v>618</v>
      </c>
      <c r="BA701" t="s"/>
      <c r="BB701" t="n">
        <v>67485</v>
      </c>
      <c r="BC701" t="n">
        <v>10.024630129337</v>
      </c>
      <c r="BD701" t="n">
        <v>53.479286393685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616</v>
      </c>
      <c r="F702" t="n">
        <v>383912</v>
      </c>
      <c r="G702" t="s">
        <v>74</v>
      </c>
      <c r="H702" t="s">
        <v>75</v>
      </c>
      <c r="I702" t="s"/>
      <c r="J702" t="s">
        <v>74</v>
      </c>
      <c r="K702" t="n">
        <v>85</v>
      </c>
      <c r="L702" t="s">
        <v>76</v>
      </c>
      <c r="M702" t="s"/>
      <c r="N702" t="s">
        <v>349</v>
      </c>
      <c r="O702" t="s">
        <v>78</v>
      </c>
      <c r="P702" t="s">
        <v>617</v>
      </c>
      <c r="Q702" t="s"/>
      <c r="R702" t="s">
        <v>80</v>
      </c>
      <c r="S702" t="s">
        <v>143</v>
      </c>
      <c r="T702" t="s">
        <v>82</v>
      </c>
      <c r="U702" t="s"/>
      <c r="V702" t="s">
        <v>83</v>
      </c>
      <c r="W702" t="s">
        <v>94</v>
      </c>
      <c r="X702" t="s"/>
      <c r="Y702" t="s">
        <v>85</v>
      </c>
      <c r="Z702">
        <f>HYPERLINK("https://hotelmonitor-cachepage.eclerx.com/savepage/tk_15439114725284414_sr_2152.html","info")</f>
        <v/>
      </c>
      <c r="AA702" t="n">
        <v>7241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/>
      <c r="AP702" t="n">
        <v>16</v>
      </c>
      <c r="AQ702" t="s">
        <v>88</v>
      </c>
      <c r="AR702" t="s">
        <v>113</v>
      </c>
      <c r="AS702" t="s"/>
      <c r="AT702" t="s">
        <v>90</v>
      </c>
      <c r="AU702" t="s"/>
      <c r="AV702" t="s"/>
      <c r="AW702" t="s"/>
      <c r="AX702" t="s"/>
      <c r="AY702" t="n">
        <v>2311916</v>
      </c>
      <c r="AZ702" t="s">
        <v>618</v>
      </c>
      <c r="BA702" t="s"/>
      <c r="BB702" t="n">
        <v>67485</v>
      </c>
      <c r="BC702" t="n">
        <v>10.024630129337</v>
      </c>
      <c r="BD702" t="n">
        <v>53.479286393685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616</v>
      </c>
      <c r="F703" t="n">
        <v>383912</v>
      </c>
      <c r="G703" t="s">
        <v>74</v>
      </c>
      <c r="H703" t="s">
        <v>75</v>
      </c>
      <c r="I703" t="s"/>
      <c r="J703" t="s">
        <v>74</v>
      </c>
      <c r="K703" t="n">
        <v>86</v>
      </c>
      <c r="L703" t="s">
        <v>76</v>
      </c>
      <c r="M703" t="s"/>
      <c r="N703" t="s">
        <v>312</v>
      </c>
      <c r="O703" t="s">
        <v>78</v>
      </c>
      <c r="P703" t="s">
        <v>617</v>
      </c>
      <c r="Q703" t="s"/>
      <c r="R703" t="s">
        <v>80</v>
      </c>
      <c r="S703" t="s">
        <v>125</v>
      </c>
      <c r="T703" t="s">
        <v>82</v>
      </c>
      <c r="U703" t="s"/>
      <c r="V703" t="s">
        <v>83</v>
      </c>
      <c r="W703" t="s">
        <v>94</v>
      </c>
      <c r="X703" t="s"/>
      <c r="Y703" t="s">
        <v>85</v>
      </c>
      <c r="Z703">
        <f>HYPERLINK("https://hotelmonitor-cachepage.eclerx.com/savepage/tk_15439114725284414_sr_2152.html","info")</f>
        <v/>
      </c>
      <c r="AA703" t="n">
        <v>7241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/>
      <c r="AP703" t="n">
        <v>16</v>
      </c>
      <c r="AQ703" t="s">
        <v>88</v>
      </c>
      <c r="AR703" t="s">
        <v>103</v>
      </c>
      <c r="AS703" t="s"/>
      <c r="AT703" t="s">
        <v>90</v>
      </c>
      <c r="AU703" t="s"/>
      <c r="AV703" t="s"/>
      <c r="AW703" t="s"/>
      <c r="AX703" t="s"/>
      <c r="AY703" t="n">
        <v>2311916</v>
      </c>
      <c r="AZ703" t="s">
        <v>618</v>
      </c>
      <c r="BA703" t="s"/>
      <c r="BB703" t="n">
        <v>67485</v>
      </c>
      <c r="BC703" t="n">
        <v>10.024630129337</v>
      </c>
      <c r="BD703" t="n">
        <v>53.479286393685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616</v>
      </c>
      <c r="F704" t="n">
        <v>383912</v>
      </c>
      <c r="G704" t="s">
        <v>74</v>
      </c>
      <c r="H704" t="s">
        <v>75</v>
      </c>
      <c r="I704" t="s"/>
      <c r="J704" t="s">
        <v>74</v>
      </c>
      <c r="K704" t="n">
        <v>87</v>
      </c>
      <c r="L704" t="s">
        <v>76</v>
      </c>
      <c r="M704" t="s"/>
      <c r="N704" t="s">
        <v>77</v>
      </c>
      <c r="O704" t="s">
        <v>78</v>
      </c>
      <c r="P704" t="s">
        <v>617</v>
      </c>
      <c r="Q704" t="s"/>
      <c r="R704" t="s">
        <v>80</v>
      </c>
      <c r="S704" t="s">
        <v>146</v>
      </c>
      <c r="T704" t="s">
        <v>82</v>
      </c>
      <c r="U704" t="s"/>
      <c r="V704" t="s">
        <v>83</v>
      </c>
      <c r="W704" t="s">
        <v>94</v>
      </c>
      <c r="X704" t="s"/>
      <c r="Y704" t="s">
        <v>85</v>
      </c>
      <c r="Z704">
        <f>HYPERLINK("https://hotelmonitor-cachepage.eclerx.com/savepage/tk_15439114725284414_sr_2152.html","info")</f>
        <v/>
      </c>
      <c r="AA704" t="n">
        <v>7241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/>
      <c r="AP704" t="n">
        <v>16</v>
      </c>
      <c r="AQ704" t="s">
        <v>88</v>
      </c>
      <c r="AR704" t="s">
        <v>119</v>
      </c>
      <c r="AS704" t="s"/>
      <c r="AT704" t="s">
        <v>90</v>
      </c>
      <c r="AU704" t="s"/>
      <c r="AV704" t="s"/>
      <c r="AW704" t="s"/>
      <c r="AX704" t="s"/>
      <c r="AY704" t="n">
        <v>2311916</v>
      </c>
      <c r="AZ704" t="s">
        <v>618</v>
      </c>
      <c r="BA704" t="s"/>
      <c r="BB704" t="n">
        <v>67485</v>
      </c>
      <c r="BC704" t="n">
        <v>10.024630129337</v>
      </c>
      <c r="BD704" t="n">
        <v>53.479286393685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616</v>
      </c>
      <c r="F705" t="n">
        <v>383912</v>
      </c>
      <c r="G705" t="s">
        <v>74</v>
      </c>
      <c r="H705" t="s">
        <v>75</v>
      </c>
      <c r="I705" t="s"/>
      <c r="J705" t="s">
        <v>74</v>
      </c>
      <c r="K705" t="n">
        <v>90</v>
      </c>
      <c r="L705" t="s">
        <v>76</v>
      </c>
      <c r="M705" t="s"/>
      <c r="N705" t="s">
        <v>619</v>
      </c>
      <c r="O705" t="s">
        <v>78</v>
      </c>
      <c r="P705" t="s">
        <v>617</v>
      </c>
      <c r="Q705" t="s"/>
      <c r="R705" t="s">
        <v>80</v>
      </c>
      <c r="S705" t="s">
        <v>128</v>
      </c>
      <c r="T705" t="s">
        <v>82</v>
      </c>
      <c r="U705" t="s"/>
      <c r="V705" t="s">
        <v>83</v>
      </c>
      <c r="W705" t="s">
        <v>94</v>
      </c>
      <c r="X705" t="s"/>
      <c r="Y705" t="s">
        <v>85</v>
      </c>
      <c r="Z705">
        <f>HYPERLINK("https://hotelmonitor-cachepage.eclerx.com/savepage/tk_15439114725284414_sr_2152.html","info")</f>
        <v/>
      </c>
      <c r="AA705" t="n">
        <v>7241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/>
      <c r="AP705" t="n">
        <v>16</v>
      </c>
      <c r="AQ705" t="s">
        <v>88</v>
      </c>
      <c r="AR705" t="s">
        <v>121</v>
      </c>
      <c r="AS705" t="s"/>
      <c r="AT705" t="s">
        <v>90</v>
      </c>
      <c r="AU705" t="s"/>
      <c r="AV705" t="s"/>
      <c r="AW705" t="s"/>
      <c r="AX705" t="s"/>
      <c r="AY705" t="n">
        <v>2311916</v>
      </c>
      <c r="AZ705" t="s">
        <v>618</v>
      </c>
      <c r="BA705" t="s"/>
      <c r="BB705" t="n">
        <v>67485</v>
      </c>
      <c r="BC705" t="n">
        <v>10.024630129337</v>
      </c>
      <c r="BD705" t="n">
        <v>53.479286393685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616</v>
      </c>
      <c r="F706" t="n">
        <v>383912</v>
      </c>
      <c r="G706" t="s">
        <v>74</v>
      </c>
      <c r="H706" t="s">
        <v>75</v>
      </c>
      <c r="I706" t="s"/>
      <c r="J706" t="s">
        <v>74</v>
      </c>
      <c r="K706" t="n">
        <v>92</v>
      </c>
      <c r="L706" t="s">
        <v>76</v>
      </c>
      <c r="M706" t="s"/>
      <c r="N706" t="s">
        <v>619</v>
      </c>
      <c r="O706" t="s">
        <v>78</v>
      </c>
      <c r="P706" t="s">
        <v>617</v>
      </c>
      <c r="Q706" t="s"/>
      <c r="R706" t="s">
        <v>80</v>
      </c>
      <c r="S706" t="s">
        <v>129</v>
      </c>
      <c r="T706" t="s">
        <v>82</v>
      </c>
      <c r="U706" t="s"/>
      <c r="V706" t="s">
        <v>83</v>
      </c>
      <c r="W706" t="s">
        <v>94</v>
      </c>
      <c r="X706" t="s"/>
      <c r="Y706" t="s">
        <v>85</v>
      </c>
      <c r="Z706">
        <f>HYPERLINK("https://hotelmonitor-cachepage.eclerx.com/savepage/tk_15439114725284414_sr_2152.html","info")</f>
        <v/>
      </c>
      <c r="AA706" t="n">
        <v>7241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/>
      <c r="AP706" t="n">
        <v>16</v>
      </c>
      <c r="AQ706" t="s">
        <v>88</v>
      </c>
      <c r="AR706" t="s">
        <v>96</v>
      </c>
      <c r="AS706" t="s"/>
      <c r="AT706" t="s">
        <v>90</v>
      </c>
      <c r="AU706" t="s"/>
      <c r="AV706" t="s"/>
      <c r="AW706" t="s"/>
      <c r="AX706" t="s"/>
      <c r="AY706" t="n">
        <v>2311916</v>
      </c>
      <c r="AZ706" t="s">
        <v>618</v>
      </c>
      <c r="BA706" t="s"/>
      <c r="BB706" t="n">
        <v>67485</v>
      </c>
      <c r="BC706" t="n">
        <v>10.024630129337</v>
      </c>
      <c r="BD706" t="n">
        <v>53.479286393685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616</v>
      </c>
      <c r="F707" t="n">
        <v>383912</v>
      </c>
      <c r="G707" t="s">
        <v>74</v>
      </c>
      <c r="H707" t="s">
        <v>75</v>
      </c>
      <c r="I707" t="s"/>
      <c r="J707" t="s">
        <v>74</v>
      </c>
      <c r="K707" t="n">
        <v>94</v>
      </c>
      <c r="L707" t="s">
        <v>76</v>
      </c>
      <c r="M707" t="s"/>
      <c r="N707" t="s">
        <v>620</v>
      </c>
      <c r="O707" t="s">
        <v>78</v>
      </c>
      <c r="P707" t="s">
        <v>617</v>
      </c>
      <c r="Q707" t="s"/>
      <c r="R707" t="s">
        <v>80</v>
      </c>
      <c r="S707" t="s">
        <v>267</v>
      </c>
      <c r="T707" t="s">
        <v>82</v>
      </c>
      <c r="U707" t="s"/>
      <c r="V707" t="s">
        <v>83</v>
      </c>
      <c r="W707" t="s">
        <v>94</v>
      </c>
      <c r="X707" t="s"/>
      <c r="Y707" t="s">
        <v>85</v>
      </c>
      <c r="Z707">
        <f>HYPERLINK("https://hotelmonitor-cachepage.eclerx.com/savepage/tk_15439114725284414_sr_2152.html","info")</f>
        <v/>
      </c>
      <c r="AA707" t="n">
        <v>7241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/>
      <c r="AP707" t="n">
        <v>16</v>
      </c>
      <c r="AQ707" t="s">
        <v>88</v>
      </c>
      <c r="AR707" t="s">
        <v>110</v>
      </c>
      <c r="AS707" t="s"/>
      <c r="AT707" t="s">
        <v>90</v>
      </c>
      <c r="AU707" t="s"/>
      <c r="AV707" t="s"/>
      <c r="AW707" t="s"/>
      <c r="AX707" t="s"/>
      <c r="AY707" t="n">
        <v>2311916</v>
      </c>
      <c r="AZ707" t="s">
        <v>618</v>
      </c>
      <c r="BA707" t="s"/>
      <c r="BB707" t="n">
        <v>67485</v>
      </c>
      <c r="BC707" t="n">
        <v>10.024630129337</v>
      </c>
      <c r="BD707" t="n">
        <v>53.479286393685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616</v>
      </c>
      <c r="F708" t="n">
        <v>383912</v>
      </c>
      <c r="G708" t="s">
        <v>74</v>
      </c>
      <c r="H708" t="s">
        <v>75</v>
      </c>
      <c r="I708" t="s"/>
      <c r="J708" t="s">
        <v>74</v>
      </c>
      <c r="K708" t="n">
        <v>103</v>
      </c>
      <c r="L708" t="s">
        <v>76</v>
      </c>
      <c r="M708" t="s"/>
      <c r="N708" t="s">
        <v>77</v>
      </c>
      <c r="O708" t="s">
        <v>78</v>
      </c>
      <c r="P708" t="s">
        <v>617</v>
      </c>
      <c r="Q708" t="s"/>
      <c r="R708" t="s">
        <v>80</v>
      </c>
      <c r="S708" t="s">
        <v>176</v>
      </c>
      <c r="T708" t="s">
        <v>82</v>
      </c>
      <c r="U708" t="s"/>
      <c r="V708" t="s">
        <v>83</v>
      </c>
      <c r="W708" t="s">
        <v>84</v>
      </c>
      <c r="X708" t="s"/>
      <c r="Y708" t="s">
        <v>85</v>
      </c>
      <c r="Z708">
        <f>HYPERLINK("https://hotelmonitor-cachepage.eclerx.com/savepage/tk_15439114725284414_sr_2152.html","info")</f>
        <v/>
      </c>
      <c r="AA708" t="n">
        <v>7241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/>
      <c r="AP708" t="n">
        <v>16</v>
      </c>
      <c r="AQ708" t="s">
        <v>88</v>
      </c>
      <c r="AR708" t="s">
        <v>121</v>
      </c>
      <c r="AS708" t="s"/>
      <c r="AT708" t="s">
        <v>90</v>
      </c>
      <c r="AU708" t="s"/>
      <c r="AV708" t="s"/>
      <c r="AW708" t="s"/>
      <c r="AX708" t="s"/>
      <c r="AY708" t="n">
        <v>2311916</v>
      </c>
      <c r="AZ708" t="s">
        <v>618</v>
      </c>
      <c r="BA708" t="s"/>
      <c r="BB708" t="n">
        <v>67485</v>
      </c>
      <c r="BC708" t="n">
        <v>10.024630129337</v>
      </c>
      <c r="BD708" t="n">
        <v>53.479286393685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616</v>
      </c>
      <c r="F709" t="n">
        <v>383912</v>
      </c>
      <c r="G709" t="s">
        <v>74</v>
      </c>
      <c r="H709" t="s">
        <v>75</v>
      </c>
      <c r="I709" t="s"/>
      <c r="J709" t="s">
        <v>74</v>
      </c>
      <c r="K709" t="n">
        <v>106</v>
      </c>
      <c r="L709" t="s">
        <v>76</v>
      </c>
      <c r="M709" t="s"/>
      <c r="N709" t="s">
        <v>77</v>
      </c>
      <c r="O709" t="s">
        <v>78</v>
      </c>
      <c r="P709" t="s">
        <v>617</v>
      </c>
      <c r="Q709" t="s"/>
      <c r="R709" t="s">
        <v>80</v>
      </c>
      <c r="S709" t="s">
        <v>178</v>
      </c>
      <c r="T709" t="s">
        <v>82</v>
      </c>
      <c r="U709" t="s"/>
      <c r="V709" t="s">
        <v>83</v>
      </c>
      <c r="W709" t="s">
        <v>84</v>
      </c>
      <c r="X709" t="s"/>
      <c r="Y709" t="s">
        <v>85</v>
      </c>
      <c r="Z709">
        <f>HYPERLINK("https://hotelmonitor-cachepage.eclerx.com/savepage/tk_15439114725284414_sr_2152.html","info")</f>
        <v/>
      </c>
      <c r="AA709" t="n">
        <v>7241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/>
      <c r="AP709" t="n">
        <v>16</v>
      </c>
      <c r="AQ709" t="s">
        <v>88</v>
      </c>
      <c r="AR709" t="s">
        <v>96</v>
      </c>
      <c r="AS709" t="s"/>
      <c r="AT709" t="s">
        <v>90</v>
      </c>
      <c r="AU709" t="s"/>
      <c r="AV709" t="s"/>
      <c r="AW709" t="s"/>
      <c r="AX709" t="s"/>
      <c r="AY709" t="n">
        <v>2311916</v>
      </c>
      <c r="AZ709" t="s">
        <v>618</v>
      </c>
      <c r="BA709" t="s"/>
      <c r="BB709" t="n">
        <v>67485</v>
      </c>
      <c r="BC709" t="n">
        <v>10.024630129337</v>
      </c>
      <c r="BD709" t="n">
        <v>53.479286393685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616</v>
      </c>
      <c r="F710" t="n">
        <v>383912</v>
      </c>
      <c r="G710" t="s">
        <v>74</v>
      </c>
      <c r="H710" t="s">
        <v>75</v>
      </c>
      <c r="I710" t="s"/>
      <c r="J710" t="s">
        <v>74</v>
      </c>
      <c r="K710" t="n">
        <v>109</v>
      </c>
      <c r="L710" t="s">
        <v>76</v>
      </c>
      <c r="M710" t="s"/>
      <c r="N710" t="s">
        <v>135</v>
      </c>
      <c r="O710" t="s">
        <v>78</v>
      </c>
      <c r="P710" t="s">
        <v>617</v>
      </c>
      <c r="Q710" t="s"/>
      <c r="R710" t="s">
        <v>80</v>
      </c>
      <c r="S710" t="s">
        <v>282</v>
      </c>
      <c r="T710" t="s">
        <v>82</v>
      </c>
      <c r="U710" t="s"/>
      <c r="V710" t="s">
        <v>83</v>
      </c>
      <c r="W710" t="s">
        <v>84</v>
      </c>
      <c r="X710" t="s"/>
      <c r="Y710" t="s">
        <v>85</v>
      </c>
      <c r="Z710">
        <f>HYPERLINK("https://hotelmonitor-cachepage.eclerx.com/savepage/tk_15439114725284414_sr_2152.html","info")</f>
        <v/>
      </c>
      <c r="AA710" t="n">
        <v>7241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/>
      <c r="AP710" t="n">
        <v>16</v>
      </c>
      <c r="AQ710" t="s">
        <v>88</v>
      </c>
      <c r="AR710" t="s">
        <v>110</v>
      </c>
      <c r="AS710" t="s"/>
      <c r="AT710" t="s">
        <v>90</v>
      </c>
      <c r="AU710" t="s"/>
      <c r="AV710" t="s"/>
      <c r="AW710" t="s"/>
      <c r="AX710" t="s"/>
      <c r="AY710" t="n">
        <v>2311916</v>
      </c>
      <c r="AZ710" t="s">
        <v>618</v>
      </c>
      <c r="BA710" t="s"/>
      <c r="BB710" t="n">
        <v>67485</v>
      </c>
      <c r="BC710" t="n">
        <v>10.024630129337</v>
      </c>
      <c r="BD710" t="n">
        <v>53.479286393685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616</v>
      </c>
      <c r="F711" t="n">
        <v>383912</v>
      </c>
      <c r="G711" t="s">
        <v>74</v>
      </c>
      <c r="H711" t="s">
        <v>75</v>
      </c>
      <c r="I711" t="s"/>
      <c r="J711" t="s">
        <v>74</v>
      </c>
      <c r="K711" t="n">
        <v>110</v>
      </c>
      <c r="L711" t="s">
        <v>76</v>
      </c>
      <c r="M711" t="s"/>
      <c r="N711" t="s">
        <v>150</v>
      </c>
      <c r="O711" t="s">
        <v>78</v>
      </c>
      <c r="P711" t="s">
        <v>617</v>
      </c>
      <c r="Q711" t="s"/>
      <c r="R711" t="s">
        <v>80</v>
      </c>
      <c r="S711" t="s">
        <v>151</v>
      </c>
      <c r="T711" t="s">
        <v>82</v>
      </c>
      <c r="U711" t="s"/>
      <c r="V711" t="s">
        <v>83</v>
      </c>
      <c r="W711" t="s">
        <v>94</v>
      </c>
      <c r="X711" t="s"/>
      <c r="Y711" t="s">
        <v>85</v>
      </c>
      <c r="Z711">
        <f>HYPERLINK("https://hotelmonitor-cachepage.eclerx.com/savepage/tk_15439114725284414_sr_2152.html","info")</f>
        <v/>
      </c>
      <c r="AA711" t="n">
        <v>7241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/>
      <c r="AP711" t="n">
        <v>16</v>
      </c>
      <c r="AQ711" t="s">
        <v>88</v>
      </c>
      <c r="AR711" t="s">
        <v>110</v>
      </c>
      <c r="AS711" t="s"/>
      <c r="AT711" t="s">
        <v>90</v>
      </c>
      <c r="AU711" t="s"/>
      <c r="AV711" t="s"/>
      <c r="AW711" t="s"/>
      <c r="AX711" t="s"/>
      <c r="AY711" t="n">
        <v>2311916</v>
      </c>
      <c r="AZ711" t="s">
        <v>618</v>
      </c>
      <c r="BA711" t="s"/>
      <c r="BB711" t="n">
        <v>67485</v>
      </c>
      <c r="BC711" t="n">
        <v>10.024630129337</v>
      </c>
      <c r="BD711" t="n">
        <v>53.479286393685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616</v>
      </c>
      <c r="F712" t="n">
        <v>383912</v>
      </c>
      <c r="G712" t="s">
        <v>74</v>
      </c>
      <c r="H712" t="s">
        <v>75</v>
      </c>
      <c r="I712" t="s"/>
      <c r="J712" t="s">
        <v>74</v>
      </c>
      <c r="K712" t="n">
        <v>112</v>
      </c>
      <c r="L712" t="s">
        <v>76</v>
      </c>
      <c r="M712" t="s"/>
      <c r="N712" t="s">
        <v>349</v>
      </c>
      <c r="O712" t="s">
        <v>78</v>
      </c>
      <c r="P712" t="s">
        <v>617</v>
      </c>
      <c r="Q712" t="s"/>
      <c r="R712" t="s">
        <v>80</v>
      </c>
      <c r="S712" t="s">
        <v>344</v>
      </c>
      <c r="T712" t="s">
        <v>82</v>
      </c>
      <c r="U712" t="s"/>
      <c r="V712" t="s">
        <v>83</v>
      </c>
      <c r="W712" t="s">
        <v>84</v>
      </c>
      <c r="X712" t="s"/>
      <c r="Y712" t="s">
        <v>85</v>
      </c>
      <c r="Z712">
        <f>HYPERLINK("https://hotelmonitor-cachepage.eclerx.com/savepage/tk_15439114725284414_sr_2152.html","info")</f>
        <v/>
      </c>
      <c r="AA712" t="n">
        <v>7241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/>
      <c r="AP712" t="n">
        <v>16</v>
      </c>
      <c r="AQ712" t="s">
        <v>88</v>
      </c>
      <c r="AR712" t="s">
        <v>113</v>
      </c>
      <c r="AS712" t="s"/>
      <c r="AT712" t="s">
        <v>90</v>
      </c>
      <c r="AU712" t="s"/>
      <c r="AV712" t="s"/>
      <c r="AW712" t="s"/>
      <c r="AX712" t="s"/>
      <c r="AY712" t="n">
        <v>2311916</v>
      </c>
      <c r="AZ712" t="s">
        <v>618</v>
      </c>
      <c r="BA712" t="s"/>
      <c r="BB712" t="n">
        <v>67485</v>
      </c>
      <c r="BC712" t="n">
        <v>10.024630129337</v>
      </c>
      <c r="BD712" t="n">
        <v>53.479286393685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616</v>
      </c>
      <c r="F713" t="n">
        <v>383912</v>
      </c>
      <c r="G713" t="s">
        <v>74</v>
      </c>
      <c r="H713" t="s">
        <v>75</v>
      </c>
      <c r="I713" t="s"/>
      <c r="J713" t="s">
        <v>74</v>
      </c>
      <c r="K713" t="n">
        <v>113</v>
      </c>
      <c r="L713" t="s">
        <v>76</v>
      </c>
      <c r="M713" t="s"/>
      <c r="N713" t="s">
        <v>312</v>
      </c>
      <c r="O713" t="s">
        <v>78</v>
      </c>
      <c r="P713" t="s">
        <v>617</v>
      </c>
      <c r="Q713" t="s"/>
      <c r="R713" t="s">
        <v>80</v>
      </c>
      <c r="S713" t="s">
        <v>152</v>
      </c>
      <c r="T713" t="s">
        <v>82</v>
      </c>
      <c r="U713" t="s"/>
      <c r="V713" t="s">
        <v>83</v>
      </c>
      <c r="W713" t="s">
        <v>84</v>
      </c>
      <c r="X713" t="s"/>
      <c r="Y713" t="s">
        <v>85</v>
      </c>
      <c r="Z713">
        <f>HYPERLINK("https://hotelmonitor-cachepage.eclerx.com/savepage/tk_15439114725284414_sr_2152.html","info")</f>
        <v/>
      </c>
      <c r="AA713" t="n">
        <v>7241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/>
      <c r="AP713" t="n">
        <v>16</v>
      </c>
      <c r="AQ713" t="s">
        <v>88</v>
      </c>
      <c r="AR713" t="s">
        <v>103</v>
      </c>
      <c r="AS713" t="s"/>
      <c r="AT713" t="s">
        <v>90</v>
      </c>
      <c r="AU713" t="s"/>
      <c r="AV713" t="s"/>
      <c r="AW713" t="s"/>
      <c r="AX713" t="s"/>
      <c r="AY713" t="n">
        <v>2311916</v>
      </c>
      <c r="AZ713" t="s">
        <v>618</v>
      </c>
      <c r="BA713" t="s"/>
      <c r="BB713" t="n">
        <v>67485</v>
      </c>
      <c r="BC713" t="n">
        <v>10.024630129337</v>
      </c>
      <c r="BD713" t="n">
        <v>53.479286393685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616</v>
      </c>
      <c r="F714" t="n">
        <v>383912</v>
      </c>
      <c r="G714" t="s">
        <v>74</v>
      </c>
      <c r="H714" t="s">
        <v>75</v>
      </c>
      <c r="I714" t="s"/>
      <c r="J714" t="s">
        <v>74</v>
      </c>
      <c r="K714" t="n">
        <v>113</v>
      </c>
      <c r="L714" t="s">
        <v>76</v>
      </c>
      <c r="M714" t="s"/>
      <c r="N714" t="s">
        <v>619</v>
      </c>
      <c r="O714" t="s">
        <v>78</v>
      </c>
      <c r="P714" t="s">
        <v>617</v>
      </c>
      <c r="Q714" t="s"/>
      <c r="R714" t="s">
        <v>80</v>
      </c>
      <c r="S714" t="s">
        <v>152</v>
      </c>
      <c r="T714" t="s">
        <v>82</v>
      </c>
      <c r="U714" t="s"/>
      <c r="V714" t="s">
        <v>83</v>
      </c>
      <c r="W714" t="s">
        <v>84</v>
      </c>
      <c r="X714" t="s"/>
      <c r="Y714" t="s">
        <v>85</v>
      </c>
      <c r="Z714">
        <f>HYPERLINK("https://hotelmonitor-cachepage.eclerx.com/savepage/tk_15439114725284414_sr_2152.html","info")</f>
        <v/>
      </c>
      <c r="AA714" t="n">
        <v>7241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/>
      <c r="AP714" t="n">
        <v>16</v>
      </c>
      <c r="AQ714" t="s">
        <v>88</v>
      </c>
      <c r="AR714" t="s">
        <v>121</v>
      </c>
      <c r="AS714" t="s"/>
      <c r="AT714" t="s">
        <v>90</v>
      </c>
      <c r="AU714" t="s"/>
      <c r="AV714" t="s"/>
      <c r="AW714" t="s"/>
      <c r="AX714" t="s"/>
      <c r="AY714" t="n">
        <v>2311916</v>
      </c>
      <c r="AZ714" t="s">
        <v>618</v>
      </c>
      <c r="BA714" t="s"/>
      <c r="BB714" t="n">
        <v>67485</v>
      </c>
      <c r="BC714" t="n">
        <v>10.024630129337</v>
      </c>
      <c r="BD714" t="n">
        <v>53.479286393685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616</v>
      </c>
      <c r="F715" t="n">
        <v>383912</v>
      </c>
      <c r="G715" t="s">
        <v>74</v>
      </c>
      <c r="H715" t="s">
        <v>75</v>
      </c>
      <c r="I715" t="s"/>
      <c r="J715" t="s">
        <v>74</v>
      </c>
      <c r="K715" t="n">
        <v>113</v>
      </c>
      <c r="L715" t="s">
        <v>76</v>
      </c>
      <c r="M715" t="s"/>
      <c r="N715" t="s">
        <v>77</v>
      </c>
      <c r="O715" t="s">
        <v>78</v>
      </c>
      <c r="P715" t="s">
        <v>617</v>
      </c>
      <c r="Q715" t="s"/>
      <c r="R715" t="s">
        <v>80</v>
      </c>
      <c r="S715" t="s">
        <v>152</v>
      </c>
      <c r="T715" t="s">
        <v>82</v>
      </c>
      <c r="U715" t="s"/>
      <c r="V715" t="s">
        <v>83</v>
      </c>
      <c r="W715" t="s">
        <v>84</v>
      </c>
      <c r="X715" t="s"/>
      <c r="Y715" t="s">
        <v>85</v>
      </c>
      <c r="Z715">
        <f>HYPERLINK("https://hotelmonitor-cachepage.eclerx.com/savepage/tk_15439114725284414_sr_2152.html","info")</f>
        <v/>
      </c>
      <c r="AA715" t="n">
        <v>7241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/>
      <c r="AP715" t="n">
        <v>16</v>
      </c>
      <c r="AQ715" t="s">
        <v>88</v>
      </c>
      <c r="AR715" t="s">
        <v>119</v>
      </c>
      <c r="AS715" t="s"/>
      <c r="AT715" t="s">
        <v>90</v>
      </c>
      <c r="AU715" t="s"/>
      <c r="AV715" t="s"/>
      <c r="AW715" t="s"/>
      <c r="AX715" t="s"/>
      <c r="AY715" t="n">
        <v>2311916</v>
      </c>
      <c r="AZ715" t="s">
        <v>618</v>
      </c>
      <c r="BA715" t="s"/>
      <c r="BB715" t="n">
        <v>67485</v>
      </c>
      <c r="BC715" t="n">
        <v>10.024630129337</v>
      </c>
      <c r="BD715" t="n">
        <v>53.479286393685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616</v>
      </c>
      <c r="F716" t="n">
        <v>383912</v>
      </c>
      <c r="G716" t="s">
        <v>74</v>
      </c>
      <c r="H716" t="s">
        <v>75</v>
      </c>
      <c r="I716" t="s"/>
      <c r="J716" t="s">
        <v>74</v>
      </c>
      <c r="K716" t="n">
        <v>116</v>
      </c>
      <c r="L716" t="s">
        <v>76</v>
      </c>
      <c r="M716" t="s"/>
      <c r="N716" t="s">
        <v>619</v>
      </c>
      <c r="O716" t="s">
        <v>78</v>
      </c>
      <c r="P716" t="s">
        <v>617</v>
      </c>
      <c r="Q716" t="s"/>
      <c r="R716" t="s">
        <v>80</v>
      </c>
      <c r="S716" t="s">
        <v>132</v>
      </c>
      <c r="T716" t="s">
        <v>82</v>
      </c>
      <c r="U716" t="s"/>
      <c r="V716" t="s">
        <v>83</v>
      </c>
      <c r="W716" t="s">
        <v>84</v>
      </c>
      <c r="X716" t="s"/>
      <c r="Y716" t="s">
        <v>85</v>
      </c>
      <c r="Z716">
        <f>HYPERLINK("https://hotelmonitor-cachepage.eclerx.com/savepage/tk_15439114725284414_sr_2152.html","info")</f>
        <v/>
      </c>
      <c r="AA716" t="n">
        <v>7241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/>
      <c r="AP716" t="n">
        <v>16</v>
      </c>
      <c r="AQ716" t="s">
        <v>88</v>
      </c>
      <c r="AR716" t="s">
        <v>96</v>
      </c>
      <c r="AS716" t="s"/>
      <c r="AT716" t="s">
        <v>90</v>
      </c>
      <c r="AU716" t="s"/>
      <c r="AV716" t="s"/>
      <c r="AW716" t="s"/>
      <c r="AX716" t="s"/>
      <c r="AY716" t="n">
        <v>2311916</v>
      </c>
      <c r="AZ716" t="s">
        <v>618</v>
      </c>
      <c r="BA716" t="s"/>
      <c r="BB716" t="n">
        <v>67485</v>
      </c>
      <c r="BC716" t="n">
        <v>10.024630129337</v>
      </c>
      <c r="BD716" t="n">
        <v>53.479286393685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616</v>
      </c>
      <c r="F717" t="n">
        <v>383912</v>
      </c>
      <c r="G717" t="s">
        <v>74</v>
      </c>
      <c r="H717" t="s">
        <v>75</v>
      </c>
      <c r="I717" t="s"/>
      <c r="J717" t="s">
        <v>74</v>
      </c>
      <c r="K717" t="n">
        <v>120</v>
      </c>
      <c r="L717" t="s">
        <v>76</v>
      </c>
      <c r="M717" t="s"/>
      <c r="N717" t="s">
        <v>620</v>
      </c>
      <c r="O717" t="s">
        <v>78</v>
      </c>
      <c r="P717" t="s">
        <v>617</v>
      </c>
      <c r="Q717" t="s"/>
      <c r="R717" t="s">
        <v>80</v>
      </c>
      <c r="S717" t="s">
        <v>286</v>
      </c>
      <c r="T717" t="s">
        <v>82</v>
      </c>
      <c r="U717" t="s"/>
      <c r="V717" t="s">
        <v>83</v>
      </c>
      <c r="W717" t="s">
        <v>84</v>
      </c>
      <c r="X717" t="s"/>
      <c r="Y717" t="s">
        <v>85</v>
      </c>
      <c r="Z717">
        <f>HYPERLINK("https://hotelmonitor-cachepage.eclerx.com/savepage/tk_15439114725284414_sr_2152.html","info")</f>
        <v/>
      </c>
      <c r="AA717" t="n">
        <v>7241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/>
      <c r="AP717" t="n">
        <v>16</v>
      </c>
      <c r="AQ717" t="s">
        <v>88</v>
      </c>
      <c r="AR717" t="s">
        <v>110</v>
      </c>
      <c r="AS717" t="s"/>
      <c r="AT717" t="s">
        <v>90</v>
      </c>
      <c r="AU717" t="s"/>
      <c r="AV717" t="s"/>
      <c r="AW717" t="s"/>
      <c r="AX717" t="s"/>
      <c r="AY717" t="n">
        <v>2311916</v>
      </c>
      <c r="AZ717" t="s">
        <v>618</v>
      </c>
      <c r="BA717" t="s"/>
      <c r="BB717" t="n">
        <v>67485</v>
      </c>
      <c r="BC717" t="n">
        <v>10.024630129337</v>
      </c>
      <c r="BD717" t="n">
        <v>53.479286393685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616</v>
      </c>
      <c r="F718" t="n">
        <v>383912</v>
      </c>
      <c r="G718" t="s">
        <v>74</v>
      </c>
      <c r="H718" t="s">
        <v>75</v>
      </c>
      <c r="I718" t="s"/>
      <c r="J718" t="s">
        <v>74</v>
      </c>
      <c r="K718" t="n">
        <v>149</v>
      </c>
      <c r="L718" t="s">
        <v>76</v>
      </c>
      <c r="M718" t="s"/>
      <c r="N718" t="s">
        <v>150</v>
      </c>
      <c r="O718" t="s">
        <v>78</v>
      </c>
      <c r="P718" t="s">
        <v>617</v>
      </c>
      <c r="Q718" t="s"/>
      <c r="R718" t="s">
        <v>80</v>
      </c>
      <c r="S718" t="s">
        <v>168</v>
      </c>
      <c r="T718" t="s">
        <v>82</v>
      </c>
      <c r="U718" t="s"/>
      <c r="V718" t="s">
        <v>83</v>
      </c>
      <c r="W718" t="s">
        <v>84</v>
      </c>
      <c r="X718" t="s"/>
      <c r="Y718" t="s">
        <v>85</v>
      </c>
      <c r="Z718">
        <f>HYPERLINK("https://hotelmonitor-cachepage.eclerx.com/savepage/tk_15439114725284414_sr_2152.html","info")</f>
        <v/>
      </c>
      <c r="AA718" t="n">
        <v>7241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/>
      <c r="AP718" t="n">
        <v>16</v>
      </c>
      <c r="AQ718" t="s">
        <v>88</v>
      </c>
      <c r="AR718" t="s">
        <v>110</v>
      </c>
      <c r="AS718" t="s"/>
      <c r="AT718" t="s">
        <v>90</v>
      </c>
      <c r="AU718" t="s"/>
      <c r="AV718" t="s"/>
      <c r="AW718" t="s"/>
      <c r="AX718" t="s"/>
      <c r="AY718" t="n">
        <v>2311916</v>
      </c>
      <c r="AZ718" t="s">
        <v>618</v>
      </c>
      <c r="BA718" t="s"/>
      <c r="BB718" t="n">
        <v>67485</v>
      </c>
      <c r="BC718" t="n">
        <v>10.024630129337</v>
      </c>
      <c r="BD718" t="n">
        <v>53.479286393685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97</v>
      </c>
      <c r="B719" t="s">
        <v>71</v>
      </c>
      <c r="C719" t="s">
        <v>98</v>
      </c>
      <c r="D719" t="n">
        <v>2</v>
      </c>
      <c r="E719" t="s">
        <v>261</v>
      </c>
      <c r="F719" t="n">
        <v>346202</v>
      </c>
      <c r="G719" t="s">
        <v>74</v>
      </c>
      <c r="H719" t="s">
        <v>75</v>
      </c>
      <c r="I719" t="s"/>
      <c r="J719" t="s">
        <v>74</v>
      </c>
      <c r="K719" t="n">
        <v>64</v>
      </c>
      <c r="L719" t="s">
        <v>76</v>
      </c>
      <c r="M719" t="s"/>
      <c r="N719" t="s">
        <v>266</v>
      </c>
      <c r="O719" t="s">
        <v>78</v>
      </c>
      <c r="P719" t="s">
        <v>263</v>
      </c>
      <c r="Q719" t="s"/>
      <c r="R719" t="s">
        <v>80</v>
      </c>
      <c r="S719" t="s">
        <v>386</v>
      </c>
      <c r="T719" t="s">
        <v>82</v>
      </c>
      <c r="U719" t="s"/>
      <c r="V719" t="s">
        <v>83</v>
      </c>
      <c r="W719" t="s">
        <v>94</v>
      </c>
      <c r="X719" t="s"/>
      <c r="Y719" t="s">
        <v>85</v>
      </c>
      <c r="Z719">
        <f>HYPERLINK("https://hotelmonitor-cachepage.eclerx.com/savepage/tk_15439017881578991_sr_2151.html","info")</f>
        <v/>
      </c>
      <c r="AA719" t="n">
        <v>82054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/>
      <c r="AP719" t="n">
        <v>120</v>
      </c>
      <c r="AQ719" t="s">
        <v>88</v>
      </c>
      <c r="AR719" t="s">
        <v>110</v>
      </c>
      <c r="AS719" t="s"/>
      <c r="AT719" t="s">
        <v>90</v>
      </c>
      <c r="AU719" t="s"/>
      <c r="AV719" t="s"/>
      <c r="AW719" t="s"/>
      <c r="AX719" t="s"/>
      <c r="AY719" t="n">
        <v>2311812</v>
      </c>
      <c r="AZ719" t="s">
        <v>265</v>
      </c>
      <c r="BA719" t="s"/>
      <c r="BB719" t="n">
        <v>61648</v>
      </c>
      <c r="BC719" t="n">
        <v>10.010402749668</v>
      </c>
      <c r="BD719" t="n">
        <v>53.547472622281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97</v>
      </c>
      <c r="B720" t="s">
        <v>71</v>
      </c>
      <c r="C720" t="s">
        <v>98</v>
      </c>
      <c r="D720" t="n">
        <v>2</v>
      </c>
      <c r="E720" t="s">
        <v>261</v>
      </c>
      <c r="F720" t="n">
        <v>346202</v>
      </c>
      <c r="G720" t="s">
        <v>74</v>
      </c>
      <c r="H720" t="s">
        <v>75</v>
      </c>
      <c r="I720" t="s"/>
      <c r="J720" t="s">
        <v>74</v>
      </c>
      <c r="K720" t="n">
        <v>64</v>
      </c>
      <c r="L720" t="s">
        <v>76</v>
      </c>
      <c r="M720" t="s"/>
      <c r="N720" t="s">
        <v>262</v>
      </c>
      <c r="O720" t="s">
        <v>78</v>
      </c>
      <c r="P720" t="s">
        <v>263</v>
      </c>
      <c r="Q720" t="s"/>
      <c r="R720" t="s">
        <v>80</v>
      </c>
      <c r="S720" t="s">
        <v>386</v>
      </c>
      <c r="T720" t="s">
        <v>82</v>
      </c>
      <c r="U720" t="s"/>
      <c r="V720" t="s">
        <v>83</v>
      </c>
      <c r="W720" t="s">
        <v>94</v>
      </c>
      <c r="X720" t="s"/>
      <c r="Y720" t="s">
        <v>85</v>
      </c>
      <c r="Z720">
        <f>HYPERLINK("https://hotelmonitor-cachepage.eclerx.com/savepage/tk_15439017881578991_sr_2151.html","info")</f>
        <v/>
      </c>
      <c r="AA720" t="n">
        <v>82054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/>
      <c r="AP720" t="n">
        <v>120</v>
      </c>
      <c r="AQ720" t="s">
        <v>88</v>
      </c>
      <c r="AR720" t="s">
        <v>110</v>
      </c>
      <c r="AS720" t="s"/>
      <c r="AT720" t="s">
        <v>90</v>
      </c>
      <c r="AU720" t="s"/>
      <c r="AV720" t="s"/>
      <c r="AW720" t="s"/>
      <c r="AX720" t="s"/>
      <c r="AY720" t="n">
        <v>2311812</v>
      </c>
      <c r="AZ720" t="s">
        <v>265</v>
      </c>
      <c r="BA720" t="s"/>
      <c r="BB720" t="n">
        <v>61648</v>
      </c>
      <c r="BC720" t="n">
        <v>10.010402749668</v>
      </c>
      <c r="BD720" t="n">
        <v>53.547472622281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97</v>
      </c>
      <c r="B721" t="s">
        <v>71</v>
      </c>
      <c r="C721" t="s">
        <v>98</v>
      </c>
      <c r="D721" t="n">
        <v>2</v>
      </c>
      <c r="E721" t="s">
        <v>261</v>
      </c>
      <c r="F721" t="n">
        <v>346202</v>
      </c>
      <c r="G721" t="s">
        <v>74</v>
      </c>
      <c r="H721" t="s">
        <v>75</v>
      </c>
      <c r="I721" t="s"/>
      <c r="J721" t="s">
        <v>74</v>
      </c>
      <c r="K721" t="n">
        <v>66</v>
      </c>
      <c r="L721" t="s">
        <v>76</v>
      </c>
      <c r="M721" t="s"/>
      <c r="N721" t="s">
        <v>262</v>
      </c>
      <c r="O721" t="s">
        <v>78</v>
      </c>
      <c r="P721" t="s">
        <v>263</v>
      </c>
      <c r="Q721" t="s"/>
      <c r="R721" t="s">
        <v>80</v>
      </c>
      <c r="S721" t="s">
        <v>102</v>
      </c>
      <c r="T721" t="s">
        <v>82</v>
      </c>
      <c r="U721" t="s"/>
      <c r="V721" t="s">
        <v>83</v>
      </c>
      <c r="W721" t="s">
        <v>94</v>
      </c>
      <c r="X721" t="s"/>
      <c r="Y721" t="s">
        <v>85</v>
      </c>
      <c r="Z721">
        <f>HYPERLINK("https://hotelmonitor-cachepage.eclerx.com/savepage/tk_15439017881578991_sr_2151.html","info")</f>
        <v/>
      </c>
      <c r="AA721" t="n">
        <v>82054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/>
      <c r="AP721" t="n">
        <v>120</v>
      </c>
      <c r="AQ721" t="s">
        <v>88</v>
      </c>
      <c r="AR721" t="s">
        <v>116</v>
      </c>
      <c r="AS721" t="s"/>
      <c r="AT721" t="s">
        <v>90</v>
      </c>
      <c r="AU721" t="s"/>
      <c r="AV721" t="s"/>
      <c r="AW721" t="s"/>
      <c r="AX721" t="s"/>
      <c r="AY721" t="n">
        <v>2311812</v>
      </c>
      <c r="AZ721" t="s">
        <v>265</v>
      </c>
      <c r="BA721" t="s"/>
      <c r="BB721" t="n">
        <v>61648</v>
      </c>
      <c r="BC721" t="n">
        <v>10.010402749668</v>
      </c>
      <c r="BD721" t="n">
        <v>53.547472622281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97</v>
      </c>
      <c r="B722" t="s">
        <v>71</v>
      </c>
      <c r="C722" t="s">
        <v>98</v>
      </c>
      <c r="D722" t="n">
        <v>2</v>
      </c>
      <c r="E722" t="s">
        <v>261</v>
      </c>
      <c r="F722" t="n">
        <v>346202</v>
      </c>
      <c r="G722" t="s">
        <v>74</v>
      </c>
      <c r="H722" t="s">
        <v>75</v>
      </c>
      <c r="I722" t="s"/>
      <c r="J722" t="s">
        <v>74</v>
      </c>
      <c r="K722" t="n">
        <v>66</v>
      </c>
      <c r="L722" t="s">
        <v>76</v>
      </c>
      <c r="M722" t="s"/>
      <c r="N722" t="s">
        <v>266</v>
      </c>
      <c r="O722" t="s">
        <v>78</v>
      </c>
      <c r="P722" t="s">
        <v>263</v>
      </c>
      <c r="Q722" t="s"/>
      <c r="R722" t="s">
        <v>80</v>
      </c>
      <c r="S722" t="s">
        <v>102</v>
      </c>
      <c r="T722" t="s">
        <v>82</v>
      </c>
      <c r="U722" t="s"/>
      <c r="V722" t="s">
        <v>83</v>
      </c>
      <c r="W722" t="s">
        <v>94</v>
      </c>
      <c r="X722" t="s"/>
      <c r="Y722" t="s">
        <v>85</v>
      </c>
      <c r="Z722">
        <f>HYPERLINK("https://hotelmonitor-cachepage.eclerx.com/savepage/tk_15439017881578991_sr_2151.html","info")</f>
        <v/>
      </c>
      <c r="AA722" t="n">
        <v>82054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/>
      <c r="AP722" t="n">
        <v>120</v>
      </c>
      <c r="AQ722" t="s">
        <v>88</v>
      </c>
      <c r="AR722" t="s">
        <v>116</v>
      </c>
      <c r="AS722" t="s"/>
      <c r="AT722" t="s">
        <v>90</v>
      </c>
      <c r="AU722" t="s"/>
      <c r="AV722" t="s"/>
      <c r="AW722" t="s"/>
      <c r="AX722" t="s"/>
      <c r="AY722" t="n">
        <v>2311812</v>
      </c>
      <c r="AZ722" t="s">
        <v>265</v>
      </c>
      <c r="BA722" t="s"/>
      <c r="BB722" t="n">
        <v>61648</v>
      </c>
      <c r="BC722" t="n">
        <v>10.010402749668</v>
      </c>
      <c r="BD722" t="n">
        <v>53.547472622281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97</v>
      </c>
      <c r="B723" t="s">
        <v>71</v>
      </c>
      <c r="C723" t="s">
        <v>98</v>
      </c>
      <c r="D723" t="n">
        <v>2</v>
      </c>
      <c r="E723" t="s">
        <v>261</v>
      </c>
      <c r="F723" t="n">
        <v>346202</v>
      </c>
      <c r="G723" t="s">
        <v>74</v>
      </c>
      <c r="H723" t="s">
        <v>75</v>
      </c>
      <c r="I723" t="s"/>
      <c r="J723" t="s">
        <v>74</v>
      </c>
      <c r="K723" t="n">
        <v>75</v>
      </c>
      <c r="L723" t="s">
        <v>76</v>
      </c>
      <c r="M723" t="s"/>
      <c r="N723" t="s">
        <v>111</v>
      </c>
      <c r="O723" t="s">
        <v>78</v>
      </c>
      <c r="P723" t="s">
        <v>263</v>
      </c>
      <c r="Q723" t="s"/>
      <c r="R723" t="s">
        <v>80</v>
      </c>
      <c r="S723" t="s">
        <v>139</v>
      </c>
      <c r="T723" t="s">
        <v>82</v>
      </c>
      <c r="U723" t="s"/>
      <c r="V723" t="s">
        <v>83</v>
      </c>
      <c r="W723" t="s">
        <v>94</v>
      </c>
      <c r="X723" t="s"/>
      <c r="Y723" t="s">
        <v>85</v>
      </c>
      <c r="Z723">
        <f>HYPERLINK("https://hotelmonitor-cachepage.eclerx.com/savepage/tk_15439017881578991_sr_2151.html","info")</f>
        <v/>
      </c>
      <c r="AA723" t="n">
        <v>82054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/>
      <c r="AP723" t="n">
        <v>120</v>
      </c>
      <c r="AQ723" t="s">
        <v>88</v>
      </c>
      <c r="AR723" t="s">
        <v>113</v>
      </c>
      <c r="AS723" t="s"/>
      <c r="AT723" t="s">
        <v>90</v>
      </c>
      <c r="AU723" t="s"/>
      <c r="AV723" t="s"/>
      <c r="AW723" t="s"/>
      <c r="AX723" t="s"/>
      <c r="AY723" t="n">
        <v>2311812</v>
      </c>
      <c r="AZ723" t="s">
        <v>265</v>
      </c>
      <c r="BA723" t="s"/>
      <c r="BB723" t="n">
        <v>61648</v>
      </c>
      <c r="BC723" t="n">
        <v>10.010402749668</v>
      </c>
      <c r="BD723" t="n">
        <v>53.547472622281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97</v>
      </c>
      <c r="B724" t="s">
        <v>71</v>
      </c>
      <c r="C724" t="s">
        <v>98</v>
      </c>
      <c r="D724" t="n">
        <v>2</v>
      </c>
      <c r="E724" t="s">
        <v>261</v>
      </c>
      <c r="F724" t="n">
        <v>346202</v>
      </c>
      <c r="G724" t="s">
        <v>74</v>
      </c>
      <c r="H724" t="s">
        <v>75</v>
      </c>
      <c r="I724" t="s"/>
      <c r="J724" t="s">
        <v>74</v>
      </c>
      <c r="K724" t="n">
        <v>76</v>
      </c>
      <c r="L724" t="s">
        <v>76</v>
      </c>
      <c r="M724" t="s"/>
      <c r="N724" t="s">
        <v>144</v>
      </c>
      <c r="O724" t="s">
        <v>78</v>
      </c>
      <c r="P724" t="s">
        <v>263</v>
      </c>
      <c r="Q724" t="s"/>
      <c r="R724" t="s">
        <v>80</v>
      </c>
      <c r="S724" t="s">
        <v>388</v>
      </c>
      <c r="T724" t="s">
        <v>82</v>
      </c>
      <c r="U724" t="s"/>
      <c r="V724" t="s">
        <v>83</v>
      </c>
      <c r="W724" t="s">
        <v>94</v>
      </c>
      <c r="X724" t="s"/>
      <c r="Y724" t="s">
        <v>85</v>
      </c>
      <c r="Z724">
        <f>HYPERLINK("https://hotelmonitor-cachepage.eclerx.com/savepage/tk_15439017881578991_sr_2151.html","info")</f>
        <v/>
      </c>
      <c r="AA724" t="n">
        <v>82054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/>
      <c r="AP724" t="n">
        <v>120</v>
      </c>
      <c r="AQ724" t="s">
        <v>88</v>
      </c>
      <c r="AR724" t="s">
        <v>103</v>
      </c>
      <c r="AS724" t="s"/>
      <c r="AT724" t="s">
        <v>90</v>
      </c>
      <c r="AU724" t="s"/>
      <c r="AV724" t="s"/>
      <c r="AW724" t="s"/>
      <c r="AX724" t="s"/>
      <c r="AY724" t="n">
        <v>2311812</v>
      </c>
      <c r="AZ724" t="s">
        <v>265</v>
      </c>
      <c r="BA724" t="s"/>
      <c r="BB724" t="n">
        <v>61648</v>
      </c>
      <c r="BC724" t="n">
        <v>10.010402749668</v>
      </c>
      <c r="BD724" t="n">
        <v>53.547472622281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97</v>
      </c>
      <c r="B725" t="s">
        <v>71</v>
      </c>
      <c r="C725" t="s">
        <v>98</v>
      </c>
      <c r="D725" t="n">
        <v>2</v>
      </c>
      <c r="E725" t="s">
        <v>261</v>
      </c>
      <c r="F725" t="n">
        <v>346202</v>
      </c>
      <c r="G725" t="s">
        <v>74</v>
      </c>
      <c r="H725" t="s">
        <v>75</v>
      </c>
      <c r="I725" t="s"/>
      <c r="J725" t="s">
        <v>74</v>
      </c>
      <c r="K725" t="n">
        <v>76</v>
      </c>
      <c r="L725" t="s">
        <v>76</v>
      </c>
      <c r="M725" t="s"/>
      <c r="N725" t="s">
        <v>77</v>
      </c>
      <c r="O725" t="s">
        <v>78</v>
      </c>
      <c r="P725" t="s">
        <v>263</v>
      </c>
      <c r="Q725" t="s"/>
      <c r="R725" t="s">
        <v>80</v>
      </c>
      <c r="S725" t="s">
        <v>388</v>
      </c>
      <c r="T725" t="s">
        <v>82</v>
      </c>
      <c r="U725" t="s"/>
      <c r="V725" t="s">
        <v>83</v>
      </c>
      <c r="W725" t="s">
        <v>94</v>
      </c>
      <c r="X725" t="s"/>
      <c r="Y725" t="s">
        <v>85</v>
      </c>
      <c r="Z725">
        <f>HYPERLINK("https://hotelmonitor-cachepage.eclerx.com/savepage/tk_15439017881578991_sr_2151.html","info")</f>
        <v/>
      </c>
      <c r="AA725" t="n">
        <v>82054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/>
      <c r="AP725" t="n">
        <v>120</v>
      </c>
      <c r="AQ725" t="s">
        <v>88</v>
      </c>
      <c r="AR725" t="s">
        <v>119</v>
      </c>
      <c r="AS725" t="s"/>
      <c r="AT725" t="s">
        <v>90</v>
      </c>
      <c r="AU725" t="s"/>
      <c r="AV725" t="s"/>
      <c r="AW725" t="s"/>
      <c r="AX725" t="s"/>
      <c r="AY725" t="n">
        <v>2311812</v>
      </c>
      <c r="AZ725" t="s">
        <v>265</v>
      </c>
      <c r="BA725" t="s"/>
      <c r="BB725" t="n">
        <v>61648</v>
      </c>
      <c r="BC725" t="n">
        <v>10.010402749668</v>
      </c>
      <c r="BD725" t="n">
        <v>53.547472622281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97</v>
      </c>
      <c r="B726" t="s">
        <v>71</v>
      </c>
      <c r="C726" t="s">
        <v>98</v>
      </c>
      <c r="D726" t="n">
        <v>2</v>
      </c>
      <c r="E726" t="s">
        <v>261</v>
      </c>
      <c r="F726" t="n">
        <v>346202</v>
      </c>
      <c r="G726" t="s">
        <v>74</v>
      </c>
      <c r="H726" t="s">
        <v>75</v>
      </c>
      <c r="I726" t="s"/>
      <c r="J726" t="s">
        <v>74</v>
      </c>
      <c r="K726" t="n">
        <v>76</v>
      </c>
      <c r="L726" t="s">
        <v>76</v>
      </c>
      <c r="M726" t="s"/>
      <c r="N726" t="s">
        <v>141</v>
      </c>
      <c r="O726" t="s">
        <v>78</v>
      </c>
      <c r="P726" t="s">
        <v>263</v>
      </c>
      <c r="Q726" t="s"/>
      <c r="R726" t="s">
        <v>80</v>
      </c>
      <c r="S726" t="s">
        <v>388</v>
      </c>
      <c r="T726" t="s">
        <v>82</v>
      </c>
      <c r="U726" t="s"/>
      <c r="V726" t="s">
        <v>83</v>
      </c>
      <c r="W726" t="s">
        <v>84</v>
      </c>
      <c r="X726" t="s"/>
      <c r="Y726" t="s">
        <v>85</v>
      </c>
      <c r="Z726">
        <f>HYPERLINK("https://hotelmonitor-cachepage.eclerx.com/savepage/tk_15439017881578991_sr_2151.html","info")</f>
        <v/>
      </c>
      <c r="AA726" t="n">
        <v>82054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/>
      <c r="AP726" t="n">
        <v>120</v>
      </c>
      <c r="AQ726" t="s">
        <v>88</v>
      </c>
      <c r="AR726" t="s">
        <v>89</v>
      </c>
      <c r="AS726" t="s"/>
      <c r="AT726" t="s">
        <v>90</v>
      </c>
      <c r="AU726" t="s"/>
      <c r="AV726" t="s"/>
      <c r="AW726" t="s"/>
      <c r="AX726" t="s"/>
      <c r="AY726" t="n">
        <v>2311812</v>
      </c>
      <c r="AZ726" t="s">
        <v>265</v>
      </c>
      <c r="BA726" t="s"/>
      <c r="BB726" t="n">
        <v>61648</v>
      </c>
      <c r="BC726" t="n">
        <v>10.010402749668</v>
      </c>
      <c r="BD726" t="n">
        <v>53.547472622281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97</v>
      </c>
      <c r="B727" t="s">
        <v>71</v>
      </c>
      <c r="C727" t="s">
        <v>98</v>
      </c>
      <c r="D727" t="n">
        <v>2</v>
      </c>
      <c r="E727" t="s">
        <v>261</v>
      </c>
      <c r="F727" t="n">
        <v>346202</v>
      </c>
      <c r="G727" t="s">
        <v>74</v>
      </c>
      <c r="H727" t="s">
        <v>75</v>
      </c>
      <c r="I727" t="s"/>
      <c r="J727" t="s">
        <v>74</v>
      </c>
      <c r="K727" t="n">
        <v>76</v>
      </c>
      <c r="L727" t="s">
        <v>76</v>
      </c>
      <c r="M727" t="s"/>
      <c r="N727" t="s">
        <v>142</v>
      </c>
      <c r="O727" t="s">
        <v>78</v>
      </c>
      <c r="P727" t="s">
        <v>263</v>
      </c>
      <c r="Q727" t="s"/>
      <c r="R727" t="s">
        <v>80</v>
      </c>
      <c r="S727" t="s">
        <v>388</v>
      </c>
      <c r="T727" t="s">
        <v>82</v>
      </c>
      <c r="U727" t="s"/>
      <c r="V727" t="s">
        <v>83</v>
      </c>
      <c r="W727" t="s">
        <v>94</v>
      </c>
      <c r="X727" t="s"/>
      <c r="Y727" t="s">
        <v>85</v>
      </c>
      <c r="Z727">
        <f>HYPERLINK("https://hotelmonitor-cachepage.eclerx.com/savepage/tk_15439017881578991_sr_2151.html","info")</f>
        <v/>
      </c>
      <c r="AA727" t="n">
        <v>82054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/>
      <c r="AP727" t="n">
        <v>120</v>
      </c>
      <c r="AQ727" t="s">
        <v>88</v>
      </c>
      <c r="AR727" t="s">
        <v>110</v>
      </c>
      <c r="AS727" t="s"/>
      <c r="AT727" t="s">
        <v>90</v>
      </c>
      <c r="AU727" t="s"/>
      <c r="AV727" t="s"/>
      <c r="AW727" t="s"/>
      <c r="AX727" t="s"/>
      <c r="AY727" t="n">
        <v>2311812</v>
      </c>
      <c r="AZ727" t="s">
        <v>265</v>
      </c>
      <c r="BA727" t="s"/>
      <c r="BB727" t="n">
        <v>61648</v>
      </c>
      <c r="BC727" t="n">
        <v>10.010402749668</v>
      </c>
      <c r="BD727" t="n">
        <v>53.547472622281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97</v>
      </c>
      <c r="B728" t="s">
        <v>71</v>
      </c>
      <c r="C728" t="s">
        <v>98</v>
      </c>
      <c r="D728" t="n">
        <v>2</v>
      </c>
      <c r="E728" t="s">
        <v>261</v>
      </c>
      <c r="F728" t="n">
        <v>346202</v>
      </c>
      <c r="G728" t="s">
        <v>74</v>
      </c>
      <c r="H728" t="s">
        <v>75</v>
      </c>
      <c r="I728" t="s"/>
      <c r="J728" t="s">
        <v>74</v>
      </c>
      <c r="K728" t="n">
        <v>76</v>
      </c>
      <c r="L728" t="s">
        <v>76</v>
      </c>
      <c r="M728" t="s"/>
      <c r="N728" t="s">
        <v>77</v>
      </c>
      <c r="O728" t="s">
        <v>78</v>
      </c>
      <c r="P728" t="s">
        <v>263</v>
      </c>
      <c r="Q728" t="s"/>
      <c r="R728" t="s">
        <v>80</v>
      </c>
      <c r="S728" t="s">
        <v>388</v>
      </c>
      <c r="T728" t="s">
        <v>82</v>
      </c>
      <c r="U728" t="s"/>
      <c r="V728" t="s">
        <v>83</v>
      </c>
      <c r="W728" t="s">
        <v>84</v>
      </c>
      <c r="X728" t="s"/>
      <c r="Y728" t="s">
        <v>85</v>
      </c>
      <c r="Z728">
        <f>HYPERLINK("https://hotelmonitor-cachepage.eclerx.com/savepage/tk_15439017881578991_sr_2151.html","info")</f>
        <v/>
      </c>
      <c r="AA728" t="n">
        <v>82054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/>
      <c r="AP728" t="n">
        <v>120</v>
      </c>
      <c r="AQ728" t="s">
        <v>88</v>
      </c>
      <c r="AR728" t="s">
        <v>119</v>
      </c>
      <c r="AS728" t="s"/>
      <c r="AT728" t="s">
        <v>90</v>
      </c>
      <c r="AU728" t="s"/>
      <c r="AV728" t="s"/>
      <c r="AW728" t="s"/>
      <c r="AX728" t="s"/>
      <c r="AY728" t="n">
        <v>2311812</v>
      </c>
      <c r="AZ728" t="s">
        <v>265</v>
      </c>
      <c r="BA728" t="s"/>
      <c r="BB728" t="n">
        <v>61648</v>
      </c>
      <c r="BC728" t="n">
        <v>10.010402749668</v>
      </c>
      <c r="BD728" t="n">
        <v>53.547472622281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97</v>
      </c>
      <c r="B729" t="s">
        <v>71</v>
      </c>
      <c r="C729" t="s">
        <v>98</v>
      </c>
      <c r="D729" t="n">
        <v>2</v>
      </c>
      <c r="E729" t="s">
        <v>261</v>
      </c>
      <c r="F729" t="n">
        <v>346202</v>
      </c>
      <c r="G729" t="s">
        <v>74</v>
      </c>
      <c r="H729" t="s">
        <v>75</v>
      </c>
      <c r="I729" t="s"/>
      <c r="J729" t="s">
        <v>74</v>
      </c>
      <c r="K729" t="n">
        <v>76</v>
      </c>
      <c r="L729" t="s">
        <v>76</v>
      </c>
      <c r="M729" t="s"/>
      <c r="N729" t="s">
        <v>77</v>
      </c>
      <c r="O729" t="s">
        <v>78</v>
      </c>
      <c r="P729" t="s">
        <v>263</v>
      </c>
      <c r="Q729" t="s"/>
      <c r="R729" t="s">
        <v>80</v>
      </c>
      <c r="S729" t="s">
        <v>388</v>
      </c>
      <c r="T729" t="s">
        <v>82</v>
      </c>
      <c r="U729" t="s"/>
      <c r="V729" t="s">
        <v>83</v>
      </c>
      <c r="W729" t="s">
        <v>84</v>
      </c>
      <c r="X729" t="s"/>
      <c r="Y729" t="s">
        <v>85</v>
      </c>
      <c r="Z729">
        <f>HYPERLINK("https://hotelmonitor-cachepage.eclerx.com/savepage/tk_15439017881578991_sr_2151.html","info")</f>
        <v/>
      </c>
      <c r="AA729" t="n">
        <v>82054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/>
      <c r="AP729" t="n">
        <v>120</v>
      </c>
      <c r="AQ729" t="s">
        <v>88</v>
      </c>
      <c r="AR729" t="s">
        <v>140</v>
      </c>
      <c r="AS729" t="s"/>
      <c r="AT729" t="s">
        <v>90</v>
      </c>
      <c r="AU729" t="s"/>
      <c r="AV729" t="s"/>
      <c r="AW729" t="s"/>
      <c r="AX729" t="s"/>
      <c r="AY729" t="n">
        <v>2311812</v>
      </c>
      <c r="AZ729" t="s">
        <v>265</v>
      </c>
      <c r="BA729" t="s"/>
      <c r="BB729" t="n">
        <v>61648</v>
      </c>
      <c r="BC729" t="n">
        <v>10.010402749668</v>
      </c>
      <c r="BD729" t="n">
        <v>53.547472622281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97</v>
      </c>
      <c r="B730" t="s">
        <v>71</v>
      </c>
      <c r="C730" t="s">
        <v>98</v>
      </c>
      <c r="D730" t="n">
        <v>2</v>
      </c>
      <c r="E730" t="s">
        <v>261</v>
      </c>
      <c r="F730" t="n">
        <v>346202</v>
      </c>
      <c r="G730" t="s">
        <v>74</v>
      </c>
      <c r="H730" t="s">
        <v>75</v>
      </c>
      <c r="I730" t="s"/>
      <c r="J730" t="s">
        <v>74</v>
      </c>
      <c r="K730" t="n">
        <v>78</v>
      </c>
      <c r="L730" t="s">
        <v>76</v>
      </c>
      <c r="M730" t="s"/>
      <c r="N730" t="s">
        <v>262</v>
      </c>
      <c r="O730" t="s">
        <v>78</v>
      </c>
      <c r="P730" t="s">
        <v>263</v>
      </c>
      <c r="Q730" t="s"/>
      <c r="R730" t="s">
        <v>80</v>
      </c>
      <c r="S730" t="s">
        <v>307</v>
      </c>
      <c r="T730" t="s">
        <v>82</v>
      </c>
      <c r="U730" t="s"/>
      <c r="V730" t="s">
        <v>83</v>
      </c>
      <c r="W730" t="s">
        <v>84</v>
      </c>
      <c r="X730" t="s"/>
      <c r="Y730" t="s">
        <v>85</v>
      </c>
      <c r="Z730">
        <f>HYPERLINK("https://hotelmonitor-cachepage.eclerx.com/savepage/tk_15439017881578991_sr_2151.html","info")</f>
        <v/>
      </c>
      <c r="AA730" t="n">
        <v>82054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/>
      <c r="AP730" t="n">
        <v>120</v>
      </c>
      <c r="AQ730" t="s">
        <v>88</v>
      </c>
      <c r="AR730" t="s">
        <v>110</v>
      </c>
      <c r="AS730" t="s"/>
      <c r="AT730" t="s">
        <v>90</v>
      </c>
      <c r="AU730" t="s"/>
      <c r="AV730" t="s"/>
      <c r="AW730" t="s"/>
      <c r="AX730" t="s"/>
      <c r="AY730" t="n">
        <v>2311812</v>
      </c>
      <c r="AZ730" t="s">
        <v>265</v>
      </c>
      <c r="BA730" t="s"/>
      <c r="BB730" t="n">
        <v>61648</v>
      </c>
      <c r="BC730" t="n">
        <v>10.010402749668</v>
      </c>
      <c r="BD730" t="n">
        <v>53.547472622281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97</v>
      </c>
      <c r="B731" t="s">
        <v>71</v>
      </c>
      <c r="C731" t="s">
        <v>98</v>
      </c>
      <c r="D731" t="n">
        <v>2</v>
      </c>
      <c r="E731" t="s">
        <v>261</v>
      </c>
      <c r="F731" t="n">
        <v>346202</v>
      </c>
      <c r="G731" t="s">
        <v>74</v>
      </c>
      <c r="H731" t="s">
        <v>75</v>
      </c>
      <c r="I731" t="s"/>
      <c r="J731" t="s">
        <v>74</v>
      </c>
      <c r="K731" t="n">
        <v>78</v>
      </c>
      <c r="L731" t="s">
        <v>76</v>
      </c>
      <c r="M731" t="s"/>
      <c r="N731" t="s">
        <v>145</v>
      </c>
      <c r="O731" t="s">
        <v>78</v>
      </c>
      <c r="P731" t="s">
        <v>263</v>
      </c>
      <c r="Q731" t="s"/>
      <c r="R731" t="s">
        <v>80</v>
      </c>
      <c r="S731" t="s">
        <v>307</v>
      </c>
      <c r="T731" t="s">
        <v>82</v>
      </c>
      <c r="U731" t="s"/>
      <c r="V731" t="s">
        <v>83</v>
      </c>
      <c r="W731" t="s">
        <v>94</v>
      </c>
      <c r="X731" t="s"/>
      <c r="Y731" t="s">
        <v>85</v>
      </c>
      <c r="Z731">
        <f>HYPERLINK("https://hotelmonitor-cachepage.eclerx.com/savepage/tk_15439017881578991_sr_2151.html","info")</f>
        <v/>
      </c>
      <c r="AA731" t="n">
        <v>82054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/>
      <c r="AP731" t="n">
        <v>120</v>
      </c>
      <c r="AQ731" t="s">
        <v>88</v>
      </c>
      <c r="AR731" t="s">
        <v>121</v>
      </c>
      <c r="AS731" t="s"/>
      <c r="AT731" t="s">
        <v>90</v>
      </c>
      <c r="AU731" t="s"/>
      <c r="AV731" t="s"/>
      <c r="AW731" t="s"/>
      <c r="AX731" t="s"/>
      <c r="AY731" t="n">
        <v>2311812</v>
      </c>
      <c r="AZ731" t="s">
        <v>265</v>
      </c>
      <c r="BA731" t="s"/>
      <c r="BB731" t="n">
        <v>61648</v>
      </c>
      <c r="BC731" t="n">
        <v>10.010402749668</v>
      </c>
      <c r="BD731" t="n">
        <v>53.547472622281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97</v>
      </c>
      <c r="B732" t="s">
        <v>71</v>
      </c>
      <c r="C732" t="s">
        <v>98</v>
      </c>
      <c r="D732" t="n">
        <v>2</v>
      </c>
      <c r="E732" t="s">
        <v>261</v>
      </c>
      <c r="F732" t="n">
        <v>346202</v>
      </c>
      <c r="G732" t="s">
        <v>74</v>
      </c>
      <c r="H732" t="s">
        <v>75</v>
      </c>
      <c r="I732" t="s"/>
      <c r="J732" t="s">
        <v>74</v>
      </c>
      <c r="K732" t="n">
        <v>78</v>
      </c>
      <c r="L732" t="s">
        <v>76</v>
      </c>
      <c r="M732" t="s"/>
      <c r="N732" t="s">
        <v>142</v>
      </c>
      <c r="O732" t="s">
        <v>78</v>
      </c>
      <c r="P732" t="s">
        <v>263</v>
      </c>
      <c r="Q732" t="s"/>
      <c r="R732" t="s">
        <v>80</v>
      </c>
      <c r="S732" t="s">
        <v>307</v>
      </c>
      <c r="T732" t="s">
        <v>82</v>
      </c>
      <c r="U732" t="s"/>
      <c r="V732" t="s">
        <v>83</v>
      </c>
      <c r="W732" t="s">
        <v>94</v>
      </c>
      <c r="X732" t="s"/>
      <c r="Y732" t="s">
        <v>85</v>
      </c>
      <c r="Z732">
        <f>HYPERLINK("https://hotelmonitor-cachepage.eclerx.com/savepage/tk_15439017881578991_sr_2151.html","info")</f>
        <v/>
      </c>
      <c r="AA732" t="n">
        <v>82054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/>
      <c r="AP732" t="n">
        <v>120</v>
      </c>
      <c r="AQ732" t="s">
        <v>88</v>
      </c>
      <c r="AR732" t="s">
        <v>116</v>
      </c>
      <c r="AS732" t="s"/>
      <c r="AT732" t="s">
        <v>90</v>
      </c>
      <c r="AU732" t="s"/>
      <c r="AV732" t="s"/>
      <c r="AW732" t="s"/>
      <c r="AX732" t="s"/>
      <c r="AY732" t="n">
        <v>2311812</v>
      </c>
      <c r="AZ732" t="s">
        <v>265</v>
      </c>
      <c r="BA732" t="s"/>
      <c r="BB732" t="n">
        <v>61648</v>
      </c>
      <c r="BC732" t="n">
        <v>10.010402749668</v>
      </c>
      <c r="BD732" t="n">
        <v>53.547472622281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97</v>
      </c>
      <c r="B733" t="s">
        <v>71</v>
      </c>
      <c r="C733" t="s">
        <v>98</v>
      </c>
      <c r="D733" t="n">
        <v>2</v>
      </c>
      <c r="E733" t="s">
        <v>261</v>
      </c>
      <c r="F733" t="n">
        <v>346202</v>
      </c>
      <c r="G733" t="s">
        <v>74</v>
      </c>
      <c r="H733" t="s">
        <v>75</v>
      </c>
      <c r="I733" t="s"/>
      <c r="J733" t="s">
        <v>74</v>
      </c>
      <c r="K733" t="n">
        <v>78</v>
      </c>
      <c r="L733" t="s">
        <v>76</v>
      </c>
      <c r="M733" t="s"/>
      <c r="N733" t="s">
        <v>77</v>
      </c>
      <c r="O733" t="s">
        <v>78</v>
      </c>
      <c r="P733" t="s">
        <v>263</v>
      </c>
      <c r="Q733" t="s"/>
      <c r="R733" t="s">
        <v>80</v>
      </c>
      <c r="S733" t="s">
        <v>307</v>
      </c>
      <c r="T733" t="s">
        <v>82</v>
      </c>
      <c r="U733" t="s"/>
      <c r="V733" t="s">
        <v>83</v>
      </c>
      <c r="W733" t="s">
        <v>94</v>
      </c>
      <c r="X733" t="s"/>
      <c r="Y733" t="s">
        <v>85</v>
      </c>
      <c r="Z733">
        <f>HYPERLINK("https://hotelmonitor-cachepage.eclerx.com/savepage/tk_15439017881578991_sr_2151.html","info")</f>
        <v/>
      </c>
      <c r="AA733" t="n">
        <v>82054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/>
      <c r="AP733" t="n">
        <v>120</v>
      </c>
      <c r="AQ733" t="s">
        <v>88</v>
      </c>
      <c r="AR733" t="s">
        <v>124</v>
      </c>
      <c r="AS733" t="s"/>
      <c r="AT733" t="s">
        <v>90</v>
      </c>
      <c r="AU733" t="s"/>
      <c r="AV733" t="s"/>
      <c r="AW733" t="s"/>
      <c r="AX733" t="s"/>
      <c r="AY733" t="n">
        <v>2311812</v>
      </c>
      <c r="AZ733" t="s">
        <v>265</v>
      </c>
      <c r="BA733" t="s"/>
      <c r="BB733" t="n">
        <v>61648</v>
      </c>
      <c r="BC733" t="n">
        <v>10.010402749668</v>
      </c>
      <c r="BD733" t="n">
        <v>53.547472622281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97</v>
      </c>
      <c r="B734" t="s">
        <v>71</v>
      </c>
      <c r="C734" t="s">
        <v>98</v>
      </c>
      <c r="D734" t="n">
        <v>2</v>
      </c>
      <c r="E734" t="s">
        <v>261</v>
      </c>
      <c r="F734" t="n">
        <v>346202</v>
      </c>
      <c r="G734" t="s">
        <v>74</v>
      </c>
      <c r="H734" t="s">
        <v>75</v>
      </c>
      <c r="I734" t="s"/>
      <c r="J734" t="s">
        <v>74</v>
      </c>
      <c r="K734" t="n">
        <v>81</v>
      </c>
      <c r="L734" t="s">
        <v>76</v>
      </c>
      <c r="M734" t="s"/>
      <c r="N734" t="s">
        <v>262</v>
      </c>
      <c r="O734" t="s">
        <v>78</v>
      </c>
      <c r="P734" t="s">
        <v>263</v>
      </c>
      <c r="Q734" t="s"/>
      <c r="R734" t="s">
        <v>80</v>
      </c>
      <c r="S734" t="s">
        <v>115</v>
      </c>
      <c r="T734" t="s">
        <v>82</v>
      </c>
      <c r="U734" t="s"/>
      <c r="V734" t="s">
        <v>83</v>
      </c>
      <c r="W734" t="s">
        <v>84</v>
      </c>
      <c r="X734" t="s"/>
      <c r="Y734" t="s">
        <v>85</v>
      </c>
      <c r="Z734">
        <f>HYPERLINK("https://hotelmonitor-cachepage.eclerx.com/savepage/tk_15439017881578991_sr_2151.html","info")</f>
        <v/>
      </c>
      <c r="AA734" t="n">
        <v>82054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/>
      <c r="AP734" t="n">
        <v>120</v>
      </c>
      <c r="AQ734" t="s">
        <v>88</v>
      </c>
      <c r="AR734" t="s">
        <v>116</v>
      </c>
      <c r="AS734" t="s"/>
      <c r="AT734" t="s">
        <v>90</v>
      </c>
      <c r="AU734" t="s"/>
      <c r="AV734" t="s"/>
      <c r="AW734" t="s"/>
      <c r="AX734" t="s"/>
      <c r="AY734" t="n">
        <v>2311812</v>
      </c>
      <c r="AZ734" t="s">
        <v>265</v>
      </c>
      <c r="BA734" t="s"/>
      <c r="BB734" t="n">
        <v>61648</v>
      </c>
      <c r="BC734" t="n">
        <v>10.010402749668</v>
      </c>
      <c r="BD734" t="n">
        <v>53.547472622281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97</v>
      </c>
      <c r="B735" t="s">
        <v>71</v>
      </c>
      <c r="C735" t="s">
        <v>98</v>
      </c>
      <c r="D735" t="n">
        <v>2</v>
      </c>
      <c r="E735" t="s">
        <v>261</v>
      </c>
      <c r="F735" t="n">
        <v>346202</v>
      </c>
      <c r="G735" t="s">
        <v>74</v>
      </c>
      <c r="H735" t="s">
        <v>75</v>
      </c>
      <c r="I735" t="s"/>
      <c r="J735" t="s">
        <v>74</v>
      </c>
      <c r="K735" t="n">
        <v>81</v>
      </c>
      <c r="L735" t="s">
        <v>76</v>
      </c>
      <c r="M735" t="s"/>
      <c r="N735" t="s">
        <v>93</v>
      </c>
      <c r="O735" t="s">
        <v>78</v>
      </c>
      <c r="P735" t="s">
        <v>263</v>
      </c>
      <c r="Q735" t="s"/>
      <c r="R735" t="s">
        <v>80</v>
      </c>
      <c r="S735" t="s">
        <v>115</v>
      </c>
      <c r="T735" t="s">
        <v>82</v>
      </c>
      <c r="U735" t="s"/>
      <c r="V735" t="s">
        <v>83</v>
      </c>
      <c r="W735" t="s">
        <v>94</v>
      </c>
      <c r="X735" t="s"/>
      <c r="Y735" t="s">
        <v>85</v>
      </c>
      <c r="Z735">
        <f>HYPERLINK("https://hotelmonitor-cachepage.eclerx.com/savepage/tk_15439017881578991_sr_2151.html","info")</f>
        <v/>
      </c>
      <c r="AA735" t="n">
        <v>82054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/>
      <c r="AP735" t="n">
        <v>120</v>
      </c>
      <c r="AQ735" t="s">
        <v>88</v>
      </c>
      <c r="AR735" t="s">
        <v>89</v>
      </c>
      <c r="AS735" t="s"/>
      <c r="AT735" t="s">
        <v>90</v>
      </c>
      <c r="AU735" t="s"/>
      <c r="AV735" t="s"/>
      <c r="AW735" t="s"/>
      <c r="AX735" t="s"/>
      <c r="AY735" t="n">
        <v>2311812</v>
      </c>
      <c r="AZ735" t="s">
        <v>265</v>
      </c>
      <c r="BA735" t="s"/>
      <c r="BB735" t="n">
        <v>61648</v>
      </c>
      <c r="BC735" t="n">
        <v>10.010402749668</v>
      </c>
      <c r="BD735" t="n">
        <v>53.547472622281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97</v>
      </c>
      <c r="B736" t="s">
        <v>71</v>
      </c>
      <c r="C736" t="s">
        <v>98</v>
      </c>
      <c r="D736" t="n">
        <v>2</v>
      </c>
      <c r="E736" t="s">
        <v>261</v>
      </c>
      <c r="F736" t="n">
        <v>346202</v>
      </c>
      <c r="G736" t="s">
        <v>74</v>
      </c>
      <c r="H736" t="s">
        <v>75</v>
      </c>
      <c r="I736" t="s"/>
      <c r="J736" t="s">
        <v>74</v>
      </c>
      <c r="K736" t="n">
        <v>85</v>
      </c>
      <c r="L736" t="s">
        <v>76</v>
      </c>
      <c r="M736" t="s"/>
      <c r="N736" t="s">
        <v>77</v>
      </c>
      <c r="O736" t="s">
        <v>78</v>
      </c>
      <c r="P736" t="s">
        <v>263</v>
      </c>
      <c r="Q736" t="s"/>
      <c r="R736" t="s">
        <v>80</v>
      </c>
      <c r="S736" t="s">
        <v>143</v>
      </c>
      <c r="T736" t="s">
        <v>82</v>
      </c>
      <c r="U736" t="s"/>
      <c r="V736" t="s">
        <v>83</v>
      </c>
      <c r="W736" t="s">
        <v>94</v>
      </c>
      <c r="X736" t="s"/>
      <c r="Y736" t="s">
        <v>85</v>
      </c>
      <c r="Z736">
        <f>HYPERLINK("https://hotelmonitor-cachepage.eclerx.com/savepage/tk_15439017881578991_sr_2151.html","info")</f>
        <v/>
      </c>
      <c r="AA736" t="n">
        <v>82054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/>
      <c r="AP736" t="n">
        <v>120</v>
      </c>
      <c r="AQ736" t="s">
        <v>88</v>
      </c>
      <c r="AR736" t="s">
        <v>126</v>
      </c>
      <c r="AS736" t="s"/>
      <c r="AT736" t="s">
        <v>90</v>
      </c>
      <c r="AU736" t="s"/>
      <c r="AV736" t="s"/>
      <c r="AW736" t="s"/>
      <c r="AX736" t="s"/>
      <c r="AY736" t="n">
        <v>2311812</v>
      </c>
      <c r="AZ736" t="s">
        <v>265</v>
      </c>
      <c r="BA736" t="s"/>
      <c r="BB736" t="n">
        <v>61648</v>
      </c>
      <c r="BC736" t="n">
        <v>10.010402749668</v>
      </c>
      <c r="BD736" t="n">
        <v>53.547472622281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97</v>
      </c>
      <c r="B737" t="s">
        <v>71</v>
      </c>
      <c r="C737" t="s">
        <v>98</v>
      </c>
      <c r="D737" t="n">
        <v>2</v>
      </c>
      <c r="E737" t="s">
        <v>261</v>
      </c>
      <c r="F737" t="n">
        <v>346202</v>
      </c>
      <c r="G737" t="s">
        <v>74</v>
      </c>
      <c r="H737" t="s">
        <v>75</v>
      </c>
      <c r="I737" t="s"/>
      <c r="J737" t="s">
        <v>74</v>
      </c>
      <c r="K737" t="n">
        <v>93</v>
      </c>
      <c r="L737" t="s">
        <v>76</v>
      </c>
      <c r="M737" t="s"/>
      <c r="N737" t="s">
        <v>77</v>
      </c>
      <c r="O737" t="s">
        <v>78</v>
      </c>
      <c r="P737" t="s">
        <v>263</v>
      </c>
      <c r="Q737" t="s"/>
      <c r="R737" t="s">
        <v>80</v>
      </c>
      <c r="S737" t="s">
        <v>313</v>
      </c>
      <c r="T737" t="s">
        <v>82</v>
      </c>
      <c r="U737" t="s"/>
      <c r="V737" t="s">
        <v>83</v>
      </c>
      <c r="W737" t="s">
        <v>84</v>
      </c>
      <c r="X737" t="s"/>
      <c r="Y737" t="s">
        <v>85</v>
      </c>
      <c r="Z737">
        <f>HYPERLINK("https://hotelmonitor-cachepage.eclerx.com/savepage/tk_15439017881578991_sr_2151.html","info")</f>
        <v/>
      </c>
      <c r="AA737" t="n">
        <v>82054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/>
      <c r="AP737" t="n">
        <v>120</v>
      </c>
      <c r="AQ737" t="s">
        <v>88</v>
      </c>
      <c r="AR737" t="s">
        <v>126</v>
      </c>
      <c r="AS737" t="s"/>
      <c r="AT737" t="s">
        <v>90</v>
      </c>
      <c r="AU737" t="s"/>
      <c r="AV737" t="s"/>
      <c r="AW737" t="s"/>
      <c r="AX737" t="s"/>
      <c r="AY737" t="n">
        <v>2311812</v>
      </c>
      <c r="AZ737" t="s">
        <v>265</v>
      </c>
      <c r="BA737" t="s"/>
      <c r="BB737" t="n">
        <v>61648</v>
      </c>
      <c r="BC737" t="n">
        <v>10.010402749668</v>
      </c>
      <c r="BD737" t="n">
        <v>53.547472622281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97</v>
      </c>
      <c r="B738" t="s">
        <v>71</v>
      </c>
      <c r="C738" t="s">
        <v>98</v>
      </c>
      <c r="D738" t="n">
        <v>2</v>
      </c>
      <c r="E738" t="s">
        <v>261</v>
      </c>
      <c r="F738" t="n">
        <v>346202</v>
      </c>
      <c r="G738" t="s">
        <v>74</v>
      </c>
      <c r="H738" t="s">
        <v>75</v>
      </c>
      <c r="I738" t="s"/>
      <c r="J738" t="s">
        <v>74</v>
      </c>
      <c r="K738" t="n">
        <v>94</v>
      </c>
      <c r="L738" t="s">
        <v>76</v>
      </c>
      <c r="M738" t="s"/>
      <c r="N738" t="s">
        <v>272</v>
      </c>
      <c r="O738" t="s">
        <v>78</v>
      </c>
      <c r="P738" t="s">
        <v>263</v>
      </c>
      <c r="Q738" t="s"/>
      <c r="R738" t="s">
        <v>80</v>
      </c>
      <c r="S738" t="s">
        <v>267</v>
      </c>
      <c r="T738" t="s">
        <v>82</v>
      </c>
      <c r="U738" t="s"/>
      <c r="V738" t="s">
        <v>83</v>
      </c>
      <c r="W738" t="s">
        <v>94</v>
      </c>
      <c r="X738" t="s"/>
      <c r="Y738" t="s">
        <v>85</v>
      </c>
      <c r="Z738">
        <f>HYPERLINK("https://hotelmonitor-cachepage.eclerx.com/savepage/tk_15439017881578991_sr_2151.html","info")</f>
        <v/>
      </c>
      <c r="AA738" t="n">
        <v>82054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/>
      <c r="AP738" t="n">
        <v>120</v>
      </c>
      <c r="AQ738" t="s">
        <v>88</v>
      </c>
      <c r="AR738" t="s">
        <v>110</v>
      </c>
      <c r="AS738" t="s"/>
      <c r="AT738" t="s">
        <v>90</v>
      </c>
      <c r="AU738" t="s"/>
      <c r="AV738" t="s"/>
      <c r="AW738" t="s"/>
      <c r="AX738" t="s"/>
      <c r="AY738" t="n">
        <v>2311812</v>
      </c>
      <c r="AZ738" t="s">
        <v>265</v>
      </c>
      <c r="BA738" t="s"/>
      <c r="BB738" t="n">
        <v>61648</v>
      </c>
      <c r="BC738" t="n">
        <v>10.010402749668</v>
      </c>
      <c r="BD738" t="n">
        <v>53.547472622281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97</v>
      </c>
      <c r="B739" t="s">
        <v>71</v>
      </c>
      <c r="C739" t="s">
        <v>98</v>
      </c>
      <c r="D739" t="n">
        <v>2</v>
      </c>
      <c r="E739" t="s">
        <v>261</v>
      </c>
      <c r="F739" t="n">
        <v>346202</v>
      </c>
      <c r="G739" t="s">
        <v>74</v>
      </c>
      <c r="H739" t="s">
        <v>75</v>
      </c>
      <c r="I739" t="s"/>
      <c r="J739" t="s">
        <v>74</v>
      </c>
      <c r="K739" t="n">
        <v>97</v>
      </c>
      <c r="L739" t="s">
        <v>76</v>
      </c>
      <c r="M739" t="s"/>
      <c r="N739" t="s">
        <v>272</v>
      </c>
      <c r="O739" t="s">
        <v>78</v>
      </c>
      <c r="P739" t="s">
        <v>263</v>
      </c>
      <c r="Q739" t="s"/>
      <c r="R739" t="s">
        <v>80</v>
      </c>
      <c r="S739" t="s">
        <v>314</v>
      </c>
      <c r="T739" t="s">
        <v>82</v>
      </c>
      <c r="U739" t="s"/>
      <c r="V739" t="s">
        <v>83</v>
      </c>
      <c r="W739" t="s">
        <v>94</v>
      </c>
      <c r="X739" t="s"/>
      <c r="Y739" t="s">
        <v>85</v>
      </c>
      <c r="Z739">
        <f>HYPERLINK("https://hotelmonitor-cachepage.eclerx.com/savepage/tk_15439017881578991_sr_2151.html","info")</f>
        <v/>
      </c>
      <c r="AA739" t="n">
        <v>82054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/>
      <c r="AP739" t="n">
        <v>120</v>
      </c>
      <c r="AQ739" t="s">
        <v>88</v>
      </c>
      <c r="AR739" t="s">
        <v>116</v>
      </c>
      <c r="AS739" t="s"/>
      <c r="AT739" t="s">
        <v>90</v>
      </c>
      <c r="AU739" t="s"/>
      <c r="AV739" t="s"/>
      <c r="AW739" t="s"/>
      <c r="AX739" t="s"/>
      <c r="AY739" t="n">
        <v>2311812</v>
      </c>
      <c r="AZ739" t="s">
        <v>265</v>
      </c>
      <c r="BA739" t="s"/>
      <c r="BB739" t="n">
        <v>61648</v>
      </c>
      <c r="BC739" t="n">
        <v>10.010402749668</v>
      </c>
      <c r="BD739" t="n">
        <v>53.547472622281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97</v>
      </c>
      <c r="B740" t="s">
        <v>71</v>
      </c>
      <c r="C740" t="s">
        <v>98</v>
      </c>
      <c r="D740" t="n">
        <v>2</v>
      </c>
      <c r="E740" t="s">
        <v>261</v>
      </c>
      <c r="F740" t="n">
        <v>346202</v>
      </c>
      <c r="G740" t="s">
        <v>74</v>
      </c>
      <c r="H740" t="s">
        <v>75</v>
      </c>
      <c r="I740" t="s"/>
      <c r="J740" t="s">
        <v>74</v>
      </c>
      <c r="K740" t="n">
        <v>97</v>
      </c>
      <c r="L740" t="s">
        <v>76</v>
      </c>
      <c r="M740" t="s"/>
      <c r="N740" t="s">
        <v>275</v>
      </c>
      <c r="O740" t="s">
        <v>78</v>
      </c>
      <c r="P740" t="s">
        <v>263</v>
      </c>
      <c r="Q740" t="s"/>
      <c r="R740" t="s">
        <v>80</v>
      </c>
      <c r="S740" t="s">
        <v>314</v>
      </c>
      <c r="T740" t="s">
        <v>82</v>
      </c>
      <c r="U740" t="s"/>
      <c r="V740" t="s">
        <v>83</v>
      </c>
      <c r="W740" t="s">
        <v>94</v>
      </c>
      <c r="X740" t="s"/>
      <c r="Y740" t="s">
        <v>85</v>
      </c>
      <c r="Z740">
        <f>HYPERLINK("https://hotelmonitor-cachepage.eclerx.com/savepage/tk_15439017881578991_sr_2151.html","info")</f>
        <v/>
      </c>
      <c r="AA740" t="n">
        <v>82054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/>
      <c r="AP740" t="n">
        <v>120</v>
      </c>
      <c r="AQ740" t="s">
        <v>88</v>
      </c>
      <c r="AR740" t="s">
        <v>110</v>
      </c>
      <c r="AS740" t="s"/>
      <c r="AT740" t="s">
        <v>90</v>
      </c>
      <c r="AU740" t="s"/>
      <c r="AV740" t="s"/>
      <c r="AW740" t="s"/>
      <c r="AX740" t="s"/>
      <c r="AY740" t="n">
        <v>2311812</v>
      </c>
      <c r="AZ740" t="s">
        <v>265</v>
      </c>
      <c r="BA740" t="s"/>
      <c r="BB740" t="n">
        <v>61648</v>
      </c>
      <c r="BC740" t="n">
        <v>10.010402749668</v>
      </c>
      <c r="BD740" t="n">
        <v>53.547472622281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97</v>
      </c>
      <c r="B741" t="s">
        <v>71</v>
      </c>
      <c r="C741" t="s">
        <v>98</v>
      </c>
      <c r="D741" t="n">
        <v>2</v>
      </c>
      <c r="E741" t="s">
        <v>261</v>
      </c>
      <c r="F741" t="n">
        <v>346202</v>
      </c>
      <c r="G741" t="s">
        <v>74</v>
      </c>
      <c r="H741" t="s">
        <v>75</v>
      </c>
      <c r="I741" t="s"/>
      <c r="J741" t="s">
        <v>74</v>
      </c>
      <c r="K741" t="n">
        <v>98</v>
      </c>
      <c r="L741" t="s">
        <v>76</v>
      </c>
      <c r="M741" t="s"/>
      <c r="N741" t="s">
        <v>144</v>
      </c>
      <c r="O741" t="s">
        <v>78</v>
      </c>
      <c r="P741" t="s">
        <v>263</v>
      </c>
      <c r="Q741" t="s"/>
      <c r="R741" t="s">
        <v>80</v>
      </c>
      <c r="S741" t="s">
        <v>482</v>
      </c>
      <c r="T741" t="s">
        <v>82</v>
      </c>
      <c r="U741" t="s"/>
      <c r="V741" t="s">
        <v>83</v>
      </c>
      <c r="W741" t="s">
        <v>94</v>
      </c>
      <c r="X741" t="s"/>
      <c r="Y741" t="s">
        <v>85</v>
      </c>
      <c r="Z741">
        <f>HYPERLINK("https://hotelmonitor-cachepage.eclerx.com/savepage/tk_15439017881578991_sr_2151.html","info")</f>
        <v/>
      </c>
      <c r="AA741" t="n">
        <v>82054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/>
      <c r="AP741" t="n">
        <v>120</v>
      </c>
      <c r="AQ741" t="s">
        <v>88</v>
      </c>
      <c r="AR741" t="s">
        <v>103</v>
      </c>
      <c r="AS741" t="s"/>
      <c r="AT741" t="s">
        <v>90</v>
      </c>
      <c r="AU741" t="s"/>
      <c r="AV741" t="s"/>
      <c r="AW741" t="s"/>
      <c r="AX741" t="s"/>
      <c r="AY741" t="n">
        <v>2311812</v>
      </c>
      <c r="AZ741" t="s">
        <v>265</v>
      </c>
      <c r="BA741" t="s"/>
      <c r="BB741" t="n">
        <v>61648</v>
      </c>
      <c r="BC741" t="n">
        <v>10.010402749668</v>
      </c>
      <c r="BD741" t="n">
        <v>53.547472622281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97</v>
      </c>
      <c r="B742" t="s">
        <v>71</v>
      </c>
      <c r="C742" t="s">
        <v>98</v>
      </c>
      <c r="D742" t="n">
        <v>2</v>
      </c>
      <c r="E742" t="s">
        <v>261</v>
      </c>
      <c r="F742" t="n">
        <v>346202</v>
      </c>
      <c r="G742" t="s">
        <v>74</v>
      </c>
      <c r="H742" t="s">
        <v>75</v>
      </c>
      <c r="I742" t="s"/>
      <c r="J742" t="s">
        <v>74</v>
      </c>
      <c r="K742" t="n">
        <v>100</v>
      </c>
      <c r="L742" t="s">
        <v>76</v>
      </c>
      <c r="M742" t="s"/>
      <c r="N742" t="s">
        <v>275</v>
      </c>
      <c r="O742" t="s">
        <v>78</v>
      </c>
      <c r="P742" t="s">
        <v>263</v>
      </c>
      <c r="Q742" t="s"/>
      <c r="R742" t="s">
        <v>80</v>
      </c>
      <c r="S742" t="s">
        <v>315</v>
      </c>
      <c r="T742" t="s">
        <v>82</v>
      </c>
      <c r="U742" t="s"/>
      <c r="V742" t="s">
        <v>83</v>
      </c>
      <c r="W742" t="s">
        <v>94</v>
      </c>
      <c r="X742" t="s"/>
      <c r="Y742" t="s">
        <v>85</v>
      </c>
      <c r="Z742">
        <f>HYPERLINK("https://hotelmonitor-cachepage.eclerx.com/savepage/tk_15439017881578991_sr_2151.html","info")</f>
        <v/>
      </c>
      <c r="AA742" t="n">
        <v>82054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/>
      <c r="AP742" t="n">
        <v>120</v>
      </c>
      <c r="AQ742" t="s">
        <v>88</v>
      </c>
      <c r="AR742" t="s">
        <v>116</v>
      </c>
      <c r="AS742" t="s"/>
      <c r="AT742" t="s">
        <v>90</v>
      </c>
      <c r="AU742" t="s"/>
      <c r="AV742" t="s"/>
      <c r="AW742" t="s"/>
      <c r="AX742" t="s"/>
      <c r="AY742" t="n">
        <v>2311812</v>
      </c>
      <c r="AZ742" t="s">
        <v>265</v>
      </c>
      <c r="BA742" t="s"/>
      <c r="BB742" t="n">
        <v>61648</v>
      </c>
      <c r="BC742" t="n">
        <v>10.010402749668</v>
      </c>
      <c r="BD742" t="n">
        <v>53.547472622281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97</v>
      </c>
      <c r="B743" t="s">
        <v>71</v>
      </c>
      <c r="C743" t="s">
        <v>98</v>
      </c>
      <c r="D743" t="n">
        <v>2</v>
      </c>
      <c r="E743" t="s">
        <v>261</v>
      </c>
      <c r="F743" t="n">
        <v>346202</v>
      </c>
      <c r="G743" t="s">
        <v>74</v>
      </c>
      <c r="H743" t="s">
        <v>75</v>
      </c>
      <c r="I743" t="s"/>
      <c r="J743" t="s">
        <v>74</v>
      </c>
      <c r="K743" t="n">
        <v>123</v>
      </c>
      <c r="L743" t="s">
        <v>76</v>
      </c>
      <c r="M743" t="s"/>
      <c r="N743" t="s">
        <v>77</v>
      </c>
      <c r="O743" t="s">
        <v>78</v>
      </c>
      <c r="P743" t="s">
        <v>263</v>
      </c>
      <c r="Q743" t="s"/>
      <c r="R743" t="s">
        <v>80</v>
      </c>
      <c r="S743" t="s">
        <v>270</v>
      </c>
      <c r="T743" t="s">
        <v>82</v>
      </c>
      <c r="U743" t="s"/>
      <c r="V743" t="s">
        <v>83</v>
      </c>
      <c r="W743" t="s">
        <v>94</v>
      </c>
      <c r="X743" t="s"/>
      <c r="Y743" t="s">
        <v>85</v>
      </c>
      <c r="Z743">
        <f>HYPERLINK("https://hotelmonitor-cachepage.eclerx.com/savepage/tk_15439017881578991_sr_2151.html","info")</f>
        <v/>
      </c>
      <c r="AA743" t="n">
        <v>82054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/>
      <c r="AP743" t="n">
        <v>120</v>
      </c>
      <c r="AQ743" t="s">
        <v>88</v>
      </c>
      <c r="AR743" t="s">
        <v>156</v>
      </c>
      <c r="AS743" t="s"/>
      <c r="AT743" t="s">
        <v>90</v>
      </c>
      <c r="AU743" t="s"/>
      <c r="AV743" t="s"/>
      <c r="AW743" t="s"/>
      <c r="AX743" t="s"/>
      <c r="AY743" t="n">
        <v>2311812</v>
      </c>
      <c r="AZ743" t="s">
        <v>265</v>
      </c>
      <c r="BA743" t="s"/>
      <c r="BB743" t="n">
        <v>61648</v>
      </c>
      <c r="BC743" t="n">
        <v>10.010402749668</v>
      </c>
      <c r="BD743" t="n">
        <v>53.547472622281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97</v>
      </c>
      <c r="B744" t="s">
        <v>71</v>
      </c>
      <c r="C744" t="s">
        <v>98</v>
      </c>
      <c r="D744" t="n">
        <v>2</v>
      </c>
      <c r="E744" t="s">
        <v>261</v>
      </c>
      <c r="F744" t="n">
        <v>346202</v>
      </c>
      <c r="G744" t="s">
        <v>74</v>
      </c>
      <c r="H744" t="s">
        <v>75</v>
      </c>
      <c r="I744" t="s"/>
      <c r="J744" t="s">
        <v>74</v>
      </c>
      <c r="K744" t="n">
        <v>123</v>
      </c>
      <c r="L744" t="s">
        <v>76</v>
      </c>
      <c r="M744" t="s"/>
      <c r="N744" t="s">
        <v>157</v>
      </c>
      <c r="O744" t="s">
        <v>78</v>
      </c>
      <c r="P744" t="s">
        <v>263</v>
      </c>
      <c r="Q744" t="s"/>
      <c r="R744" t="s">
        <v>80</v>
      </c>
      <c r="S744" t="s">
        <v>270</v>
      </c>
      <c r="T744" t="s">
        <v>82</v>
      </c>
      <c r="U744" t="s"/>
      <c r="V744" t="s">
        <v>83</v>
      </c>
      <c r="W744" t="s">
        <v>94</v>
      </c>
      <c r="X744" t="s"/>
      <c r="Y744" t="s">
        <v>85</v>
      </c>
      <c r="Z744">
        <f>HYPERLINK("https://hotelmonitor-cachepage.eclerx.com/savepage/tk_15439017881578991_sr_2151.html","info")</f>
        <v/>
      </c>
      <c r="AA744" t="n">
        <v>82054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/>
      <c r="AP744" t="n">
        <v>120</v>
      </c>
      <c r="AQ744" t="s">
        <v>88</v>
      </c>
      <c r="AR744" t="s">
        <v>156</v>
      </c>
      <c r="AS744" t="s"/>
      <c r="AT744" t="s">
        <v>90</v>
      </c>
      <c r="AU744" t="s"/>
      <c r="AV744" t="s"/>
      <c r="AW744" t="s"/>
      <c r="AX744" t="s"/>
      <c r="AY744" t="n">
        <v>2311812</v>
      </c>
      <c r="AZ744" t="s">
        <v>265</v>
      </c>
      <c r="BA744" t="s"/>
      <c r="BB744" t="n">
        <v>61648</v>
      </c>
      <c r="BC744" t="n">
        <v>10.010402749668</v>
      </c>
      <c r="BD744" t="n">
        <v>53.547472622281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97</v>
      </c>
      <c r="B745" t="s">
        <v>71</v>
      </c>
      <c r="C745" t="s">
        <v>98</v>
      </c>
      <c r="D745" t="n">
        <v>2</v>
      </c>
      <c r="E745" t="s">
        <v>261</v>
      </c>
      <c r="F745" t="n">
        <v>346202</v>
      </c>
      <c r="G745" t="s">
        <v>74</v>
      </c>
      <c r="H745" t="s">
        <v>75</v>
      </c>
      <c r="I745" t="s"/>
      <c r="J745" t="s">
        <v>74</v>
      </c>
      <c r="K745" t="n">
        <v>147</v>
      </c>
      <c r="L745" t="s">
        <v>76</v>
      </c>
      <c r="M745" t="s"/>
      <c r="N745" t="s">
        <v>159</v>
      </c>
      <c r="O745" t="s">
        <v>78</v>
      </c>
      <c r="P745" t="s">
        <v>263</v>
      </c>
      <c r="Q745" t="s"/>
      <c r="R745" t="s">
        <v>80</v>
      </c>
      <c r="S745" t="s">
        <v>355</v>
      </c>
      <c r="T745" t="s">
        <v>82</v>
      </c>
      <c r="U745" t="s"/>
      <c r="V745" t="s">
        <v>83</v>
      </c>
      <c r="W745" t="s">
        <v>94</v>
      </c>
      <c r="X745" t="s"/>
      <c r="Y745" t="s">
        <v>85</v>
      </c>
      <c r="Z745">
        <f>HYPERLINK("https://hotelmonitor-cachepage.eclerx.com/savepage/tk_15439017881578991_sr_2151.html","info")</f>
        <v/>
      </c>
      <c r="AA745" t="n">
        <v>82054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/>
      <c r="AP745" t="n">
        <v>120</v>
      </c>
      <c r="AQ745" t="s">
        <v>88</v>
      </c>
      <c r="AR745" t="s">
        <v>156</v>
      </c>
      <c r="AS745" t="s"/>
      <c r="AT745" t="s">
        <v>90</v>
      </c>
      <c r="AU745" t="s"/>
      <c r="AV745" t="s"/>
      <c r="AW745" t="s"/>
      <c r="AX745" t="s"/>
      <c r="AY745" t="n">
        <v>2311812</v>
      </c>
      <c r="AZ745" t="s">
        <v>265</v>
      </c>
      <c r="BA745" t="s"/>
      <c r="BB745" t="n">
        <v>61648</v>
      </c>
      <c r="BC745" t="n">
        <v>10.010402749668</v>
      </c>
      <c r="BD745" t="n">
        <v>53.547472622281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97</v>
      </c>
      <c r="B746" t="s">
        <v>71</v>
      </c>
      <c r="C746" t="s">
        <v>98</v>
      </c>
      <c r="D746" t="n">
        <v>2</v>
      </c>
      <c r="E746" t="s">
        <v>261</v>
      </c>
      <c r="F746" t="n">
        <v>346202</v>
      </c>
      <c r="G746" t="s">
        <v>74</v>
      </c>
      <c r="H746" t="s">
        <v>75</v>
      </c>
      <c r="I746" t="s"/>
      <c r="J746" t="s">
        <v>74</v>
      </c>
      <c r="K746" t="n">
        <v>152</v>
      </c>
      <c r="L746" t="s">
        <v>76</v>
      </c>
      <c r="M746" t="s"/>
      <c r="N746" t="s">
        <v>77</v>
      </c>
      <c r="O746" t="s">
        <v>78</v>
      </c>
      <c r="P746" t="s">
        <v>263</v>
      </c>
      <c r="Q746" t="s"/>
      <c r="R746" t="s">
        <v>80</v>
      </c>
      <c r="S746" t="s">
        <v>487</v>
      </c>
      <c r="T746" t="s">
        <v>82</v>
      </c>
      <c r="U746" t="s"/>
      <c r="V746" t="s">
        <v>83</v>
      </c>
      <c r="W746" t="s">
        <v>84</v>
      </c>
      <c r="X746" t="s"/>
      <c r="Y746" t="s">
        <v>85</v>
      </c>
      <c r="Z746">
        <f>HYPERLINK("https://hotelmonitor-cachepage.eclerx.com/savepage/tk_15439017881578991_sr_2151.html","info")</f>
        <v/>
      </c>
      <c r="AA746" t="n">
        <v>82054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/>
      <c r="AP746" t="n">
        <v>120</v>
      </c>
      <c r="AQ746" t="s">
        <v>88</v>
      </c>
      <c r="AR746" t="s">
        <v>156</v>
      </c>
      <c r="AS746" t="s"/>
      <c r="AT746" t="s">
        <v>90</v>
      </c>
      <c r="AU746" t="s"/>
      <c r="AV746" t="s"/>
      <c r="AW746" t="s"/>
      <c r="AX746" t="s"/>
      <c r="AY746" t="n">
        <v>2311812</v>
      </c>
      <c r="AZ746" t="s">
        <v>265</v>
      </c>
      <c r="BA746" t="s"/>
      <c r="BB746" t="n">
        <v>61648</v>
      </c>
      <c r="BC746" t="n">
        <v>10.010402749668</v>
      </c>
      <c r="BD746" t="n">
        <v>53.547472622281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97</v>
      </c>
      <c r="B747" t="s">
        <v>71</v>
      </c>
      <c r="C747" t="s">
        <v>98</v>
      </c>
      <c r="D747" t="n">
        <v>2</v>
      </c>
      <c r="E747" t="s">
        <v>261</v>
      </c>
      <c r="F747" t="n">
        <v>346202</v>
      </c>
      <c r="G747" t="s">
        <v>74</v>
      </c>
      <c r="H747" t="s">
        <v>75</v>
      </c>
      <c r="I747" t="s"/>
      <c r="J747" t="s">
        <v>74</v>
      </c>
      <c r="K747" t="n">
        <v>183</v>
      </c>
      <c r="L747" t="s">
        <v>76</v>
      </c>
      <c r="M747" t="s"/>
      <c r="N747" t="s">
        <v>162</v>
      </c>
      <c r="O747" t="s">
        <v>78</v>
      </c>
      <c r="P747" t="s">
        <v>263</v>
      </c>
      <c r="Q747" t="s"/>
      <c r="R747" t="s">
        <v>80</v>
      </c>
      <c r="S747" t="s">
        <v>376</v>
      </c>
      <c r="T747" t="s">
        <v>82</v>
      </c>
      <c r="U747" t="s"/>
      <c r="V747" t="s">
        <v>83</v>
      </c>
      <c r="W747" t="s">
        <v>94</v>
      </c>
      <c r="X747" t="s"/>
      <c r="Y747" t="s">
        <v>85</v>
      </c>
      <c r="Z747">
        <f>HYPERLINK("https://hotelmonitor-cachepage.eclerx.com/savepage/tk_15439017881578991_sr_2151.html","info")</f>
        <v/>
      </c>
      <c r="AA747" t="n">
        <v>82054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/>
      <c r="AP747" t="n">
        <v>120</v>
      </c>
      <c r="AQ747" t="s">
        <v>88</v>
      </c>
      <c r="AR747" t="s">
        <v>156</v>
      </c>
      <c r="AS747" t="s"/>
      <c r="AT747" t="s">
        <v>90</v>
      </c>
      <c r="AU747" t="s"/>
      <c r="AV747" t="s"/>
      <c r="AW747" t="s"/>
      <c r="AX747" t="s"/>
      <c r="AY747" t="n">
        <v>2311812</v>
      </c>
      <c r="AZ747" t="s">
        <v>265</v>
      </c>
      <c r="BA747" t="s"/>
      <c r="BB747" t="n">
        <v>61648</v>
      </c>
      <c r="BC747" t="n">
        <v>10.010402749668</v>
      </c>
      <c r="BD747" t="n">
        <v>53.547472622281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97</v>
      </c>
      <c r="B748" t="s">
        <v>71</v>
      </c>
      <c r="C748" t="s">
        <v>98</v>
      </c>
      <c r="D748" t="n">
        <v>2</v>
      </c>
      <c r="E748" t="s">
        <v>261</v>
      </c>
      <c r="F748" t="n">
        <v>346202</v>
      </c>
      <c r="G748" t="s">
        <v>74</v>
      </c>
      <c r="H748" t="s">
        <v>75</v>
      </c>
      <c r="I748" t="s"/>
      <c r="J748" t="s">
        <v>74</v>
      </c>
      <c r="K748" t="n">
        <v>187</v>
      </c>
      <c r="L748" t="s">
        <v>76</v>
      </c>
      <c r="M748" t="s"/>
      <c r="N748" t="s">
        <v>164</v>
      </c>
      <c r="O748" t="s">
        <v>78</v>
      </c>
      <c r="P748" t="s">
        <v>263</v>
      </c>
      <c r="Q748" t="s"/>
      <c r="R748" t="s">
        <v>80</v>
      </c>
      <c r="S748" t="s">
        <v>540</v>
      </c>
      <c r="T748" t="s">
        <v>82</v>
      </c>
      <c r="U748" t="s"/>
      <c r="V748" t="s">
        <v>83</v>
      </c>
      <c r="W748" t="s">
        <v>94</v>
      </c>
      <c r="X748" t="s"/>
      <c r="Y748" t="s">
        <v>85</v>
      </c>
      <c r="Z748">
        <f>HYPERLINK("https://hotelmonitor-cachepage.eclerx.com/savepage/tk_15439017881578991_sr_2151.html","info")</f>
        <v/>
      </c>
      <c r="AA748" t="n">
        <v>82054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/>
      <c r="AP748" t="n">
        <v>120</v>
      </c>
      <c r="AQ748" t="s">
        <v>88</v>
      </c>
      <c r="AR748" t="s">
        <v>156</v>
      </c>
      <c r="AS748" t="s"/>
      <c r="AT748" t="s">
        <v>90</v>
      </c>
      <c r="AU748" t="s"/>
      <c r="AV748" t="s"/>
      <c r="AW748" t="s"/>
      <c r="AX748" t="s"/>
      <c r="AY748" t="n">
        <v>2311812</v>
      </c>
      <c r="AZ748" t="s">
        <v>265</v>
      </c>
      <c r="BA748" t="s"/>
      <c r="BB748" t="n">
        <v>61648</v>
      </c>
      <c r="BC748" t="n">
        <v>10.010402749668</v>
      </c>
      <c r="BD748" t="n">
        <v>53.547472622281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621</v>
      </c>
      <c r="F749" t="n">
        <v>132856</v>
      </c>
      <c r="G749" t="s">
        <v>74</v>
      </c>
      <c r="H749" t="s">
        <v>75</v>
      </c>
      <c r="I749" t="s"/>
      <c r="J749" t="s">
        <v>74</v>
      </c>
      <c r="K749" t="n">
        <v>90</v>
      </c>
      <c r="L749" t="s">
        <v>76</v>
      </c>
      <c r="M749" t="s"/>
      <c r="N749" t="s">
        <v>114</v>
      </c>
      <c r="O749" t="s">
        <v>78</v>
      </c>
      <c r="P749" t="s">
        <v>621</v>
      </c>
      <c r="Q749" t="s"/>
      <c r="R749" t="s">
        <v>347</v>
      </c>
      <c r="S749" t="s">
        <v>128</v>
      </c>
      <c r="T749" t="s">
        <v>82</v>
      </c>
      <c r="U749" t="s"/>
      <c r="V749" t="s">
        <v>83</v>
      </c>
      <c r="W749" t="s">
        <v>84</v>
      </c>
      <c r="X749" t="s"/>
      <c r="Y749" t="s">
        <v>85</v>
      </c>
      <c r="Z749">
        <f>HYPERLINK("https://hotelmonitor-cachepage.eclerx.com/savepage/tk_15439115858358357_sr_2152.html","info")</f>
        <v/>
      </c>
      <c r="AA749" t="n">
        <v>47623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/>
      <c r="AP749" t="n">
        <v>57</v>
      </c>
      <c r="AQ749" t="s">
        <v>88</v>
      </c>
      <c r="AR749" t="s">
        <v>110</v>
      </c>
      <c r="AS749" t="s"/>
      <c r="AT749" t="s">
        <v>90</v>
      </c>
      <c r="AU749" t="s"/>
      <c r="AV749" t="s"/>
      <c r="AW749" t="s"/>
      <c r="AX749" t="s"/>
      <c r="AY749" t="n">
        <v>2311942</v>
      </c>
      <c r="AZ749" t="s">
        <v>622</v>
      </c>
      <c r="BA749" t="s"/>
      <c r="BB749" t="n">
        <v>28214</v>
      </c>
      <c r="BC749" t="n">
        <v>10.081715583801</v>
      </c>
      <c r="BD749" t="n">
        <v>53.558853389873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621</v>
      </c>
      <c r="F750" t="n">
        <v>132856</v>
      </c>
      <c r="G750" t="s">
        <v>74</v>
      </c>
      <c r="H750" t="s">
        <v>75</v>
      </c>
      <c r="I750" t="s"/>
      <c r="J750" t="s">
        <v>74</v>
      </c>
      <c r="K750" t="n">
        <v>91</v>
      </c>
      <c r="L750" t="s">
        <v>76</v>
      </c>
      <c r="M750" t="s"/>
      <c r="N750" t="s">
        <v>114</v>
      </c>
      <c r="O750" t="s">
        <v>78</v>
      </c>
      <c r="P750" t="s">
        <v>621</v>
      </c>
      <c r="Q750" t="s"/>
      <c r="R750" t="s">
        <v>347</v>
      </c>
      <c r="S750" t="s">
        <v>148</v>
      </c>
      <c r="T750" t="s">
        <v>82</v>
      </c>
      <c r="U750" t="s"/>
      <c r="V750" t="s">
        <v>83</v>
      </c>
      <c r="W750" t="s">
        <v>84</v>
      </c>
      <c r="X750" t="s"/>
      <c r="Y750" t="s">
        <v>85</v>
      </c>
      <c r="Z750">
        <f>HYPERLINK("https://hotelmonitor-cachepage.eclerx.com/savepage/tk_15439115858358357_sr_2152.html","info")</f>
        <v/>
      </c>
      <c r="AA750" t="n">
        <v>47623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/>
      <c r="AP750" t="n">
        <v>57</v>
      </c>
      <c r="AQ750" t="s">
        <v>88</v>
      </c>
      <c r="AR750" t="s">
        <v>116</v>
      </c>
      <c r="AS750" t="s"/>
      <c r="AT750" t="s">
        <v>90</v>
      </c>
      <c r="AU750" t="s"/>
      <c r="AV750" t="s"/>
      <c r="AW750" t="s"/>
      <c r="AX750" t="s"/>
      <c r="AY750" t="n">
        <v>2311942</v>
      </c>
      <c r="AZ750" t="s">
        <v>622</v>
      </c>
      <c r="BA750" t="s"/>
      <c r="BB750" t="n">
        <v>28214</v>
      </c>
      <c r="BC750" t="n">
        <v>10.081715583801</v>
      </c>
      <c r="BD750" t="n">
        <v>53.558853389873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621</v>
      </c>
      <c r="F751" t="n">
        <v>132856</v>
      </c>
      <c r="G751" t="s">
        <v>74</v>
      </c>
      <c r="H751" t="s">
        <v>75</v>
      </c>
      <c r="I751" t="s"/>
      <c r="J751" t="s">
        <v>74</v>
      </c>
      <c r="K751" t="n">
        <v>91</v>
      </c>
      <c r="L751" t="s">
        <v>76</v>
      </c>
      <c r="M751" t="s"/>
      <c r="N751" t="s">
        <v>173</v>
      </c>
      <c r="O751" t="s">
        <v>78</v>
      </c>
      <c r="P751" t="s">
        <v>621</v>
      </c>
      <c r="Q751" t="s"/>
      <c r="R751" t="s">
        <v>347</v>
      </c>
      <c r="S751" t="s">
        <v>148</v>
      </c>
      <c r="T751" t="s">
        <v>82</v>
      </c>
      <c r="U751" t="s"/>
      <c r="V751" t="s">
        <v>83</v>
      </c>
      <c r="W751" t="s">
        <v>84</v>
      </c>
      <c r="X751" t="s"/>
      <c r="Y751" t="s">
        <v>85</v>
      </c>
      <c r="Z751">
        <f>HYPERLINK("https://hotelmonitor-cachepage.eclerx.com/savepage/tk_15439115858358357_sr_2152.html","info")</f>
        <v/>
      </c>
      <c r="AA751" t="n">
        <v>47623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/>
      <c r="AP751" t="n">
        <v>57</v>
      </c>
      <c r="AQ751" t="s">
        <v>88</v>
      </c>
      <c r="AR751" t="s">
        <v>156</v>
      </c>
      <c r="AS751" t="s"/>
      <c r="AT751" t="s">
        <v>90</v>
      </c>
      <c r="AU751" t="s"/>
      <c r="AV751" t="s"/>
      <c r="AW751" t="s"/>
      <c r="AX751" t="s"/>
      <c r="AY751" t="n">
        <v>2311942</v>
      </c>
      <c r="AZ751" t="s">
        <v>622</v>
      </c>
      <c r="BA751" t="s"/>
      <c r="BB751" t="n">
        <v>28214</v>
      </c>
      <c r="BC751" t="n">
        <v>10.081715583801</v>
      </c>
      <c r="BD751" t="n">
        <v>53.558853389873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621</v>
      </c>
      <c r="F752" t="n">
        <v>132856</v>
      </c>
      <c r="G752" t="s">
        <v>74</v>
      </c>
      <c r="H752" t="s">
        <v>75</v>
      </c>
      <c r="I752" t="s"/>
      <c r="J752" t="s">
        <v>74</v>
      </c>
      <c r="K752" t="n">
        <v>110</v>
      </c>
      <c r="L752" t="s">
        <v>76</v>
      </c>
      <c r="M752" t="s"/>
      <c r="N752" t="s">
        <v>77</v>
      </c>
      <c r="O752" t="s">
        <v>78</v>
      </c>
      <c r="P752" t="s">
        <v>621</v>
      </c>
      <c r="Q752" t="s"/>
      <c r="R752" t="s">
        <v>347</v>
      </c>
      <c r="S752" t="s">
        <v>151</v>
      </c>
      <c r="T752" t="s">
        <v>82</v>
      </c>
      <c r="U752" t="s"/>
      <c r="V752" t="s">
        <v>83</v>
      </c>
      <c r="W752" t="s">
        <v>94</v>
      </c>
      <c r="X752" t="s"/>
      <c r="Y752" t="s">
        <v>85</v>
      </c>
      <c r="Z752">
        <f>HYPERLINK("https://hotelmonitor-cachepage.eclerx.com/savepage/tk_15439115858358357_sr_2152.html","info")</f>
        <v/>
      </c>
      <c r="AA752" t="n">
        <v>47623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/>
      <c r="AP752" t="n">
        <v>57</v>
      </c>
      <c r="AQ752" t="s">
        <v>88</v>
      </c>
      <c r="AR752" t="s">
        <v>121</v>
      </c>
      <c r="AS752" t="s"/>
      <c r="AT752" t="s">
        <v>90</v>
      </c>
      <c r="AU752" t="s"/>
      <c r="AV752" t="s"/>
      <c r="AW752" t="s"/>
      <c r="AX752" t="s"/>
      <c r="AY752" t="n">
        <v>2311942</v>
      </c>
      <c r="AZ752" t="s">
        <v>622</v>
      </c>
      <c r="BA752" t="s"/>
      <c r="BB752" t="n">
        <v>28214</v>
      </c>
      <c r="BC752" t="n">
        <v>10.081715583801</v>
      </c>
      <c r="BD752" t="n">
        <v>53.558853389873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621</v>
      </c>
      <c r="F753" t="n">
        <v>132856</v>
      </c>
      <c r="G753" t="s">
        <v>74</v>
      </c>
      <c r="H753" t="s">
        <v>75</v>
      </c>
      <c r="I753" t="s"/>
      <c r="J753" t="s">
        <v>74</v>
      </c>
      <c r="K753" t="n">
        <v>119</v>
      </c>
      <c r="L753" t="s">
        <v>76</v>
      </c>
      <c r="M753" t="s"/>
      <c r="N753" t="s">
        <v>77</v>
      </c>
      <c r="O753" t="s">
        <v>78</v>
      </c>
      <c r="P753" t="s">
        <v>621</v>
      </c>
      <c r="Q753" t="s"/>
      <c r="R753" t="s">
        <v>347</v>
      </c>
      <c r="S753" t="s">
        <v>623</v>
      </c>
      <c r="T753" t="s">
        <v>82</v>
      </c>
      <c r="U753" t="s"/>
      <c r="V753" t="s">
        <v>83</v>
      </c>
      <c r="W753" t="s">
        <v>94</v>
      </c>
      <c r="X753" t="s"/>
      <c r="Y753" t="s">
        <v>85</v>
      </c>
      <c r="Z753">
        <f>HYPERLINK("https://hotelmonitor-cachepage.eclerx.com/savepage/tk_15439115858358357_sr_2152.html","info")</f>
        <v/>
      </c>
      <c r="AA753" t="n">
        <v>47623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/>
      <c r="AP753" t="n">
        <v>57</v>
      </c>
      <c r="AQ753" t="s">
        <v>88</v>
      </c>
      <c r="AR753" t="s">
        <v>126</v>
      </c>
      <c r="AS753" t="s"/>
      <c r="AT753" t="s">
        <v>90</v>
      </c>
      <c r="AU753" t="s"/>
      <c r="AV753" t="s"/>
      <c r="AW753" t="s"/>
      <c r="AX753" t="s"/>
      <c r="AY753" t="n">
        <v>2311942</v>
      </c>
      <c r="AZ753" t="s">
        <v>622</v>
      </c>
      <c r="BA753" t="s"/>
      <c r="BB753" t="n">
        <v>28214</v>
      </c>
      <c r="BC753" t="n">
        <v>10.081715583801</v>
      </c>
      <c r="BD753" t="n">
        <v>53.558853389873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621</v>
      </c>
      <c r="F754" t="n">
        <v>132856</v>
      </c>
      <c r="G754" t="s">
        <v>74</v>
      </c>
      <c r="H754" t="s">
        <v>75</v>
      </c>
      <c r="I754" t="s"/>
      <c r="J754" t="s">
        <v>74</v>
      </c>
      <c r="K754" t="n">
        <v>128</v>
      </c>
      <c r="L754" t="s">
        <v>76</v>
      </c>
      <c r="M754" t="s"/>
      <c r="N754" t="s">
        <v>370</v>
      </c>
      <c r="O754" t="s">
        <v>78</v>
      </c>
      <c r="P754" t="s">
        <v>621</v>
      </c>
      <c r="Q754" t="s"/>
      <c r="R754" t="s">
        <v>347</v>
      </c>
      <c r="S754" t="s">
        <v>558</v>
      </c>
      <c r="T754" t="s">
        <v>82</v>
      </c>
      <c r="U754" t="s"/>
      <c r="V754" t="s">
        <v>83</v>
      </c>
      <c r="W754" t="s">
        <v>94</v>
      </c>
      <c r="X754" t="s"/>
      <c r="Y754" t="s">
        <v>85</v>
      </c>
      <c r="Z754">
        <f>HYPERLINK("https://hotelmonitor-cachepage.eclerx.com/savepage/tk_15439115858358357_sr_2152.html","info")</f>
        <v/>
      </c>
      <c r="AA754" t="n">
        <v>47623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/>
      <c r="AP754" t="n">
        <v>57</v>
      </c>
      <c r="AQ754" t="s">
        <v>88</v>
      </c>
      <c r="AR754" t="s">
        <v>110</v>
      </c>
      <c r="AS754" t="s"/>
      <c r="AT754" t="s">
        <v>90</v>
      </c>
      <c r="AU754" t="s"/>
      <c r="AV754" t="s"/>
      <c r="AW754" t="s"/>
      <c r="AX754" t="s"/>
      <c r="AY754" t="n">
        <v>2311942</v>
      </c>
      <c r="AZ754" t="s">
        <v>622</v>
      </c>
      <c r="BA754" t="s"/>
      <c r="BB754" t="n">
        <v>28214</v>
      </c>
      <c r="BC754" t="n">
        <v>10.081715583801</v>
      </c>
      <c r="BD754" t="n">
        <v>53.558853389873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621</v>
      </c>
      <c r="F755" t="n">
        <v>132856</v>
      </c>
      <c r="G755" t="s">
        <v>74</v>
      </c>
      <c r="H755" t="s">
        <v>75</v>
      </c>
      <c r="I755" t="s"/>
      <c r="J755" t="s">
        <v>74</v>
      </c>
      <c r="K755" t="n">
        <v>130</v>
      </c>
      <c r="L755" t="s">
        <v>76</v>
      </c>
      <c r="M755" t="s"/>
      <c r="N755" t="s">
        <v>624</v>
      </c>
      <c r="O755" t="s">
        <v>78</v>
      </c>
      <c r="P755" t="s">
        <v>621</v>
      </c>
      <c r="Q755" t="s"/>
      <c r="R755" t="s">
        <v>347</v>
      </c>
      <c r="S755" t="s">
        <v>292</v>
      </c>
      <c r="T755" t="s">
        <v>82</v>
      </c>
      <c r="U755" t="s"/>
      <c r="V755" t="s">
        <v>83</v>
      </c>
      <c r="W755" t="s">
        <v>94</v>
      </c>
      <c r="X755" t="s"/>
      <c r="Y755" t="s">
        <v>85</v>
      </c>
      <c r="Z755">
        <f>HYPERLINK("https://hotelmonitor-cachepage.eclerx.com/savepage/tk_15439115858358357_sr_2152.html","info")</f>
        <v/>
      </c>
      <c r="AA755" t="n">
        <v>47623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/>
      <c r="AP755" t="n">
        <v>57</v>
      </c>
      <c r="AQ755" t="s">
        <v>88</v>
      </c>
      <c r="AR755" t="s">
        <v>119</v>
      </c>
      <c r="AS755" t="s"/>
      <c r="AT755" t="s">
        <v>90</v>
      </c>
      <c r="AU755" t="s"/>
      <c r="AV755" t="s"/>
      <c r="AW755" t="s"/>
      <c r="AX755" t="s"/>
      <c r="AY755" t="n">
        <v>2311942</v>
      </c>
      <c r="AZ755" t="s">
        <v>622</v>
      </c>
      <c r="BA755" t="s"/>
      <c r="BB755" t="n">
        <v>28214</v>
      </c>
      <c r="BC755" t="n">
        <v>10.081715583801</v>
      </c>
      <c r="BD755" t="n">
        <v>53.558853389873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621</v>
      </c>
      <c r="F756" t="n">
        <v>132856</v>
      </c>
      <c r="G756" t="s">
        <v>74</v>
      </c>
      <c r="H756" t="s">
        <v>75</v>
      </c>
      <c r="I756" t="s"/>
      <c r="J756" t="s">
        <v>74</v>
      </c>
      <c r="K756" t="n">
        <v>131</v>
      </c>
      <c r="L756" t="s">
        <v>76</v>
      </c>
      <c r="M756" t="s"/>
      <c r="N756" t="s">
        <v>370</v>
      </c>
      <c r="O756" t="s">
        <v>78</v>
      </c>
      <c r="P756" t="s">
        <v>621</v>
      </c>
      <c r="Q756" t="s"/>
      <c r="R756" t="s">
        <v>347</v>
      </c>
      <c r="S756" t="s">
        <v>350</v>
      </c>
      <c r="T756" t="s">
        <v>82</v>
      </c>
      <c r="U756" t="s"/>
      <c r="V756" t="s">
        <v>83</v>
      </c>
      <c r="W756" t="s">
        <v>94</v>
      </c>
      <c r="X756" t="s"/>
      <c r="Y756" t="s">
        <v>85</v>
      </c>
      <c r="Z756">
        <f>HYPERLINK("https://hotelmonitor-cachepage.eclerx.com/savepage/tk_15439115858358357_sr_2152.html","info")</f>
        <v/>
      </c>
      <c r="AA756" t="n">
        <v>47623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/>
      <c r="AP756" t="n">
        <v>57</v>
      </c>
      <c r="AQ756" t="s">
        <v>88</v>
      </c>
      <c r="AR756" t="s">
        <v>116</v>
      </c>
      <c r="AS756" t="s"/>
      <c r="AT756" t="s">
        <v>90</v>
      </c>
      <c r="AU756" t="s"/>
      <c r="AV756" t="s"/>
      <c r="AW756" t="s"/>
      <c r="AX756" t="s"/>
      <c r="AY756" t="n">
        <v>2311942</v>
      </c>
      <c r="AZ756" t="s">
        <v>622</v>
      </c>
      <c r="BA756" t="s"/>
      <c r="BB756" t="n">
        <v>28214</v>
      </c>
      <c r="BC756" t="n">
        <v>10.081715583801</v>
      </c>
      <c r="BD756" t="n">
        <v>53.558853389873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621</v>
      </c>
      <c r="F757" t="n">
        <v>132856</v>
      </c>
      <c r="G757" t="s">
        <v>74</v>
      </c>
      <c r="H757" t="s">
        <v>75</v>
      </c>
      <c r="I757" t="s"/>
      <c r="J757" t="s">
        <v>74</v>
      </c>
      <c r="K757" t="n">
        <v>132</v>
      </c>
      <c r="L757" t="s">
        <v>76</v>
      </c>
      <c r="M757" t="s"/>
      <c r="N757" t="s">
        <v>624</v>
      </c>
      <c r="O757" t="s">
        <v>78</v>
      </c>
      <c r="P757" t="s">
        <v>621</v>
      </c>
      <c r="Q757" t="s"/>
      <c r="R757" t="s">
        <v>347</v>
      </c>
      <c r="S757" t="s">
        <v>363</v>
      </c>
      <c r="T757" t="s">
        <v>82</v>
      </c>
      <c r="U757" t="s"/>
      <c r="V757" t="s">
        <v>83</v>
      </c>
      <c r="W757" t="s">
        <v>94</v>
      </c>
      <c r="X757" t="s"/>
      <c r="Y757" t="s">
        <v>85</v>
      </c>
      <c r="Z757">
        <f>HYPERLINK("https://hotelmonitor-cachepage.eclerx.com/savepage/tk_15439115858358357_sr_2152.html","info")</f>
        <v/>
      </c>
      <c r="AA757" t="n">
        <v>47623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/>
      <c r="AP757" t="n">
        <v>57</v>
      </c>
      <c r="AQ757" t="s">
        <v>88</v>
      </c>
      <c r="AR757" t="s">
        <v>124</v>
      </c>
      <c r="AS757" t="s"/>
      <c r="AT757" t="s">
        <v>90</v>
      </c>
      <c r="AU757" t="s"/>
      <c r="AV757" t="s"/>
      <c r="AW757" t="s"/>
      <c r="AX757" t="s"/>
      <c r="AY757" t="n">
        <v>2311942</v>
      </c>
      <c r="AZ757" t="s">
        <v>622</v>
      </c>
      <c r="BA757" t="s"/>
      <c r="BB757" t="n">
        <v>28214</v>
      </c>
      <c r="BC757" t="n">
        <v>10.081715583801</v>
      </c>
      <c r="BD757" t="n">
        <v>53.558853389873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621</v>
      </c>
      <c r="F758" t="n">
        <v>132856</v>
      </c>
      <c r="G758" t="s">
        <v>74</v>
      </c>
      <c r="H758" t="s">
        <v>75</v>
      </c>
      <c r="I758" t="s"/>
      <c r="J758" t="s">
        <v>74</v>
      </c>
      <c r="K758" t="n">
        <v>138</v>
      </c>
      <c r="L758" t="s">
        <v>76</v>
      </c>
      <c r="M758" t="s"/>
      <c r="N758" t="s">
        <v>624</v>
      </c>
      <c r="O758" t="s">
        <v>78</v>
      </c>
      <c r="P758" t="s">
        <v>621</v>
      </c>
      <c r="Q758" t="s"/>
      <c r="R758" t="s">
        <v>347</v>
      </c>
      <c r="S758" t="s">
        <v>274</v>
      </c>
      <c r="T758" t="s">
        <v>82</v>
      </c>
      <c r="U758" t="s"/>
      <c r="V758" t="s">
        <v>83</v>
      </c>
      <c r="W758" t="s">
        <v>94</v>
      </c>
      <c r="X758" t="s"/>
      <c r="Y758" t="s">
        <v>85</v>
      </c>
      <c r="Z758">
        <f>HYPERLINK("https://hotelmonitor-cachepage.eclerx.com/savepage/tk_15439115858358357_sr_2152.html","info")</f>
        <v/>
      </c>
      <c r="AA758" t="n">
        <v>47623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/>
      <c r="AP758" t="n">
        <v>57</v>
      </c>
      <c r="AQ758" t="s">
        <v>88</v>
      </c>
      <c r="AR758" t="s">
        <v>124</v>
      </c>
      <c r="AS758" t="s"/>
      <c r="AT758" t="s">
        <v>90</v>
      </c>
      <c r="AU758" t="s"/>
      <c r="AV758" t="s"/>
      <c r="AW758" t="s"/>
      <c r="AX758" t="s"/>
      <c r="AY758" t="n">
        <v>2311942</v>
      </c>
      <c r="AZ758" t="s">
        <v>622</v>
      </c>
      <c r="BA758" t="s"/>
      <c r="BB758" t="n">
        <v>28214</v>
      </c>
      <c r="BC758" t="n">
        <v>10.081715583801</v>
      </c>
      <c r="BD758" t="n">
        <v>53.558853389873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621</v>
      </c>
      <c r="F759" t="n">
        <v>132856</v>
      </c>
      <c r="G759" t="s">
        <v>74</v>
      </c>
      <c r="H759" t="s">
        <v>75</v>
      </c>
      <c r="I759" t="s"/>
      <c r="J759" t="s">
        <v>74</v>
      </c>
      <c r="K759" t="n">
        <v>152</v>
      </c>
      <c r="L759" t="s">
        <v>76</v>
      </c>
      <c r="M759" t="s"/>
      <c r="N759" t="s">
        <v>77</v>
      </c>
      <c r="O759" t="s">
        <v>78</v>
      </c>
      <c r="P759" t="s">
        <v>621</v>
      </c>
      <c r="Q759" t="s"/>
      <c r="R759" t="s">
        <v>347</v>
      </c>
      <c r="S759" t="s">
        <v>487</v>
      </c>
      <c r="T759" t="s">
        <v>82</v>
      </c>
      <c r="U759" t="s"/>
      <c r="V759" t="s">
        <v>83</v>
      </c>
      <c r="W759" t="s">
        <v>84</v>
      </c>
      <c r="X759" t="s"/>
      <c r="Y759" t="s">
        <v>85</v>
      </c>
      <c r="Z759">
        <f>HYPERLINK("https://hotelmonitor-cachepage.eclerx.com/savepage/tk_15439115858358357_sr_2152.html","info")</f>
        <v/>
      </c>
      <c r="AA759" t="n">
        <v>47623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/>
      <c r="AP759" t="n">
        <v>57</v>
      </c>
      <c r="AQ759" t="s">
        <v>88</v>
      </c>
      <c r="AR759" t="s">
        <v>121</v>
      </c>
      <c r="AS759" t="s"/>
      <c r="AT759" t="s">
        <v>90</v>
      </c>
      <c r="AU759" t="s"/>
      <c r="AV759" t="s"/>
      <c r="AW759" t="s"/>
      <c r="AX759" t="s"/>
      <c r="AY759" t="n">
        <v>2311942</v>
      </c>
      <c r="AZ759" t="s">
        <v>622</v>
      </c>
      <c r="BA759" t="s"/>
      <c r="BB759" t="n">
        <v>28214</v>
      </c>
      <c r="BC759" t="n">
        <v>10.081715583801</v>
      </c>
      <c r="BD759" t="n">
        <v>53.558853389873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621</v>
      </c>
      <c r="F760" t="n">
        <v>132856</v>
      </c>
      <c r="G760" t="s">
        <v>74</v>
      </c>
      <c r="H760" t="s">
        <v>75</v>
      </c>
      <c r="I760" t="s"/>
      <c r="J760" t="s">
        <v>74</v>
      </c>
      <c r="K760" t="n">
        <v>166</v>
      </c>
      <c r="L760" t="s">
        <v>76</v>
      </c>
      <c r="M760" t="s"/>
      <c r="N760" t="s">
        <v>77</v>
      </c>
      <c r="O760" t="s">
        <v>78</v>
      </c>
      <c r="P760" t="s">
        <v>621</v>
      </c>
      <c r="Q760" t="s"/>
      <c r="R760" t="s">
        <v>347</v>
      </c>
      <c r="S760" t="s">
        <v>160</v>
      </c>
      <c r="T760" t="s">
        <v>82</v>
      </c>
      <c r="U760" t="s"/>
      <c r="V760" t="s">
        <v>83</v>
      </c>
      <c r="W760" t="s">
        <v>84</v>
      </c>
      <c r="X760" t="s"/>
      <c r="Y760" t="s">
        <v>85</v>
      </c>
      <c r="Z760">
        <f>HYPERLINK("https://hotelmonitor-cachepage.eclerx.com/savepage/tk_15439115858358357_sr_2152.html","info")</f>
        <v/>
      </c>
      <c r="AA760" t="n">
        <v>47623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/>
      <c r="AP760" t="n">
        <v>57</v>
      </c>
      <c r="AQ760" t="s">
        <v>88</v>
      </c>
      <c r="AR760" t="s">
        <v>126</v>
      </c>
      <c r="AS760" t="s"/>
      <c r="AT760" t="s">
        <v>90</v>
      </c>
      <c r="AU760" t="s"/>
      <c r="AV760" t="s"/>
      <c r="AW760" t="s"/>
      <c r="AX760" t="s"/>
      <c r="AY760" t="n">
        <v>2311942</v>
      </c>
      <c r="AZ760" t="s">
        <v>622</v>
      </c>
      <c r="BA760" t="s"/>
      <c r="BB760" t="n">
        <v>28214</v>
      </c>
      <c r="BC760" t="n">
        <v>10.081715583801</v>
      </c>
      <c r="BD760" t="n">
        <v>53.558853389873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621</v>
      </c>
      <c r="F761" t="n">
        <v>132856</v>
      </c>
      <c r="G761" t="s">
        <v>74</v>
      </c>
      <c r="H761" t="s">
        <v>75</v>
      </c>
      <c r="I761" t="s"/>
      <c r="J761" t="s">
        <v>74</v>
      </c>
      <c r="K761" t="n">
        <v>172</v>
      </c>
      <c r="L761" t="s">
        <v>76</v>
      </c>
      <c r="M761" t="s"/>
      <c r="N761" t="s">
        <v>370</v>
      </c>
      <c r="O761" t="s">
        <v>78</v>
      </c>
      <c r="P761" t="s">
        <v>621</v>
      </c>
      <c r="Q761" t="s"/>
      <c r="R761" t="s">
        <v>347</v>
      </c>
      <c r="S761" t="s">
        <v>161</v>
      </c>
      <c r="T761" t="s">
        <v>82</v>
      </c>
      <c r="U761" t="s"/>
      <c r="V761" t="s">
        <v>83</v>
      </c>
      <c r="W761" t="s">
        <v>84</v>
      </c>
      <c r="X761" t="s"/>
      <c r="Y761" t="s">
        <v>85</v>
      </c>
      <c r="Z761">
        <f>HYPERLINK("https://hotelmonitor-cachepage.eclerx.com/savepage/tk_15439115858358357_sr_2152.html","info")</f>
        <v/>
      </c>
      <c r="AA761" t="n">
        <v>47623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/>
      <c r="AP761" t="n">
        <v>57</v>
      </c>
      <c r="AQ761" t="s">
        <v>88</v>
      </c>
      <c r="AR761" t="s">
        <v>110</v>
      </c>
      <c r="AS761" t="s"/>
      <c r="AT761" t="s">
        <v>90</v>
      </c>
      <c r="AU761" t="s"/>
      <c r="AV761" t="s"/>
      <c r="AW761" t="s"/>
      <c r="AX761" t="s"/>
      <c r="AY761" t="n">
        <v>2311942</v>
      </c>
      <c r="AZ761" t="s">
        <v>622</v>
      </c>
      <c r="BA761" t="s"/>
      <c r="BB761" t="n">
        <v>28214</v>
      </c>
      <c r="BC761" t="n">
        <v>10.081715583801</v>
      </c>
      <c r="BD761" t="n">
        <v>53.558853389873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621</v>
      </c>
      <c r="F762" t="n">
        <v>132856</v>
      </c>
      <c r="G762" t="s">
        <v>74</v>
      </c>
      <c r="H762" t="s">
        <v>75</v>
      </c>
      <c r="I762" t="s"/>
      <c r="J762" t="s">
        <v>74</v>
      </c>
      <c r="K762" t="n">
        <v>176</v>
      </c>
      <c r="L762" t="s">
        <v>76</v>
      </c>
      <c r="M762" t="s"/>
      <c r="N762" t="s">
        <v>370</v>
      </c>
      <c r="O762" t="s">
        <v>78</v>
      </c>
      <c r="P762" t="s">
        <v>621</v>
      </c>
      <c r="Q762" t="s"/>
      <c r="R762" t="s">
        <v>347</v>
      </c>
      <c r="S762" t="s">
        <v>374</v>
      </c>
      <c r="T762" t="s">
        <v>82</v>
      </c>
      <c r="U762" t="s"/>
      <c r="V762" t="s">
        <v>83</v>
      </c>
      <c r="W762" t="s">
        <v>84</v>
      </c>
      <c r="X762" t="s"/>
      <c r="Y762" t="s">
        <v>85</v>
      </c>
      <c r="Z762">
        <f>HYPERLINK("https://hotelmonitor-cachepage.eclerx.com/savepage/tk_15439115858358357_sr_2152.html","info")</f>
        <v/>
      </c>
      <c r="AA762" t="n">
        <v>47623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/>
      <c r="AP762" t="n">
        <v>57</v>
      </c>
      <c r="AQ762" t="s">
        <v>88</v>
      </c>
      <c r="AR762" t="s">
        <v>116</v>
      </c>
      <c r="AS762" t="s"/>
      <c r="AT762" t="s">
        <v>90</v>
      </c>
      <c r="AU762" t="s"/>
      <c r="AV762" t="s"/>
      <c r="AW762" t="s"/>
      <c r="AX762" t="s"/>
      <c r="AY762" t="n">
        <v>2311942</v>
      </c>
      <c r="AZ762" t="s">
        <v>622</v>
      </c>
      <c r="BA762" t="s"/>
      <c r="BB762" t="n">
        <v>28214</v>
      </c>
      <c r="BC762" t="n">
        <v>10.081715583801</v>
      </c>
      <c r="BD762" t="n">
        <v>53.558853389873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621</v>
      </c>
      <c r="F763" t="n">
        <v>132856</v>
      </c>
      <c r="G763" t="s">
        <v>74</v>
      </c>
      <c r="H763" t="s">
        <v>75</v>
      </c>
      <c r="I763" t="s"/>
      <c r="J763" t="s">
        <v>74</v>
      </c>
      <c r="K763" t="n">
        <v>183</v>
      </c>
      <c r="L763" t="s">
        <v>76</v>
      </c>
      <c r="M763" t="s"/>
      <c r="N763" t="s">
        <v>77</v>
      </c>
      <c r="O763" t="s">
        <v>78</v>
      </c>
      <c r="P763" t="s">
        <v>621</v>
      </c>
      <c r="Q763" t="s"/>
      <c r="R763" t="s">
        <v>347</v>
      </c>
      <c r="S763" t="s">
        <v>376</v>
      </c>
      <c r="T763" t="s">
        <v>82</v>
      </c>
      <c r="U763" t="s"/>
      <c r="V763" t="s">
        <v>83</v>
      </c>
      <c r="W763" t="s">
        <v>84</v>
      </c>
      <c r="X763" t="s"/>
      <c r="Y763" t="s">
        <v>85</v>
      </c>
      <c r="Z763">
        <f>HYPERLINK("https://hotelmonitor-cachepage.eclerx.com/savepage/tk_15439115858358357_sr_2152.html","info")</f>
        <v/>
      </c>
      <c r="AA763" t="n">
        <v>47623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/>
      <c r="AP763" t="n">
        <v>57</v>
      </c>
      <c r="AQ763" t="s">
        <v>88</v>
      </c>
      <c r="AR763" t="s">
        <v>126</v>
      </c>
      <c r="AS763" t="s"/>
      <c r="AT763" t="s">
        <v>90</v>
      </c>
      <c r="AU763" t="s"/>
      <c r="AV763" t="s"/>
      <c r="AW763" t="s"/>
      <c r="AX763" t="s"/>
      <c r="AY763" t="n">
        <v>2311942</v>
      </c>
      <c r="AZ763" t="s">
        <v>622</v>
      </c>
      <c r="BA763" t="s"/>
      <c r="BB763" t="n">
        <v>28214</v>
      </c>
      <c r="BC763" t="n">
        <v>10.081715583801</v>
      </c>
      <c r="BD763" t="n">
        <v>53.558853389873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625</v>
      </c>
      <c r="F764" t="n">
        <v>132866</v>
      </c>
      <c r="G764" t="s">
        <v>74</v>
      </c>
      <c r="H764" t="s">
        <v>75</v>
      </c>
      <c r="I764" t="s"/>
      <c r="J764" t="s">
        <v>74</v>
      </c>
      <c r="K764" t="n">
        <v>114</v>
      </c>
      <c r="L764" t="s">
        <v>76</v>
      </c>
      <c r="M764" t="s"/>
      <c r="N764" t="s">
        <v>184</v>
      </c>
      <c r="O764" t="s">
        <v>78</v>
      </c>
      <c r="P764" t="s">
        <v>625</v>
      </c>
      <c r="Q764" t="s"/>
      <c r="R764" t="s">
        <v>80</v>
      </c>
      <c r="S764" t="s">
        <v>284</v>
      </c>
      <c r="T764" t="s">
        <v>82</v>
      </c>
      <c r="U764" t="s"/>
      <c r="V764" t="s">
        <v>83</v>
      </c>
      <c r="W764" t="s">
        <v>94</v>
      </c>
      <c r="X764" t="s"/>
      <c r="Y764" t="s">
        <v>85</v>
      </c>
      <c r="Z764">
        <f>HYPERLINK("https://hotelmonitor-cachepage.eclerx.com/savepage/tk_15439115452124274_sr_2152.html","info")</f>
        <v/>
      </c>
      <c r="AA764" t="n">
        <v>54489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/>
      <c r="AP764" t="n">
        <v>42</v>
      </c>
      <c r="AQ764" t="s">
        <v>88</v>
      </c>
      <c r="AR764" t="s">
        <v>121</v>
      </c>
      <c r="AS764" t="s"/>
      <c r="AT764" t="s">
        <v>90</v>
      </c>
      <c r="AU764" t="s"/>
      <c r="AV764" t="s"/>
      <c r="AW764" t="s"/>
      <c r="AX764" t="s"/>
      <c r="AY764" t="n">
        <v>2311940</v>
      </c>
      <c r="AZ764" t="s">
        <v>626</v>
      </c>
      <c r="BA764" t="s"/>
      <c r="BB764" t="n">
        <v>28215</v>
      </c>
      <c r="BC764" t="n">
        <v>9.9739229679108</v>
      </c>
      <c r="BD764" t="n">
        <v>53.556887306424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625</v>
      </c>
      <c r="F765" t="n">
        <v>132866</v>
      </c>
      <c r="G765" t="s">
        <v>74</v>
      </c>
      <c r="H765" t="s">
        <v>75</v>
      </c>
      <c r="I765" t="s"/>
      <c r="J765" t="s">
        <v>74</v>
      </c>
      <c r="K765" t="n">
        <v>125</v>
      </c>
      <c r="L765" t="s">
        <v>76</v>
      </c>
      <c r="M765" t="s"/>
      <c r="N765" t="s">
        <v>627</v>
      </c>
      <c r="O765" t="s">
        <v>78</v>
      </c>
      <c r="P765" t="s">
        <v>625</v>
      </c>
      <c r="Q765" t="s"/>
      <c r="R765" t="s">
        <v>80</v>
      </c>
      <c r="S765" t="s">
        <v>271</v>
      </c>
      <c r="T765" t="s">
        <v>82</v>
      </c>
      <c r="U765" t="s"/>
      <c r="V765" t="s">
        <v>83</v>
      </c>
      <c r="W765" t="s">
        <v>94</v>
      </c>
      <c r="X765" t="s"/>
      <c r="Y765" t="s">
        <v>85</v>
      </c>
      <c r="Z765">
        <f>HYPERLINK("https://hotelmonitor-cachepage.eclerx.com/savepage/tk_15439115452124274_sr_2152.html","info")</f>
        <v/>
      </c>
      <c r="AA765" t="n">
        <v>54489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/>
      <c r="AP765" t="n">
        <v>42</v>
      </c>
      <c r="AQ765" t="s">
        <v>88</v>
      </c>
      <c r="AR765" t="s">
        <v>121</v>
      </c>
      <c r="AS765" t="s"/>
      <c r="AT765" t="s">
        <v>90</v>
      </c>
      <c r="AU765" t="s"/>
      <c r="AV765" t="s"/>
      <c r="AW765" t="s"/>
      <c r="AX765" t="s"/>
      <c r="AY765" t="n">
        <v>2311940</v>
      </c>
      <c r="AZ765" t="s">
        <v>626</v>
      </c>
      <c r="BA765" t="s"/>
      <c r="BB765" t="n">
        <v>28215</v>
      </c>
      <c r="BC765" t="n">
        <v>9.9739229679108</v>
      </c>
      <c r="BD765" t="n">
        <v>53.556887306424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625</v>
      </c>
      <c r="F766" t="n">
        <v>132866</v>
      </c>
      <c r="G766" t="s">
        <v>74</v>
      </c>
      <c r="H766" t="s">
        <v>75</v>
      </c>
      <c r="I766" t="s"/>
      <c r="J766" t="s">
        <v>74</v>
      </c>
      <c r="K766" t="n">
        <v>141</v>
      </c>
      <c r="L766" t="s">
        <v>76</v>
      </c>
      <c r="M766" t="s"/>
      <c r="N766" t="s">
        <v>184</v>
      </c>
      <c r="O766" t="s">
        <v>78</v>
      </c>
      <c r="P766" t="s">
        <v>625</v>
      </c>
      <c r="Q766" t="s"/>
      <c r="R766" t="s">
        <v>80</v>
      </c>
      <c r="S766" t="s">
        <v>353</v>
      </c>
      <c r="T766" t="s">
        <v>82</v>
      </c>
      <c r="U766" t="s"/>
      <c r="V766" t="s">
        <v>83</v>
      </c>
      <c r="W766" t="s">
        <v>94</v>
      </c>
      <c r="X766" t="s"/>
      <c r="Y766" t="s">
        <v>85</v>
      </c>
      <c r="Z766">
        <f>HYPERLINK("https://hotelmonitor-cachepage.eclerx.com/savepage/tk_15439115452124274_sr_2152.html","info")</f>
        <v/>
      </c>
      <c r="AA766" t="n">
        <v>54489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/>
      <c r="AP766" t="n">
        <v>42</v>
      </c>
      <c r="AQ766" t="s">
        <v>88</v>
      </c>
      <c r="AR766" t="s">
        <v>130</v>
      </c>
      <c r="AS766" t="s"/>
      <c r="AT766" t="s">
        <v>90</v>
      </c>
      <c r="AU766" t="s"/>
      <c r="AV766" t="s"/>
      <c r="AW766" t="s"/>
      <c r="AX766" t="s"/>
      <c r="AY766" t="n">
        <v>2311940</v>
      </c>
      <c r="AZ766" t="s">
        <v>626</v>
      </c>
      <c r="BA766" t="s"/>
      <c r="BB766" t="n">
        <v>28215</v>
      </c>
      <c r="BC766" t="n">
        <v>9.9739229679108</v>
      </c>
      <c r="BD766" t="n">
        <v>53.556887306424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625</v>
      </c>
      <c r="F767" t="n">
        <v>132866</v>
      </c>
      <c r="G767" t="s">
        <v>74</v>
      </c>
      <c r="H767" t="s">
        <v>75</v>
      </c>
      <c r="I767" t="s"/>
      <c r="J767" t="s">
        <v>74</v>
      </c>
      <c r="K767" t="n">
        <v>142</v>
      </c>
      <c r="L767" t="s">
        <v>76</v>
      </c>
      <c r="M767" t="s"/>
      <c r="N767" t="s">
        <v>184</v>
      </c>
      <c r="O767" t="s">
        <v>78</v>
      </c>
      <c r="P767" t="s">
        <v>625</v>
      </c>
      <c r="Q767" t="s"/>
      <c r="R767" t="s">
        <v>80</v>
      </c>
      <c r="S767" t="s">
        <v>154</v>
      </c>
      <c r="T767" t="s">
        <v>82</v>
      </c>
      <c r="U767" t="s"/>
      <c r="V767" t="s">
        <v>83</v>
      </c>
      <c r="W767" t="s">
        <v>94</v>
      </c>
      <c r="X767" t="s"/>
      <c r="Y767" t="s">
        <v>85</v>
      </c>
      <c r="Z767">
        <f>HYPERLINK("https://hotelmonitor-cachepage.eclerx.com/savepage/tk_15439115452124274_sr_2152.html","info")</f>
        <v/>
      </c>
      <c r="AA767" t="n">
        <v>54489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/>
      <c r="AP767" t="n">
        <v>42</v>
      </c>
      <c r="AQ767" t="s">
        <v>88</v>
      </c>
      <c r="AR767" t="s">
        <v>119</v>
      </c>
      <c r="AS767" t="s"/>
      <c r="AT767" t="s">
        <v>90</v>
      </c>
      <c r="AU767" t="s"/>
      <c r="AV767" t="s"/>
      <c r="AW767" t="s"/>
      <c r="AX767" t="s"/>
      <c r="AY767" t="n">
        <v>2311940</v>
      </c>
      <c r="AZ767" t="s">
        <v>626</v>
      </c>
      <c r="BA767" t="s"/>
      <c r="BB767" t="n">
        <v>28215</v>
      </c>
      <c r="BC767" t="n">
        <v>9.9739229679108</v>
      </c>
      <c r="BD767" t="n">
        <v>53.556887306424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625</v>
      </c>
      <c r="F768" t="n">
        <v>132866</v>
      </c>
      <c r="G768" t="s">
        <v>74</v>
      </c>
      <c r="H768" t="s">
        <v>75</v>
      </c>
      <c r="I768" t="s"/>
      <c r="J768" t="s">
        <v>74</v>
      </c>
      <c r="K768" t="n">
        <v>150</v>
      </c>
      <c r="L768" t="s">
        <v>76</v>
      </c>
      <c r="M768" t="s"/>
      <c r="N768" t="s">
        <v>628</v>
      </c>
      <c r="O768" t="s">
        <v>78</v>
      </c>
      <c r="P768" t="s">
        <v>625</v>
      </c>
      <c r="Q768" t="s"/>
      <c r="R768" t="s">
        <v>80</v>
      </c>
      <c r="S768" t="s">
        <v>365</v>
      </c>
      <c r="T768" t="s">
        <v>82</v>
      </c>
      <c r="U768" t="s"/>
      <c r="V768" t="s">
        <v>83</v>
      </c>
      <c r="W768" t="s">
        <v>94</v>
      </c>
      <c r="X768" t="s"/>
      <c r="Y768" t="s">
        <v>85</v>
      </c>
      <c r="Z768">
        <f>HYPERLINK("https://hotelmonitor-cachepage.eclerx.com/savepage/tk_15439115452124274_sr_2152.html","info")</f>
        <v/>
      </c>
      <c r="AA768" t="n">
        <v>54489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/>
      <c r="AP768" t="n">
        <v>42</v>
      </c>
      <c r="AQ768" t="s">
        <v>88</v>
      </c>
      <c r="AR768" t="s">
        <v>110</v>
      </c>
      <c r="AS768" t="s"/>
      <c r="AT768" t="s">
        <v>90</v>
      </c>
      <c r="AU768" t="s"/>
      <c r="AV768" t="s"/>
      <c r="AW768" t="s"/>
      <c r="AX768" t="s"/>
      <c r="AY768" t="n">
        <v>2311940</v>
      </c>
      <c r="AZ768" t="s">
        <v>626</v>
      </c>
      <c r="BA768" t="s"/>
      <c r="BB768" t="n">
        <v>28215</v>
      </c>
      <c r="BC768" t="n">
        <v>9.9739229679108</v>
      </c>
      <c r="BD768" t="n">
        <v>53.556887306424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625</v>
      </c>
      <c r="F769" t="n">
        <v>132866</v>
      </c>
      <c r="G769" t="s">
        <v>74</v>
      </c>
      <c r="H769" t="s">
        <v>75</v>
      </c>
      <c r="I769" t="s"/>
      <c r="J769" t="s">
        <v>74</v>
      </c>
      <c r="K769" t="n">
        <v>154</v>
      </c>
      <c r="L769" t="s">
        <v>76</v>
      </c>
      <c r="M769" t="s"/>
      <c r="N769" t="s">
        <v>627</v>
      </c>
      <c r="O769" t="s">
        <v>78</v>
      </c>
      <c r="P769" t="s">
        <v>625</v>
      </c>
      <c r="Q769" t="s"/>
      <c r="R769" t="s">
        <v>80</v>
      </c>
      <c r="S769" t="s">
        <v>389</v>
      </c>
      <c r="T769" t="s">
        <v>82</v>
      </c>
      <c r="U769" t="s"/>
      <c r="V769" t="s">
        <v>83</v>
      </c>
      <c r="W769" t="s">
        <v>94</v>
      </c>
      <c r="X769" t="s"/>
      <c r="Y769" t="s">
        <v>85</v>
      </c>
      <c r="Z769">
        <f>HYPERLINK("https://hotelmonitor-cachepage.eclerx.com/savepage/tk_15439115452124274_sr_2152.html","info")</f>
        <v/>
      </c>
      <c r="AA769" t="n">
        <v>54489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/>
      <c r="AP769" t="n">
        <v>42</v>
      </c>
      <c r="AQ769" t="s">
        <v>88</v>
      </c>
      <c r="AR769" t="s">
        <v>119</v>
      </c>
      <c r="AS769" t="s"/>
      <c r="AT769" t="s">
        <v>90</v>
      </c>
      <c r="AU769" t="s"/>
      <c r="AV769" t="s"/>
      <c r="AW769" t="s"/>
      <c r="AX769" t="s"/>
      <c r="AY769" t="n">
        <v>2311940</v>
      </c>
      <c r="AZ769" t="s">
        <v>626</v>
      </c>
      <c r="BA769" t="s"/>
      <c r="BB769" t="n">
        <v>28215</v>
      </c>
      <c r="BC769" t="n">
        <v>9.9739229679108</v>
      </c>
      <c r="BD769" t="n">
        <v>53.556887306424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625</v>
      </c>
      <c r="F770" t="n">
        <v>132866</v>
      </c>
      <c r="G770" t="s">
        <v>74</v>
      </c>
      <c r="H770" t="s">
        <v>75</v>
      </c>
      <c r="I770" t="s"/>
      <c r="J770" t="s">
        <v>74</v>
      </c>
      <c r="K770" t="n">
        <v>157</v>
      </c>
      <c r="L770" t="s">
        <v>76</v>
      </c>
      <c r="M770" t="s"/>
      <c r="N770" t="s">
        <v>184</v>
      </c>
      <c r="O770" t="s">
        <v>78</v>
      </c>
      <c r="P770" t="s">
        <v>625</v>
      </c>
      <c r="Q770" t="s"/>
      <c r="R770" t="s">
        <v>80</v>
      </c>
      <c r="S770" t="s">
        <v>366</v>
      </c>
      <c r="T770" t="s">
        <v>82</v>
      </c>
      <c r="U770" t="s"/>
      <c r="V770" t="s">
        <v>83</v>
      </c>
      <c r="W770" t="s">
        <v>84</v>
      </c>
      <c r="X770" t="s"/>
      <c r="Y770" t="s">
        <v>85</v>
      </c>
      <c r="Z770">
        <f>HYPERLINK("https://hotelmonitor-cachepage.eclerx.com/savepage/tk_15439115452124274_sr_2152.html","info")</f>
        <v/>
      </c>
      <c r="AA770" t="n">
        <v>54489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/>
      <c r="AP770" t="n">
        <v>42</v>
      </c>
      <c r="AQ770" t="s">
        <v>88</v>
      </c>
      <c r="AR770" t="s">
        <v>121</v>
      </c>
      <c r="AS770" t="s"/>
      <c r="AT770" t="s">
        <v>90</v>
      </c>
      <c r="AU770" t="s"/>
      <c r="AV770" t="s"/>
      <c r="AW770" t="s"/>
      <c r="AX770" t="s"/>
      <c r="AY770" t="n">
        <v>2311940</v>
      </c>
      <c r="AZ770" t="s">
        <v>626</v>
      </c>
      <c r="BA770" t="s"/>
      <c r="BB770" t="n">
        <v>28215</v>
      </c>
      <c r="BC770" t="n">
        <v>9.9739229679108</v>
      </c>
      <c r="BD770" t="n">
        <v>53.556887306424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625</v>
      </c>
      <c r="F771" t="n">
        <v>132866</v>
      </c>
      <c r="G771" t="s">
        <v>74</v>
      </c>
      <c r="H771" t="s">
        <v>75</v>
      </c>
      <c r="I771" t="s"/>
      <c r="J771" t="s">
        <v>74</v>
      </c>
      <c r="K771" t="n">
        <v>167</v>
      </c>
      <c r="L771" t="s">
        <v>76</v>
      </c>
      <c r="M771" t="s"/>
      <c r="N771" t="s">
        <v>627</v>
      </c>
      <c r="O771" t="s">
        <v>78</v>
      </c>
      <c r="P771" t="s">
        <v>625</v>
      </c>
      <c r="Q771" t="s"/>
      <c r="R771" t="s">
        <v>80</v>
      </c>
      <c r="S771" t="s">
        <v>478</v>
      </c>
      <c r="T771" t="s">
        <v>82</v>
      </c>
      <c r="U771" t="s"/>
      <c r="V771" t="s">
        <v>83</v>
      </c>
      <c r="W771" t="s">
        <v>84</v>
      </c>
      <c r="X771" t="s"/>
      <c r="Y771" t="s">
        <v>85</v>
      </c>
      <c r="Z771">
        <f>HYPERLINK("https://hotelmonitor-cachepage.eclerx.com/savepage/tk_15439115452124274_sr_2152.html","info")</f>
        <v/>
      </c>
      <c r="AA771" t="n">
        <v>54489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/>
      <c r="AP771" t="n">
        <v>42</v>
      </c>
      <c r="AQ771" t="s">
        <v>88</v>
      </c>
      <c r="AR771" t="s">
        <v>121</v>
      </c>
      <c r="AS771" t="s"/>
      <c r="AT771" t="s">
        <v>90</v>
      </c>
      <c r="AU771" t="s"/>
      <c r="AV771" t="s"/>
      <c r="AW771" t="s"/>
      <c r="AX771" t="s"/>
      <c r="AY771" t="n">
        <v>2311940</v>
      </c>
      <c r="AZ771" t="s">
        <v>626</v>
      </c>
      <c r="BA771" t="s"/>
      <c r="BB771" t="n">
        <v>28215</v>
      </c>
      <c r="BC771" t="n">
        <v>9.9739229679108</v>
      </c>
      <c r="BD771" t="n">
        <v>53.556887306424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625</v>
      </c>
      <c r="F772" t="n">
        <v>132866</v>
      </c>
      <c r="G772" t="s">
        <v>74</v>
      </c>
      <c r="H772" t="s">
        <v>75</v>
      </c>
      <c r="I772" t="s"/>
      <c r="J772" t="s">
        <v>74</v>
      </c>
      <c r="K772" t="n">
        <v>180</v>
      </c>
      <c r="L772" t="s">
        <v>76</v>
      </c>
      <c r="M772" t="s"/>
      <c r="N772" t="s">
        <v>184</v>
      </c>
      <c r="O772" t="s">
        <v>78</v>
      </c>
      <c r="P772" t="s">
        <v>625</v>
      </c>
      <c r="Q772" t="s"/>
      <c r="R772" t="s">
        <v>80</v>
      </c>
      <c r="S772" t="s">
        <v>425</v>
      </c>
      <c r="T772" t="s">
        <v>82</v>
      </c>
      <c r="U772" t="s"/>
      <c r="V772" t="s">
        <v>83</v>
      </c>
      <c r="W772" t="s">
        <v>84</v>
      </c>
      <c r="X772" t="s"/>
      <c r="Y772" t="s">
        <v>85</v>
      </c>
      <c r="Z772">
        <f>HYPERLINK("https://hotelmonitor-cachepage.eclerx.com/savepage/tk_15439115452124274_sr_2152.html","info")</f>
        <v/>
      </c>
      <c r="AA772" t="n">
        <v>54489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/>
      <c r="AP772" t="n">
        <v>42</v>
      </c>
      <c r="AQ772" t="s">
        <v>88</v>
      </c>
      <c r="AR772" t="s">
        <v>124</v>
      </c>
      <c r="AS772" t="s"/>
      <c r="AT772" t="s">
        <v>90</v>
      </c>
      <c r="AU772" t="s"/>
      <c r="AV772" t="s"/>
      <c r="AW772" t="s"/>
      <c r="AX772" t="s"/>
      <c r="AY772" t="n">
        <v>2311940</v>
      </c>
      <c r="AZ772" t="s">
        <v>626</v>
      </c>
      <c r="BA772" t="s"/>
      <c r="BB772" t="n">
        <v>28215</v>
      </c>
      <c r="BC772" t="n">
        <v>9.9739229679108</v>
      </c>
      <c r="BD772" t="n">
        <v>53.556887306424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625</v>
      </c>
      <c r="F773" t="n">
        <v>132866</v>
      </c>
      <c r="G773" t="s">
        <v>74</v>
      </c>
      <c r="H773" t="s">
        <v>75</v>
      </c>
      <c r="I773" t="s"/>
      <c r="J773" t="s">
        <v>74</v>
      </c>
      <c r="K773" t="n">
        <v>180</v>
      </c>
      <c r="L773" t="s">
        <v>76</v>
      </c>
      <c r="M773" t="s"/>
      <c r="N773" t="s">
        <v>184</v>
      </c>
      <c r="O773" t="s">
        <v>78</v>
      </c>
      <c r="P773" t="s">
        <v>625</v>
      </c>
      <c r="Q773" t="s"/>
      <c r="R773" t="s">
        <v>80</v>
      </c>
      <c r="S773" t="s">
        <v>425</v>
      </c>
      <c r="T773" t="s">
        <v>82</v>
      </c>
      <c r="U773" t="s"/>
      <c r="V773" t="s">
        <v>83</v>
      </c>
      <c r="W773" t="s">
        <v>84</v>
      </c>
      <c r="X773" t="s"/>
      <c r="Y773" t="s">
        <v>85</v>
      </c>
      <c r="Z773">
        <f>HYPERLINK("https://hotelmonitor-cachepage.eclerx.com/savepage/tk_15439115452124274_sr_2152.html","info")</f>
        <v/>
      </c>
      <c r="AA773" t="n">
        <v>54489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/>
      <c r="AP773" t="n">
        <v>42</v>
      </c>
      <c r="AQ773" t="s">
        <v>88</v>
      </c>
      <c r="AR773" t="s">
        <v>124</v>
      </c>
      <c r="AS773" t="s"/>
      <c r="AT773" t="s">
        <v>90</v>
      </c>
      <c r="AU773" t="s"/>
      <c r="AV773" t="s"/>
      <c r="AW773" t="s"/>
      <c r="AX773" t="s"/>
      <c r="AY773" t="n">
        <v>2311940</v>
      </c>
      <c r="AZ773" t="s">
        <v>626</v>
      </c>
      <c r="BA773" t="s"/>
      <c r="BB773" t="n">
        <v>28215</v>
      </c>
      <c r="BC773" t="n">
        <v>9.9739229679108</v>
      </c>
      <c r="BD773" t="n">
        <v>53.556887306424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625</v>
      </c>
      <c r="F774" t="n">
        <v>132866</v>
      </c>
      <c r="G774" t="s">
        <v>74</v>
      </c>
      <c r="H774" t="s">
        <v>75</v>
      </c>
      <c r="I774" t="s"/>
      <c r="J774" t="s">
        <v>74</v>
      </c>
      <c r="K774" t="n">
        <v>183</v>
      </c>
      <c r="L774" t="s">
        <v>76</v>
      </c>
      <c r="M774" t="s"/>
      <c r="N774" t="s">
        <v>184</v>
      </c>
      <c r="O774" t="s">
        <v>78</v>
      </c>
      <c r="P774" t="s">
        <v>625</v>
      </c>
      <c r="Q774" t="s"/>
      <c r="R774" t="s">
        <v>80</v>
      </c>
      <c r="S774" t="s">
        <v>376</v>
      </c>
      <c r="T774" t="s">
        <v>82</v>
      </c>
      <c r="U774" t="s"/>
      <c r="V774" t="s">
        <v>83</v>
      </c>
      <c r="W774" t="s">
        <v>84</v>
      </c>
      <c r="X774" t="s"/>
      <c r="Y774" t="s">
        <v>85</v>
      </c>
      <c r="Z774">
        <f>HYPERLINK("https://hotelmonitor-cachepage.eclerx.com/savepage/tk_15439115452124274_sr_2152.html","info")</f>
        <v/>
      </c>
      <c r="AA774" t="n">
        <v>54489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/>
      <c r="AP774" t="n">
        <v>42</v>
      </c>
      <c r="AQ774" t="s">
        <v>88</v>
      </c>
      <c r="AR774" t="s">
        <v>130</v>
      </c>
      <c r="AS774" t="s"/>
      <c r="AT774" t="s">
        <v>90</v>
      </c>
      <c r="AU774" t="s"/>
      <c r="AV774" t="s"/>
      <c r="AW774" t="s"/>
      <c r="AX774" t="s"/>
      <c r="AY774" t="n">
        <v>2311940</v>
      </c>
      <c r="AZ774" t="s">
        <v>626</v>
      </c>
      <c r="BA774" t="s"/>
      <c r="BB774" t="n">
        <v>28215</v>
      </c>
      <c r="BC774" t="n">
        <v>9.9739229679108</v>
      </c>
      <c r="BD774" t="n">
        <v>53.556887306424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625</v>
      </c>
      <c r="F775" t="n">
        <v>132866</v>
      </c>
      <c r="G775" t="s">
        <v>74</v>
      </c>
      <c r="H775" t="s">
        <v>75</v>
      </c>
      <c r="I775" t="s"/>
      <c r="J775" t="s">
        <v>74</v>
      </c>
      <c r="K775" t="n">
        <v>185</v>
      </c>
      <c r="L775" t="s">
        <v>76</v>
      </c>
      <c r="M775" t="s"/>
      <c r="N775" t="s">
        <v>184</v>
      </c>
      <c r="O775" t="s">
        <v>78</v>
      </c>
      <c r="P775" t="s">
        <v>625</v>
      </c>
      <c r="Q775" t="s"/>
      <c r="R775" t="s">
        <v>80</v>
      </c>
      <c r="S775" t="s">
        <v>538</v>
      </c>
      <c r="T775" t="s">
        <v>82</v>
      </c>
      <c r="U775" t="s"/>
      <c r="V775" t="s">
        <v>83</v>
      </c>
      <c r="W775" t="s">
        <v>84</v>
      </c>
      <c r="X775" t="s"/>
      <c r="Y775" t="s">
        <v>85</v>
      </c>
      <c r="Z775">
        <f>HYPERLINK("https://hotelmonitor-cachepage.eclerx.com/savepage/tk_15439115452124274_sr_2152.html","info")</f>
        <v/>
      </c>
      <c r="AA775" t="n">
        <v>54489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/>
      <c r="AP775" t="n">
        <v>42</v>
      </c>
      <c r="AQ775" t="s">
        <v>88</v>
      </c>
      <c r="AR775" t="s">
        <v>119</v>
      </c>
      <c r="AS775" t="s"/>
      <c r="AT775" t="s">
        <v>90</v>
      </c>
      <c r="AU775" t="s"/>
      <c r="AV775" t="s"/>
      <c r="AW775" t="s"/>
      <c r="AX775" t="s"/>
      <c r="AY775" t="n">
        <v>2311940</v>
      </c>
      <c r="AZ775" t="s">
        <v>626</v>
      </c>
      <c r="BA775" t="s"/>
      <c r="BB775" t="n">
        <v>28215</v>
      </c>
      <c r="BC775" t="n">
        <v>9.9739229679108</v>
      </c>
      <c r="BD775" t="n">
        <v>53.556887306424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625</v>
      </c>
      <c r="F776" t="n">
        <v>132866</v>
      </c>
      <c r="G776" t="s">
        <v>74</v>
      </c>
      <c r="H776" t="s">
        <v>75</v>
      </c>
      <c r="I776" t="s"/>
      <c r="J776" t="s">
        <v>74</v>
      </c>
      <c r="K776" t="n">
        <v>192</v>
      </c>
      <c r="L776" t="s">
        <v>76</v>
      </c>
      <c r="M776" t="s"/>
      <c r="N776" t="s">
        <v>628</v>
      </c>
      <c r="O776" t="s">
        <v>78</v>
      </c>
      <c r="P776" t="s">
        <v>625</v>
      </c>
      <c r="Q776" t="s"/>
      <c r="R776" t="s">
        <v>80</v>
      </c>
      <c r="S776" t="s">
        <v>429</v>
      </c>
      <c r="T776" t="s">
        <v>82</v>
      </c>
      <c r="U776" t="s"/>
      <c r="V776" t="s">
        <v>83</v>
      </c>
      <c r="W776" t="s">
        <v>84</v>
      </c>
      <c r="X776" t="s"/>
      <c r="Y776" t="s">
        <v>85</v>
      </c>
      <c r="Z776">
        <f>HYPERLINK("https://hotelmonitor-cachepage.eclerx.com/savepage/tk_15439115452124274_sr_2152.html","info")</f>
        <v/>
      </c>
      <c r="AA776" t="n">
        <v>54489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/>
      <c r="AP776" t="n">
        <v>42</v>
      </c>
      <c r="AQ776" t="s">
        <v>88</v>
      </c>
      <c r="AR776" t="s">
        <v>110</v>
      </c>
      <c r="AS776" t="s"/>
      <c r="AT776" t="s">
        <v>90</v>
      </c>
      <c r="AU776" t="s"/>
      <c r="AV776" t="s"/>
      <c r="AW776" t="s"/>
      <c r="AX776" t="s"/>
      <c r="AY776" t="n">
        <v>2311940</v>
      </c>
      <c r="AZ776" t="s">
        <v>626</v>
      </c>
      <c r="BA776" t="s"/>
      <c r="BB776" t="n">
        <v>28215</v>
      </c>
      <c r="BC776" t="n">
        <v>9.9739229679108</v>
      </c>
      <c r="BD776" t="n">
        <v>53.556887306424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629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106</v>
      </c>
      <c r="L777" t="s">
        <v>76</v>
      </c>
      <c r="M777" t="s"/>
      <c r="N777" t="s">
        <v>77</v>
      </c>
      <c r="O777" t="s">
        <v>78</v>
      </c>
      <c r="P777" t="s">
        <v>629</v>
      </c>
      <c r="Q777" t="s"/>
      <c r="R777" t="s">
        <v>347</v>
      </c>
      <c r="S777" t="s">
        <v>178</v>
      </c>
      <c r="T777" t="s">
        <v>82</v>
      </c>
      <c r="U777" t="s"/>
      <c r="V777" t="s">
        <v>83</v>
      </c>
      <c r="W777" t="s">
        <v>84</v>
      </c>
      <c r="X777" t="s"/>
      <c r="Y777" t="s">
        <v>85</v>
      </c>
      <c r="Z777">
        <f>HYPERLINK("https://hotelmonitor-cachepage.eclerx.com/savepage/tk_15439114499345317_sr_2152.html","info")</f>
        <v/>
      </c>
      <c r="AA777" t="n">
        <v>-6796711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/>
      <c r="AP777" t="n">
        <v>8</v>
      </c>
      <c r="AQ777" t="s">
        <v>88</v>
      </c>
      <c r="AR777" t="s">
        <v>119</v>
      </c>
      <c r="AS777" t="s"/>
      <c r="AT777" t="s">
        <v>90</v>
      </c>
      <c r="AU777" t="s"/>
      <c r="AV777" t="s"/>
      <c r="AW777" t="s"/>
      <c r="AX777" t="s"/>
      <c r="AY777" t="n">
        <v>6796711</v>
      </c>
      <c r="AZ777" t="s">
        <v>322</v>
      </c>
      <c r="BA777" t="s"/>
      <c r="BB777" t="n">
        <v>103000</v>
      </c>
      <c r="BC777" t="n">
        <v>0</v>
      </c>
      <c r="BD777" t="n">
        <v>0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629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106</v>
      </c>
      <c r="L778" t="s">
        <v>76</v>
      </c>
      <c r="M778" t="s"/>
      <c r="N778" t="s">
        <v>77</v>
      </c>
      <c r="O778" t="s">
        <v>78</v>
      </c>
      <c r="P778" t="s">
        <v>629</v>
      </c>
      <c r="Q778" t="s"/>
      <c r="R778" t="s">
        <v>347</v>
      </c>
      <c r="S778" t="s">
        <v>178</v>
      </c>
      <c r="T778" t="s">
        <v>82</v>
      </c>
      <c r="U778" t="s"/>
      <c r="V778" t="s">
        <v>83</v>
      </c>
      <c r="W778" t="s">
        <v>84</v>
      </c>
      <c r="X778" t="s"/>
      <c r="Y778" t="s">
        <v>85</v>
      </c>
      <c r="Z778">
        <f>HYPERLINK("https://hotelmonitor-cachepage.eclerx.com/savepage/tk_15439114499345317_sr_2152.html","info")</f>
        <v/>
      </c>
      <c r="AA778" t="n">
        <v>-6796711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/>
      <c r="AP778" t="n">
        <v>8</v>
      </c>
      <c r="AQ778" t="s">
        <v>88</v>
      </c>
      <c r="AR778" t="s">
        <v>140</v>
      </c>
      <c r="AS778" t="s"/>
      <c r="AT778" t="s">
        <v>90</v>
      </c>
      <c r="AU778" t="s"/>
      <c r="AV778" t="s"/>
      <c r="AW778" t="s"/>
      <c r="AX778" t="s"/>
      <c r="AY778" t="n">
        <v>6796711</v>
      </c>
      <c r="AZ778" t="s">
        <v>322</v>
      </c>
      <c r="BA778" t="s"/>
      <c r="BB778" t="n">
        <v>103000</v>
      </c>
      <c r="BC778" t="n">
        <v>0</v>
      </c>
      <c r="BD778" t="n">
        <v>0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629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106</v>
      </c>
      <c r="L779" t="s">
        <v>76</v>
      </c>
      <c r="M779" t="s"/>
      <c r="N779" t="s">
        <v>141</v>
      </c>
      <c r="O779" t="s">
        <v>78</v>
      </c>
      <c r="P779" t="s">
        <v>629</v>
      </c>
      <c r="Q779" t="s"/>
      <c r="R779" t="s">
        <v>347</v>
      </c>
      <c r="S779" t="s">
        <v>178</v>
      </c>
      <c r="T779" t="s">
        <v>82</v>
      </c>
      <c r="U779" t="s"/>
      <c r="V779" t="s">
        <v>83</v>
      </c>
      <c r="W779" t="s">
        <v>84</v>
      </c>
      <c r="X779" t="s"/>
      <c r="Y779" t="s">
        <v>85</v>
      </c>
      <c r="Z779">
        <f>HYPERLINK("https://hotelmonitor-cachepage.eclerx.com/savepage/tk_15439114499345317_sr_2152.html","info")</f>
        <v/>
      </c>
      <c r="AA779" t="n">
        <v>-6796711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/>
      <c r="AP779" t="n">
        <v>8</v>
      </c>
      <c r="AQ779" t="s">
        <v>88</v>
      </c>
      <c r="AR779" t="s">
        <v>89</v>
      </c>
      <c r="AS779" t="s"/>
      <c r="AT779" t="s">
        <v>90</v>
      </c>
      <c r="AU779" t="s"/>
      <c r="AV779" t="s"/>
      <c r="AW779" t="s"/>
      <c r="AX779" t="s"/>
      <c r="AY779" t="n">
        <v>6796711</v>
      </c>
      <c r="AZ779" t="s">
        <v>322</v>
      </c>
      <c r="BA779" t="s"/>
      <c r="BB779" t="n">
        <v>103000</v>
      </c>
      <c r="BC779" t="n">
        <v>0</v>
      </c>
      <c r="BD779" t="n">
        <v>0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629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115</v>
      </c>
      <c r="L780" t="s">
        <v>76</v>
      </c>
      <c r="M780" t="s"/>
      <c r="N780" t="s">
        <v>630</v>
      </c>
      <c r="O780" t="s">
        <v>78</v>
      </c>
      <c r="P780" t="s">
        <v>629</v>
      </c>
      <c r="Q780" t="s"/>
      <c r="R780" t="s">
        <v>347</v>
      </c>
      <c r="S780" t="s">
        <v>285</v>
      </c>
      <c r="T780" t="s">
        <v>82</v>
      </c>
      <c r="U780" t="s"/>
      <c r="V780" t="s">
        <v>83</v>
      </c>
      <c r="W780" t="s">
        <v>84</v>
      </c>
      <c r="X780" t="s"/>
      <c r="Y780" t="s">
        <v>85</v>
      </c>
      <c r="Z780">
        <f>HYPERLINK("https://hotelmonitor-cachepage.eclerx.com/savepage/tk_15439114499345317_sr_2152.html","info")</f>
        <v/>
      </c>
      <c r="AA780" t="n">
        <v>-6796711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/>
      <c r="AP780" t="n">
        <v>8</v>
      </c>
      <c r="AQ780" t="s">
        <v>88</v>
      </c>
      <c r="AR780" t="s">
        <v>119</v>
      </c>
      <c r="AS780" t="s"/>
      <c r="AT780" t="s">
        <v>90</v>
      </c>
      <c r="AU780" t="s"/>
      <c r="AV780" t="s"/>
      <c r="AW780" t="s"/>
      <c r="AX780" t="s"/>
      <c r="AY780" t="n">
        <v>6796711</v>
      </c>
      <c r="AZ780" t="s">
        <v>322</v>
      </c>
      <c r="BA780" t="s"/>
      <c r="BB780" t="n">
        <v>103000</v>
      </c>
      <c r="BC780" t="n">
        <v>0</v>
      </c>
      <c r="BD780" t="n">
        <v>0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629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115</v>
      </c>
      <c r="L781" t="s">
        <v>76</v>
      </c>
      <c r="M781" t="s"/>
      <c r="N781" t="s">
        <v>630</v>
      </c>
      <c r="O781" t="s">
        <v>78</v>
      </c>
      <c r="P781" t="s">
        <v>629</v>
      </c>
      <c r="Q781" t="s"/>
      <c r="R781" t="s">
        <v>347</v>
      </c>
      <c r="S781" t="s">
        <v>285</v>
      </c>
      <c r="T781" t="s">
        <v>82</v>
      </c>
      <c r="U781" t="s"/>
      <c r="V781" t="s">
        <v>83</v>
      </c>
      <c r="W781" t="s">
        <v>84</v>
      </c>
      <c r="X781" t="s"/>
      <c r="Y781" t="s">
        <v>85</v>
      </c>
      <c r="Z781">
        <f>HYPERLINK("https://hotelmonitor-cachepage.eclerx.com/savepage/tk_15439114499345317_sr_2152.html","info")</f>
        <v/>
      </c>
      <c r="AA781" t="n">
        <v>-6796711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/>
      <c r="AP781" t="n">
        <v>8</v>
      </c>
      <c r="AQ781" t="s">
        <v>88</v>
      </c>
      <c r="AR781" t="s">
        <v>140</v>
      </c>
      <c r="AS781" t="s"/>
      <c r="AT781" t="s">
        <v>90</v>
      </c>
      <c r="AU781" t="s"/>
      <c r="AV781" t="s"/>
      <c r="AW781" t="s"/>
      <c r="AX781" t="s"/>
      <c r="AY781" t="n">
        <v>6796711</v>
      </c>
      <c r="AZ781" t="s">
        <v>322</v>
      </c>
      <c r="BA781" t="s"/>
      <c r="BB781" t="n">
        <v>103000</v>
      </c>
      <c r="BC781" t="n">
        <v>0</v>
      </c>
      <c r="BD781" t="n">
        <v>0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629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115</v>
      </c>
      <c r="L782" t="s">
        <v>76</v>
      </c>
      <c r="M782" t="s"/>
      <c r="N782" t="s">
        <v>631</v>
      </c>
      <c r="O782" t="s">
        <v>78</v>
      </c>
      <c r="P782" t="s">
        <v>629</v>
      </c>
      <c r="Q782" t="s"/>
      <c r="R782" t="s">
        <v>347</v>
      </c>
      <c r="S782" t="s">
        <v>285</v>
      </c>
      <c r="T782" t="s">
        <v>82</v>
      </c>
      <c r="U782" t="s"/>
      <c r="V782" t="s">
        <v>83</v>
      </c>
      <c r="W782" t="s">
        <v>84</v>
      </c>
      <c r="X782" t="s"/>
      <c r="Y782" t="s">
        <v>85</v>
      </c>
      <c r="Z782">
        <f>HYPERLINK("https://hotelmonitor-cachepage.eclerx.com/savepage/tk_15439114499345317_sr_2152.html","info")</f>
        <v/>
      </c>
      <c r="AA782" t="n">
        <v>-6796711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/>
      <c r="AP782" t="n">
        <v>8</v>
      </c>
      <c r="AQ782" t="s">
        <v>88</v>
      </c>
      <c r="AR782" t="s">
        <v>89</v>
      </c>
      <c r="AS782" t="s"/>
      <c r="AT782" t="s">
        <v>90</v>
      </c>
      <c r="AU782" t="s"/>
      <c r="AV782" t="s"/>
      <c r="AW782" t="s"/>
      <c r="AX782" t="s"/>
      <c r="AY782" t="n">
        <v>6796711</v>
      </c>
      <c r="AZ782" t="s">
        <v>322</v>
      </c>
      <c r="BA782" t="s"/>
      <c r="BB782" t="n">
        <v>103000</v>
      </c>
      <c r="BC782" t="n">
        <v>0</v>
      </c>
      <c r="BD782" t="n">
        <v>0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97</v>
      </c>
      <c r="B783" t="s">
        <v>71</v>
      </c>
      <c r="C783" t="s">
        <v>98</v>
      </c>
      <c r="D783" t="n">
        <v>2</v>
      </c>
      <c r="E783" t="s">
        <v>632</v>
      </c>
      <c r="F783" t="n">
        <v>357279</v>
      </c>
      <c r="G783" t="s">
        <v>74</v>
      </c>
      <c r="H783" t="s">
        <v>75</v>
      </c>
      <c r="I783" t="s"/>
      <c r="J783" t="s">
        <v>74</v>
      </c>
      <c r="K783" t="n">
        <v>76</v>
      </c>
      <c r="L783" t="s">
        <v>76</v>
      </c>
      <c r="M783" t="s"/>
      <c r="N783" t="s">
        <v>633</v>
      </c>
      <c r="O783" t="s">
        <v>78</v>
      </c>
      <c r="P783" t="s">
        <v>634</v>
      </c>
      <c r="Q783" t="s"/>
      <c r="R783" t="s">
        <v>80</v>
      </c>
      <c r="S783" t="s">
        <v>388</v>
      </c>
      <c r="T783" t="s">
        <v>82</v>
      </c>
      <c r="U783" t="s"/>
      <c r="V783" t="s">
        <v>83</v>
      </c>
      <c r="W783" t="s">
        <v>94</v>
      </c>
      <c r="X783" t="s"/>
      <c r="Y783" t="s">
        <v>85</v>
      </c>
      <c r="Z783">
        <f>HYPERLINK("https://hotelmonitor-cachepage.eclerx.com/savepage/tk_15439015230292687_sr_2151.html","info")</f>
        <v/>
      </c>
      <c r="AA783" t="n">
        <v>42733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/>
      <c r="AP783" t="n">
        <v>33</v>
      </c>
      <c r="AQ783" t="s">
        <v>88</v>
      </c>
      <c r="AR783" t="s">
        <v>116</v>
      </c>
      <c r="AS783" t="s"/>
      <c r="AT783" t="s">
        <v>90</v>
      </c>
      <c r="AU783" t="s"/>
      <c r="AV783" t="s"/>
      <c r="AW783" t="s"/>
      <c r="AX783" t="s"/>
      <c r="AY783" t="n">
        <v>2311832</v>
      </c>
      <c r="AZ783" t="s">
        <v>322</v>
      </c>
      <c r="BA783" t="s"/>
      <c r="BB783" t="n">
        <v>28910</v>
      </c>
      <c r="BC783" t="n">
        <v>0</v>
      </c>
      <c r="BD783" t="n">
        <v>0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97</v>
      </c>
      <c r="B784" t="s">
        <v>71</v>
      </c>
      <c r="C784" t="s">
        <v>98</v>
      </c>
      <c r="D784" t="n">
        <v>2</v>
      </c>
      <c r="E784" t="s">
        <v>632</v>
      </c>
      <c r="F784" t="n">
        <v>357279</v>
      </c>
      <c r="G784" t="s">
        <v>74</v>
      </c>
      <c r="H784" t="s">
        <v>75</v>
      </c>
      <c r="I784" t="s"/>
      <c r="J784" t="s">
        <v>74</v>
      </c>
      <c r="K784" t="n">
        <v>77</v>
      </c>
      <c r="L784" t="s">
        <v>76</v>
      </c>
      <c r="M784" t="s"/>
      <c r="N784" t="s">
        <v>290</v>
      </c>
      <c r="O784" t="s">
        <v>78</v>
      </c>
      <c r="P784" t="s">
        <v>634</v>
      </c>
      <c r="Q784" t="s"/>
      <c r="R784" t="s">
        <v>80</v>
      </c>
      <c r="S784" t="s">
        <v>109</v>
      </c>
      <c r="T784" t="s">
        <v>82</v>
      </c>
      <c r="U784" t="s"/>
      <c r="V784" t="s">
        <v>83</v>
      </c>
      <c r="W784" t="s">
        <v>94</v>
      </c>
      <c r="X784" t="s"/>
      <c r="Y784" t="s">
        <v>85</v>
      </c>
      <c r="Z784">
        <f>HYPERLINK("https://hotelmonitor-cachepage.eclerx.com/savepage/tk_15439015230292687_sr_2151.html","info")</f>
        <v/>
      </c>
      <c r="AA784" t="n">
        <v>42733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/>
      <c r="AP784" t="n">
        <v>33</v>
      </c>
      <c r="AQ784" t="s">
        <v>88</v>
      </c>
      <c r="AR784" t="s">
        <v>121</v>
      </c>
      <c r="AS784" t="s"/>
      <c r="AT784" t="s">
        <v>90</v>
      </c>
      <c r="AU784" t="s"/>
      <c r="AV784" t="s"/>
      <c r="AW784" t="s"/>
      <c r="AX784" t="s"/>
      <c r="AY784" t="n">
        <v>2311832</v>
      </c>
      <c r="AZ784" t="s">
        <v>322</v>
      </c>
      <c r="BA784" t="s"/>
      <c r="BB784" t="n">
        <v>28910</v>
      </c>
      <c r="BC784" t="n">
        <v>0</v>
      </c>
      <c r="BD784" t="n">
        <v>0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97</v>
      </c>
      <c r="B785" t="s">
        <v>71</v>
      </c>
      <c r="C785" t="s">
        <v>98</v>
      </c>
      <c r="D785" t="n">
        <v>2</v>
      </c>
      <c r="E785" t="s">
        <v>632</v>
      </c>
      <c r="F785" t="n">
        <v>357279</v>
      </c>
      <c r="G785" t="s">
        <v>74</v>
      </c>
      <c r="H785" t="s">
        <v>75</v>
      </c>
      <c r="I785" t="s"/>
      <c r="J785" t="s">
        <v>74</v>
      </c>
      <c r="K785" t="n">
        <v>79</v>
      </c>
      <c r="L785" t="s">
        <v>76</v>
      </c>
      <c r="M785" t="s"/>
      <c r="N785" t="s">
        <v>635</v>
      </c>
      <c r="O785" t="s">
        <v>78</v>
      </c>
      <c r="P785" t="s">
        <v>634</v>
      </c>
      <c r="Q785" t="s"/>
      <c r="R785" t="s">
        <v>80</v>
      </c>
      <c r="S785" t="s">
        <v>556</v>
      </c>
      <c r="T785" t="s">
        <v>82</v>
      </c>
      <c r="U785" t="s"/>
      <c r="V785" t="s">
        <v>83</v>
      </c>
      <c r="W785" t="s">
        <v>94</v>
      </c>
      <c r="X785" t="s"/>
      <c r="Y785" t="s">
        <v>85</v>
      </c>
      <c r="Z785">
        <f>HYPERLINK("https://hotelmonitor-cachepage.eclerx.com/savepage/tk_15439015230292687_sr_2151.html","info")</f>
        <v/>
      </c>
      <c r="AA785" t="n">
        <v>42733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/>
      <c r="AP785" t="n">
        <v>33</v>
      </c>
      <c r="AQ785" t="s">
        <v>88</v>
      </c>
      <c r="AR785" t="s">
        <v>103</v>
      </c>
      <c r="AS785" t="s"/>
      <c r="AT785" t="s">
        <v>90</v>
      </c>
      <c r="AU785" t="s"/>
      <c r="AV785" t="s"/>
      <c r="AW785" t="s"/>
      <c r="AX785" t="s"/>
      <c r="AY785" t="n">
        <v>2311832</v>
      </c>
      <c r="AZ785" t="s">
        <v>322</v>
      </c>
      <c r="BA785" t="s"/>
      <c r="BB785" t="n">
        <v>28910</v>
      </c>
      <c r="BC785" t="n">
        <v>0</v>
      </c>
      <c r="BD785" t="n">
        <v>0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97</v>
      </c>
      <c r="B786" t="s">
        <v>71</v>
      </c>
      <c r="C786" t="s">
        <v>98</v>
      </c>
      <c r="D786" t="n">
        <v>2</v>
      </c>
      <c r="E786" t="s">
        <v>632</v>
      </c>
      <c r="F786" t="n">
        <v>357279</v>
      </c>
      <c r="G786" t="s">
        <v>74</v>
      </c>
      <c r="H786" t="s">
        <v>75</v>
      </c>
      <c r="I786" t="s"/>
      <c r="J786" t="s">
        <v>74</v>
      </c>
      <c r="K786" t="n">
        <v>79</v>
      </c>
      <c r="L786" t="s">
        <v>76</v>
      </c>
      <c r="M786" t="s"/>
      <c r="N786" t="s">
        <v>636</v>
      </c>
      <c r="O786" t="s">
        <v>78</v>
      </c>
      <c r="P786" t="s">
        <v>634</v>
      </c>
      <c r="Q786" t="s"/>
      <c r="R786" t="s">
        <v>80</v>
      </c>
      <c r="S786" t="s">
        <v>556</v>
      </c>
      <c r="T786" t="s">
        <v>82</v>
      </c>
      <c r="U786" t="s"/>
      <c r="V786" t="s">
        <v>83</v>
      </c>
      <c r="W786" t="s">
        <v>94</v>
      </c>
      <c r="X786" t="s"/>
      <c r="Y786" t="s">
        <v>85</v>
      </c>
      <c r="Z786">
        <f>HYPERLINK("https://hotelmonitor-cachepage.eclerx.com/savepage/tk_15439015230292687_sr_2151.html","info")</f>
        <v/>
      </c>
      <c r="AA786" t="n">
        <v>42733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/>
      <c r="AP786" t="n">
        <v>33</v>
      </c>
      <c r="AQ786" t="s">
        <v>88</v>
      </c>
      <c r="AR786" t="s">
        <v>103</v>
      </c>
      <c r="AS786" t="s"/>
      <c r="AT786" t="s">
        <v>90</v>
      </c>
      <c r="AU786" t="s"/>
      <c r="AV786" t="s"/>
      <c r="AW786" t="s"/>
      <c r="AX786" t="s"/>
      <c r="AY786" t="n">
        <v>2311832</v>
      </c>
      <c r="AZ786" t="s">
        <v>322</v>
      </c>
      <c r="BA786" t="s"/>
      <c r="BB786" t="n">
        <v>28910</v>
      </c>
      <c r="BC786" t="n">
        <v>0</v>
      </c>
      <c r="BD786" t="n">
        <v>0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97</v>
      </c>
      <c r="B787" t="s">
        <v>71</v>
      </c>
      <c r="C787" t="s">
        <v>98</v>
      </c>
      <c r="D787" t="n">
        <v>2</v>
      </c>
      <c r="E787" t="s">
        <v>632</v>
      </c>
      <c r="F787" t="n">
        <v>357279</v>
      </c>
      <c r="G787" t="s">
        <v>74</v>
      </c>
      <c r="H787" t="s">
        <v>75</v>
      </c>
      <c r="I787" t="s"/>
      <c r="J787" t="s">
        <v>74</v>
      </c>
      <c r="K787" t="n">
        <v>80</v>
      </c>
      <c r="L787" t="s">
        <v>76</v>
      </c>
      <c r="M787" t="s"/>
      <c r="N787" t="s">
        <v>637</v>
      </c>
      <c r="O787" t="s">
        <v>78</v>
      </c>
      <c r="P787" t="s">
        <v>634</v>
      </c>
      <c r="Q787" t="s"/>
      <c r="R787" t="s">
        <v>80</v>
      </c>
      <c r="S787" t="s">
        <v>112</v>
      </c>
      <c r="T787" t="s">
        <v>82</v>
      </c>
      <c r="U787" t="s"/>
      <c r="V787" t="s">
        <v>83</v>
      </c>
      <c r="W787" t="s">
        <v>94</v>
      </c>
      <c r="X787" t="s"/>
      <c r="Y787" t="s">
        <v>85</v>
      </c>
      <c r="Z787">
        <f>HYPERLINK("https://hotelmonitor-cachepage.eclerx.com/savepage/tk_15439015230292687_sr_2151.html","info")</f>
        <v/>
      </c>
      <c r="AA787" t="n">
        <v>42733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/>
      <c r="AP787" t="n">
        <v>33</v>
      </c>
      <c r="AQ787" t="s">
        <v>88</v>
      </c>
      <c r="AR787" t="s">
        <v>121</v>
      </c>
      <c r="AS787" t="s"/>
      <c r="AT787" t="s">
        <v>90</v>
      </c>
      <c r="AU787" t="s"/>
      <c r="AV787" t="s"/>
      <c r="AW787" t="s"/>
      <c r="AX787" t="s"/>
      <c r="AY787" t="n">
        <v>2311832</v>
      </c>
      <c r="AZ787" t="s">
        <v>322</v>
      </c>
      <c r="BA787" t="s"/>
      <c r="BB787" t="n">
        <v>28910</v>
      </c>
      <c r="BC787" t="n">
        <v>0</v>
      </c>
      <c r="BD787" t="n">
        <v>0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97</v>
      </c>
      <c r="B788" t="s">
        <v>71</v>
      </c>
      <c r="C788" t="s">
        <v>98</v>
      </c>
      <c r="D788" t="n">
        <v>2</v>
      </c>
      <c r="E788" t="s">
        <v>632</v>
      </c>
      <c r="F788" t="n">
        <v>357279</v>
      </c>
      <c r="G788" t="s">
        <v>74</v>
      </c>
      <c r="H788" t="s">
        <v>75</v>
      </c>
      <c r="I788" t="s"/>
      <c r="J788" t="s">
        <v>74</v>
      </c>
      <c r="K788" t="n">
        <v>83</v>
      </c>
      <c r="L788" t="s">
        <v>76</v>
      </c>
      <c r="M788" t="s"/>
      <c r="N788" t="s">
        <v>638</v>
      </c>
      <c r="O788" t="s">
        <v>78</v>
      </c>
      <c r="P788" t="s">
        <v>634</v>
      </c>
      <c r="Q788" t="s"/>
      <c r="R788" t="s">
        <v>80</v>
      </c>
      <c r="S788" t="s">
        <v>120</v>
      </c>
      <c r="T788" t="s">
        <v>82</v>
      </c>
      <c r="U788" t="s"/>
      <c r="V788" t="s">
        <v>83</v>
      </c>
      <c r="W788" t="s">
        <v>94</v>
      </c>
      <c r="X788" t="s"/>
      <c r="Y788" t="s">
        <v>85</v>
      </c>
      <c r="Z788">
        <f>HYPERLINK("https://hotelmonitor-cachepage.eclerx.com/savepage/tk_15439015230292687_sr_2151.html","info")</f>
        <v/>
      </c>
      <c r="AA788" t="n">
        <v>42733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/>
      <c r="AP788" t="n">
        <v>33</v>
      </c>
      <c r="AQ788" t="s">
        <v>88</v>
      </c>
      <c r="AR788" t="s">
        <v>110</v>
      </c>
      <c r="AS788" t="s"/>
      <c r="AT788" t="s">
        <v>90</v>
      </c>
      <c r="AU788" t="s"/>
      <c r="AV788" t="s"/>
      <c r="AW788" t="s"/>
      <c r="AX788" t="s"/>
      <c r="AY788" t="n">
        <v>2311832</v>
      </c>
      <c r="AZ788" t="s">
        <v>322</v>
      </c>
      <c r="BA788" t="s"/>
      <c r="BB788" t="n">
        <v>28910</v>
      </c>
      <c r="BC788" t="n">
        <v>0</v>
      </c>
      <c r="BD788" t="n">
        <v>0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97</v>
      </c>
      <c r="B789" t="s">
        <v>71</v>
      </c>
      <c r="C789" t="s">
        <v>98</v>
      </c>
      <c r="D789" t="n">
        <v>2</v>
      </c>
      <c r="E789" t="s">
        <v>632</v>
      </c>
      <c r="F789" t="n">
        <v>357279</v>
      </c>
      <c r="G789" t="s">
        <v>74</v>
      </c>
      <c r="H789" t="s">
        <v>75</v>
      </c>
      <c r="I789" t="s"/>
      <c r="J789" t="s">
        <v>74</v>
      </c>
      <c r="K789" t="n">
        <v>83</v>
      </c>
      <c r="L789" t="s">
        <v>76</v>
      </c>
      <c r="M789" t="s"/>
      <c r="N789" t="s">
        <v>77</v>
      </c>
      <c r="O789" t="s">
        <v>78</v>
      </c>
      <c r="P789" t="s">
        <v>634</v>
      </c>
      <c r="Q789" t="s"/>
      <c r="R789" t="s">
        <v>80</v>
      </c>
      <c r="S789" t="s">
        <v>120</v>
      </c>
      <c r="T789" t="s">
        <v>82</v>
      </c>
      <c r="U789" t="s"/>
      <c r="V789" t="s">
        <v>83</v>
      </c>
      <c r="W789" t="s">
        <v>94</v>
      </c>
      <c r="X789" t="s"/>
      <c r="Y789" t="s">
        <v>85</v>
      </c>
      <c r="Z789">
        <f>HYPERLINK("https://hotelmonitor-cachepage.eclerx.com/savepage/tk_15439015230292687_sr_2151.html","info")</f>
        <v/>
      </c>
      <c r="AA789" t="n">
        <v>42733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/>
      <c r="AP789" t="n">
        <v>33</v>
      </c>
      <c r="AQ789" t="s">
        <v>88</v>
      </c>
      <c r="AR789" t="s">
        <v>119</v>
      </c>
      <c r="AS789" t="s"/>
      <c r="AT789" t="s">
        <v>90</v>
      </c>
      <c r="AU789" t="s"/>
      <c r="AV789" t="s"/>
      <c r="AW789" t="s"/>
      <c r="AX789" t="s"/>
      <c r="AY789" t="n">
        <v>2311832</v>
      </c>
      <c r="AZ789" t="s">
        <v>322</v>
      </c>
      <c r="BA789" t="s"/>
      <c r="BB789" t="n">
        <v>28910</v>
      </c>
      <c r="BC789" t="n">
        <v>0</v>
      </c>
      <c r="BD789" t="n">
        <v>0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97</v>
      </c>
      <c r="B790" t="s">
        <v>71</v>
      </c>
      <c r="C790" t="s">
        <v>98</v>
      </c>
      <c r="D790" t="n">
        <v>2</v>
      </c>
      <c r="E790" t="s">
        <v>632</v>
      </c>
      <c r="F790" t="n">
        <v>357279</v>
      </c>
      <c r="G790" t="s">
        <v>74</v>
      </c>
      <c r="H790" t="s">
        <v>75</v>
      </c>
      <c r="I790" t="s"/>
      <c r="J790" t="s">
        <v>74</v>
      </c>
      <c r="K790" t="n">
        <v>84</v>
      </c>
      <c r="L790" t="s">
        <v>76</v>
      </c>
      <c r="M790" t="s"/>
      <c r="N790" t="s">
        <v>638</v>
      </c>
      <c r="O790" t="s">
        <v>78</v>
      </c>
      <c r="P790" t="s">
        <v>634</v>
      </c>
      <c r="Q790" t="s"/>
      <c r="R790" t="s">
        <v>80</v>
      </c>
      <c r="S790" t="s">
        <v>123</v>
      </c>
      <c r="T790" t="s">
        <v>82</v>
      </c>
      <c r="U790" t="s"/>
      <c r="V790" t="s">
        <v>83</v>
      </c>
      <c r="W790" t="s">
        <v>94</v>
      </c>
      <c r="X790" t="s"/>
      <c r="Y790" t="s">
        <v>85</v>
      </c>
      <c r="Z790">
        <f>HYPERLINK("https://hotelmonitor-cachepage.eclerx.com/savepage/tk_15439015230292687_sr_2151.html","info")</f>
        <v/>
      </c>
      <c r="AA790" t="n">
        <v>42733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/>
      <c r="AP790" t="n">
        <v>33</v>
      </c>
      <c r="AQ790" t="s">
        <v>88</v>
      </c>
      <c r="AR790" t="s">
        <v>116</v>
      </c>
      <c r="AS790" t="s"/>
      <c r="AT790" t="s">
        <v>90</v>
      </c>
      <c r="AU790" t="s"/>
      <c r="AV790" t="s"/>
      <c r="AW790" t="s"/>
      <c r="AX790" t="s"/>
      <c r="AY790" t="n">
        <v>2311832</v>
      </c>
      <c r="AZ790" t="s">
        <v>322</v>
      </c>
      <c r="BA790" t="s"/>
      <c r="BB790" t="n">
        <v>28910</v>
      </c>
      <c r="BC790" t="n">
        <v>0</v>
      </c>
      <c r="BD790" t="n">
        <v>0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97</v>
      </c>
      <c r="B791" t="s">
        <v>71</v>
      </c>
      <c r="C791" t="s">
        <v>98</v>
      </c>
      <c r="D791" t="n">
        <v>2</v>
      </c>
      <c r="E791" t="s">
        <v>632</v>
      </c>
      <c r="F791" t="n">
        <v>357279</v>
      </c>
      <c r="G791" t="s">
        <v>74</v>
      </c>
      <c r="H791" t="s">
        <v>75</v>
      </c>
      <c r="I791" t="s"/>
      <c r="J791" t="s">
        <v>74</v>
      </c>
      <c r="K791" t="n">
        <v>84</v>
      </c>
      <c r="L791" t="s">
        <v>76</v>
      </c>
      <c r="M791" t="s"/>
      <c r="N791" t="s">
        <v>444</v>
      </c>
      <c r="O791" t="s">
        <v>78</v>
      </c>
      <c r="P791" t="s">
        <v>634</v>
      </c>
      <c r="Q791" t="s"/>
      <c r="R791" t="s">
        <v>80</v>
      </c>
      <c r="S791" t="s">
        <v>123</v>
      </c>
      <c r="T791" t="s">
        <v>82</v>
      </c>
      <c r="U791" t="s"/>
      <c r="V791" t="s">
        <v>83</v>
      </c>
      <c r="W791" t="s">
        <v>94</v>
      </c>
      <c r="X791" t="s"/>
      <c r="Y791" t="s">
        <v>85</v>
      </c>
      <c r="Z791">
        <f>HYPERLINK("https://hotelmonitor-cachepage.eclerx.com/savepage/tk_15439015230292687_sr_2151.html","info")</f>
        <v/>
      </c>
      <c r="AA791" t="n">
        <v>42733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/>
      <c r="AP791" t="n">
        <v>33</v>
      </c>
      <c r="AQ791" t="s">
        <v>88</v>
      </c>
      <c r="AR791" t="s">
        <v>126</v>
      </c>
      <c r="AS791" t="s"/>
      <c r="AT791" t="s">
        <v>90</v>
      </c>
      <c r="AU791" t="s"/>
      <c r="AV791" t="s"/>
      <c r="AW791" t="s"/>
      <c r="AX791" t="s"/>
      <c r="AY791" t="n">
        <v>2311832</v>
      </c>
      <c r="AZ791" t="s">
        <v>322</v>
      </c>
      <c r="BA791" t="s"/>
      <c r="BB791" t="n">
        <v>28910</v>
      </c>
      <c r="BC791" t="n">
        <v>0</v>
      </c>
      <c r="BD791" t="n">
        <v>0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97</v>
      </c>
      <c r="B792" t="s">
        <v>71</v>
      </c>
      <c r="C792" t="s">
        <v>98</v>
      </c>
      <c r="D792" t="n">
        <v>2</v>
      </c>
      <c r="E792" t="s">
        <v>632</v>
      </c>
      <c r="F792" t="n">
        <v>357279</v>
      </c>
      <c r="G792" t="s">
        <v>74</v>
      </c>
      <c r="H792" t="s">
        <v>75</v>
      </c>
      <c r="I792" t="s"/>
      <c r="J792" t="s">
        <v>74</v>
      </c>
      <c r="K792" t="n">
        <v>84</v>
      </c>
      <c r="L792" t="s">
        <v>76</v>
      </c>
      <c r="M792" t="s"/>
      <c r="N792" t="s">
        <v>293</v>
      </c>
      <c r="O792" t="s">
        <v>78</v>
      </c>
      <c r="P792" t="s">
        <v>634</v>
      </c>
      <c r="Q792" t="s"/>
      <c r="R792" t="s">
        <v>80</v>
      </c>
      <c r="S792" t="s">
        <v>123</v>
      </c>
      <c r="T792" t="s">
        <v>82</v>
      </c>
      <c r="U792" t="s"/>
      <c r="V792" t="s">
        <v>83</v>
      </c>
      <c r="W792" t="s">
        <v>94</v>
      </c>
      <c r="X792" t="s"/>
      <c r="Y792" t="s">
        <v>85</v>
      </c>
      <c r="Z792">
        <f>HYPERLINK("https://hotelmonitor-cachepage.eclerx.com/savepage/tk_15439015230292687_sr_2151.html","info")</f>
        <v/>
      </c>
      <c r="AA792" t="n">
        <v>42733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/>
      <c r="AP792" t="n">
        <v>33</v>
      </c>
      <c r="AQ792" t="s">
        <v>88</v>
      </c>
      <c r="AR792" t="s">
        <v>89</v>
      </c>
      <c r="AS792" t="s"/>
      <c r="AT792" t="s">
        <v>90</v>
      </c>
      <c r="AU792" t="s"/>
      <c r="AV792" t="s"/>
      <c r="AW792" t="s"/>
      <c r="AX792" t="s"/>
      <c r="AY792" t="n">
        <v>2311832</v>
      </c>
      <c r="AZ792" t="s">
        <v>322</v>
      </c>
      <c r="BA792" t="s"/>
      <c r="BB792" t="n">
        <v>28910</v>
      </c>
      <c r="BC792" t="n">
        <v>0</v>
      </c>
      <c r="BD792" t="n">
        <v>0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97</v>
      </c>
      <c r="B793" t="s">
        <v>71</v>
      </c>
      <c r="C793" t="s">
        <v>98</v>
      </c>
      <c r="D793" t="n">
        <v>2</v>
      </c>
      <c r="E793" t="s">
        <v>632</v>
      </c>
      <c r="F793" t="n">
        <v>357279</v>
      </c>
      <c r="G793" t="s">
        <v>74</v>
      </c>
      <c r="H793" t="s">
        <v>75</v>
      </c>
      <c r="I793" t="s"/>
      <c r="J793" t="s">
        <v>74</v>
      </c>
      <c r="K793" t="n">
        <v>85</v>
      </c>
      <c r="L793" t="s">
        <v>76</v>
      </c>
      <c r="M793" t="s"/>
      <c r="N793" t="s">
        <v>77</v>
      </c>
      <c r="O793" t="s">
        <v>78</v>
      </c>
      <c r="P793" t="s">
        <v>634</v>
      </c>
      <c r="Q793" t="s"/>
      <c r="R793" t="s">
        <v>80</v>
      </c>
      <c r="S793" t="s">
        <v>143</v>
      </c>
      <c r="T793" t="s">
        <v>82</v>
      </c>
      <c r="U793" t="s"/>
      <c r="V793" t="s">
        <v>83</v>
      </c>
      <c r="W793" t="s">
        <v>94</v>
      </c>
      <c r="X793" t="s"/>
      <c r="Y793" t="s">
        <v>85</v>
      </c>
      <c r="Z793">
        <f>HYPERLINK("https://hotelmonitor-cachepage.eclerx.com/savepage/tk_15439015230292687_sr_2151.html","info")</f>
        <v/>
      </c>
      <c r="AA793" t="n">
        <v>42733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/>
      <c r="AP793" t="n">
        <v>33</v>
      </c>
      <c r="AQ793" t="s">
        <v>88</v>
      </c>
      <c r="AR793" t="s">
        <v>124</v>
      </c>
      <c r="AS793" t="s"/>
      <c r="AT793" t="s">
        <v>90</v>
      </c>
      <c r="AU793" t="s"/>
      <c r="AV793" t="s"/>
      <c r="AW793" t="s"/>
      <c r="AX793" t="s"/>
      <c r="AY793" t="n">
        <v>2311832</v>
      </c>
      <c r="AZ793" t="s">
        <v>322</v>
      </c>
      <c r="BA793" t="s"/>
      <c r="BB793" t="n">
        <v>28910</v>
      </c>
      <c r="BC793" t="n">
        <v>0</v>
      </c>
      <c r="BD793" t="n">
        <v>0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97</v>
      </c>
      <c r="B794" t="s">
        <v>71</v>
      </c>
      <c r="C794" t="s">
        <v>98</v>
      </c>
      <c r="D794" t="n">
        <v>2</v>
      </c>
      <c r="E794" t="s">
        <v>632</v>
      </c>
      <c r="F794" t="n">
        <v>357279</v>
      </c>
      <c r="G794" t="s">
        <v>74</v>
      </c>
      <c r="H794" t="s">
        <v>75</v>
      </c>
      <c r="I794" t="s"/>
      <c r="J794" t="s">
        <v>74</v>
      </c>
      <c r="K794" t="n">
        <v>87</v>
      </c>
      <c r="L794" t="s">
        <v>76</v>
      </c>
      <c r="M794" t="s"/>
      <c r="N794" t="s">
        <v>637</v>
      </c>
      <c r="O794" t="s">
        <v>78</v>
      </c>
      <c r="P794" t="s">
        <v>634</v>
      </c>
      <c r="Q794" t="s"/>
      <c r="R794" t="s">
        <v>80</v>
      </c>
      <c r="S794" t="s">
        <v>146</v>
      </c>
      <c r="T794" t="s">
        <v>82</v>
      </c>
      <c r="U794" t="s"/>
      <c r="V794" t="s">
        <v>83</v>
      </c>
      <c r="W794" t="s">
        <v>94</v>
      </c>
      <c r="X794" t="s"/>
      <c r="Y794" t="s">
        <v>85</v>
      </c>
      <c r="Z794">
        <f>HYPERLINK("https://hotelmonitor-cachepage.eclerx.com/savepage/tk_15439015230292687_sr_2151.html","info")</f>
        <v/>
      </c>
      <c r="AA794" t="n">
        <v>42733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/>
      <c r="AP794" t="n">
        <v>33</v>
      </c>
      <c r="AQ794" t="s">
        <v>88</v>
      </c>
      <c r="AR794" t="s">
        <v>126</v>
      </c>
      <c r="AS794" t="s"/>
      <c r="AT794" t="s">
        <v>90</v>
      </c>
      <c r="AU794" t="s"/>
      <c r="AV794" t="s"/>
      <c r="AW794" t="s"/>
      <c r="AX794" t="s"/>
      <c r="AY794" t="n">
        <v>2311832</v>
      </c>
      <c r="AZ794" t="s">
        <v>322</v>
      </c>
      <c r="BA794" t="s"/>
      <c r="BB794" t="n">
        <v>28910</v>
      </c>
      <c r="BC794" t="n">
        <v>0</v>
      </c>
      <c r="BD794" t="n">
        <v>0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97</v>
      </c>
      <c r="B795" t="s">
        <v>71</v>
      </c>
      <c r="C795" t="s">
        <v>98</v>
      </c>
      <c r="D795" t="n">
        <v>2</v>
      </c>
      <c r="E795" t="s">
        <v>632</v>
      </c>
      <c r="F795" t="n">
        <v>357279</v>
      </c>
      <c r="G795" t="s">
        <v>74</v>
      </c>
      <c r="H795" t="s">
        <v>75</v>
      </c>
      <c r="I795" t="s"/>
      <c r="J795" t="s">
        <v>74</v>
      </c>
      <c r="K795" t="n">
        <v>88</v>
      </c>
      <c r="L795" t="s">
        <v>76</v>
      </c>
      <c r="M795" t="s"/>
      <c r="N795" t="s">
        <v>293</v>
      </c>
      <c r="O795" t="s">
        <v>78</v>
      </c>
      <c r="P795" t="s">
        <v>634</v>
      </c>
      <c r="Q795" t="s"/>
      <c r="R795" t="s">
        <v>80</v>
      </c>
      <c r="S795" t="s">
        <v>147</v>
      </c>
      <c r="T795" t="s">
        <v>82</v>
      </c>
      <c r="U795" t="s"/>
      <c r="V795" t="s">
        <v>83</v>
      </c>
      <c r="W795" t="s">
        <v>94</v>
      </c>
      <c r="X795" t="s"/>
      <c r="Y795" t="s">
        <v>85</v>
      </c>
      <c r="Z795">
        <f>HYPERLINK("https://hotelmonitor-cachepage.eclerx.com/savepage/tk_15439015230292687_sr_2151.html","info")</f>
        <v/>
      </c>
      <c r="AA795" t="n">
        <v>42733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/>
      <c r="AP795" t="n">
        <v>33</v>
      </c>
      <c r="AQ795" t="s">
        <v>88</v>
      </c>
      <c r="AR795" t="s">
        <v>89</v>
      </c>
      <c r="AS795" t="s"/>
      <c r="AT795" t="s">
        <v>90</v>
      </c>
      <c r="AU795" t="s"/>
      <c r="AV795" t="s"/>
      <c r="AW795" t="s"/>
      <c r="AX795" t="s"/>
      <c r="AY795" t="n">
        <v>2311832</v>
      </c>
      <c r="AZ795" t="s">
        <v>322</v>
      </c>
      <c r="BA795" t="s"/>
      <c r="BB795" t="n">
        <v>28910</v>
      </c>
      <c r="BC795" t="n">
        <v>0</v>
      </c>
      <c r="BD795" t="n">
        <v>0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97</v>
      </c>
      <c r="B796" t="s">
        <v>71</v>
      </c>
      <c r="C796" t="s">
        <v>98</v>
      </c>
      <c r="D796" t="n">
        <v>2</v>
      </c>
      <c r="E796" t="s">
        <v>632</v>
      </c>
      <c r="F796" t="n">
        <v>357279</v>
      </c>
      <c r="G796" t="s">
        <v>74</v>
      </c>
      <c r="H796" t="s">
        <v>75</v>
      </c>
      <c r="I796" t="s"/>
      <c r="J796" t="s">
        <v>74</v>
      </c>
      <c r="K796" t="n">
        <v>88</v>
      </c>
      <c r="L796" t="s">
        <v>76</v>
      </c>
      <c r="M796" t="s"/>
      <c r="N796" t="s">
        <v>639</v>
      </c>
      <c r="O796" t="s">
        <v>78</v>
      </c>
      <c r="P796" t="s">
        <v>634</v>
      </c>
      <c r="Q796" t="s"/>
      <c r="R796" t="s">
        <v>80</v>
      </c>
      <c r="S796" t="s">
        <v>147</v>
      </c>
      <c r="T796" t="s">
        <v>82</v>
      </c>
      <c r="U796" t="s"/>
      <c r="V796" t="s">
        <v>83</v>
      </c>
      <c r="W796" t="s">
        <v>94</v>
      </c>
      <c r="X796" t="s"/>
      <c r="Y796" t="s">
        <v>85</v>
      </c>
      <c r="Z796">
        <f>HYPERLINK("https://hotelmonitor-cachepage.eclerx.com/savepage/tk_15439015230292687_sr_2151.html","info")</f>
        <v/>
      </c>
      <c r="AA796" t="n">
        <v>42733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/>
      <c r="AP796" t="n">
        <v>33</v>
      </c>
      <c r="AQ796" t="s">
        <v>88</v>
      </c>
      <c r="AR796" t="s">
        <v>89</v>
      </c>
      <c r="AS796" t="s"/>
      <c r="AT796" t="s">
        <v>90</v>
      </c>
      <c r="AU796" t="s"/>
      <c r="AV796" t="s"/>
      <c r="AW796" t="s"/>
      <c r="AX796" t="s"/>
      <c r="AY796" t="n">
        <v>2311832</v>
      </c>
      <c r="AZ796" t="s">
        <v>322</v>
      </c>
      <c r="BA796" t="s"/>
      <c r="BB796" t="n">
        <v>28910</v>
      </c>
      <c r="BC796" t="n">
        <v>0</v>
      </c>
      <c r="BD796" t="n">
        <v>0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97</v>
      </c>
      <c r="B797" t="s">
        <v>71</v>
      </c>
      <c r="C797" t="s">
        <v>98</v>
      </c>
      <c r="D797" t="n">
        <v>2</v>
      </c>
      <c r="E797" t="s">
        <v>632</v>
      </c>
      <c r="F797" t="n">
        <v>357279</v>
      </c>
      <c r="G797" t="s">
        <v>74</v>
      </c>
      <c r="H797" t="s">
        <v>75</v>
      </c>
      <c r="I797" t="s"/>
      <c r="J797" t="s">
        <v>74</v>
      </c>
      <c r="K797" t="n">
        <v>91</v>
      </c>
      <c r="L797" t="s">
        <v>76</v>
      </c>
      <c r="M797" t="s"/>
      <c r="N797" t="s">
        <v>640</v>
      </c>
      <c r="O797" t="s">
        <v>78</v>
      </c>
      <c r="P797" t="s">
        <v>634</v>
      </c>
      <c r="Q797" t="s"/>
      <c r="R797" t="s">
        <v>80</v>
      </c>
      <c r="S797" t="s">
        <v>148</v>
      </c>
      <c r="T797" t="s">
        <v>82</v>
      </c>
      <c r="U797" t="s"/>
      <c r="V797" t="s">
        <v>83</v>
      </c>
      <c r="W797" t="s">
        <v>94</v>
      </c>
      <c r="X797" t="s"/>
      <c r="Y797" t="s">
        <v>85</v>
      </c>
      <c r="Z797">
        <f>HYPERLINK("https://hotelmonitor-cachepage.eclerx.com/savepage/tk_15439015230292687_sr_2151.html","info")</f>
        <v/>
      </c>
      <c r="AA797" t="n">
        <v>42733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/>
      <c r="AP797" t="n">
        <v>33</v>
      </c>
      <c r="AQ797" t="s">
        <v>88</v>
      </c>
      <c r="AR797" t="s">
        <v>103</v>
      </c>
      <c r="AS797" t="s"/>
      <c r="AT797" t="s">
        <v>90</v>
      </c>
      <c r="AU797" t="s"/>
      <c r="AV797" t="s"/>
      <c r="AW797" t="s"/>
      <c r="AX797" t="s"/>
      <c r="AY797" t="n">
        <v>2311832</v>
      </c>
      <c r="AZ797" t="s">
        <v>322</v>
      </c>
      <c r="BA797" t="s"/>
      <c r="BB797" t="n">
        <v>28910</v>
      </c>
      <c r="BC797" t="n">
        <v>0</v>
      </c>
      <c r="BD797" t="n">
        <v>0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97</v>
      </c>
      <c r="B798" t="s">
        <v>71</v>
      </c>
      <c r="C798" t="s">
        <v>98</v>
      </c>
      <c r="D798" t="n">
        <v>2</v>
      </c>
      <c r="E798" t="s">
        <v>632</v>
      </c>
      <c r="F798" t="n">
        <v>357279</v>
      </c>
      <c r="G798" t="s">
        <v>74</v>
      </c>
      <c r="H798" t="s">
        <v>75</v>
      </c>
      <c r="I798" t="s"/>
      <c r="J798" t="s">
        <v>74</v>
      </c>
      <c r="K798" t="n">
        <v>91</v>
      </c>
      <c r="L798" t="s">
        <v>76</v>
      </c>
      <c r="M798" t="s"/>
      <c r="N798" t="s">
        <v>77</v>
      </c>
      <c r="O798" t="s">
        <v>78</v>
      </c>
      <c r="P798" t="s">
        <v>634</v>
      </c>
      <c r="Q798" t="s"/>
      <c r="R798" t="s">
        <v>80</v>
      </c>
      <c r="S798" t="s">
        <v>148</v>
      </c>
      <c r="T798" t="s">
        <v>82</v>
      </c>
      <c r="U798" t="s"/>
      <c r="V798" t="s">
        <v>83</v>
      </c>
      <c r="W798" t="s">
        <v>94</v>
      </c>
      <c r="X798" t="s"/>
      <c r="Y798" t="s">
        <v>85</v>
      </c>
      <c r="Z798">
        <f>HYPERLINK("https://hotelmonitor-cachepage.eclerx.com/savepage/tk_15439015230292687_sr_2151.html","info")</f>
        <v/>
      </c>
      <c r="AA798" t="n">
        <v>42733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87</v>
      </c>
      <c r="AO798" t="s"/>
      <c r="AP798" t="n">
        <v>33</v>
      </c>
      <c r="AQ798" t="s">
        <v>88</v>
      </c>
      <c r="AR798" t="s">
        <v>119</v>
      </c>
      <c r="AS798" t="s"/>
      <c r="AT798" t="s">
        <v>90</v>
      </c>
      <c r="AU798" t="s"/>
      <c r="AV798" t="s"/>
      <c r="AW798" t="s"/>
      <c r="AX798" t="s"/>
      <c r="AY798" t="n">
        <v>2311832</v>
      </c>
      <c r="AZ798" t="s">
        <v>322</v>
      </c>
      <c r="BA798" t="s"/>
      <c r="BB798" t="n">
        <v>28910</v>
      </c>
      <c r="BC798" t="n">
        <v>0</v>
      </c>
      <c r="BD798" t="n">
        <v>0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97</v>
      </c>
      <c r="B799" t="s">
        <v>71</v>
      </c>
      <c r="C799" t="s">
        <v>98</v>
      </c>
      <c r="D799" t="n">
        <v>2</v>
      </c>
      <c r="E799" t="s">
        <v>632</v>
      </c>
      <c r="F799" t="n">
        <v>357279</v>
      </c>
      <c r="G799" t="s">
        <v>74</v>
      </c>
      <c r="H799" t="s">
        <v>75</v>
      </c>
      <c r="I799" t="s"/>
      <c r="J799" t="s">
        <v>74</v>
      </c>
      <c r="K799" t="n">
        <v>93</v>
      </c>
      <c r="L799" t="s">
        <v>76</v>
      </c>
      <c r="M799" t="s"/>
      <c r="N799" t="s">
        <v>77</v>
      </c>
      <c r="O799" t="s">
        <v>78</v>
      </c>
      <c r="P799" t="s">
        <v>634</v>
      </c>
      <c r="Q799" t="s"/>
      <c r="R799" t="s">
        <v>80</v>
      </c>
      <c r="S799" t="s">
        <v>313</v>
      </c>
      <c r="T799" t="s">
        <v>82</v>
      </c>
      <c r="U799" t="s"/>
      <c r="V799" t="s">
        <v>83</v>
      </c>
      <c r="W799" t="s">
        <v>94</v>
      </c>
      <c r="X799" t="s"/>
      <c r="Y799" t="s">
        <v>85</v>
      </c>
      <c r="Z799">
        <f>HYPERLINK("https://hotelmonitor-cachepage.eclerx.com/savepage/tk_15439015230292687_sr_2151.html","info")</f>
        <v/>
      </c>
      <c r="AA799" t="n">
        <v>42733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87</v>
      </c>
      <c r="AO799" t="s"/>
      <c r="AP799" t="n">
        <v>33</v>
      </c>
      <c r="AQ799" t="s">
        <v>88</v>
      </c>
      <c r="AR799" t="s">
        <v>124</v>
      </c>
      <c r="AS799" t="s"/>
      <c r="AT799" t="s">
        <v>90</v>
      </c>
      <c r="AU799" t="s"/>
      <c r="AV799" t="s"/>
      <c r="AW799" t="s"/>
      <c r="AX799" t="s"/>
      <c r="AY799" t="n">
        <v>2311832</v>
      </c>
      <c r="AZ799" t="s">
        <v>322</v>
      </c>
      <c r="BA799" t="s"/>
      <c r="BB799" t="n">
        <v>28910</v>
      </c>
      <c r="BC799" t="n">
        <v>0</v>
      </c>
      <c r="BD799" t="n">
        <v>0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97</v>
      </c>
      <c r="B800" t="s">
        <v>71</v>
      </c>
      <c r="C800" t="s">
        <v>98</v>
      </c>
      <c r="D800" t="n">
        <v>2</v>
      </c>
      <c r="E800" t="s">
        <v>632</v>
      </c>
      <c r="F800" t="n">
        <v>357279</v>
      </c>
      <c r="G800" t="s">
        <v>74</v>
      </c>
      <c r="H800" t="s">
        <v>75</v>
      </c>
      <c r="I800" t="s"/>
      <c r="J800" t="s">
        <v>74</v>
      </c>
      <c r="K800" t="n">
        <v>95</v>
      </c>
      <c r="L800" t="s">
        <v>76</v>
      </c>
      <c r="M800" t="s"/>
      <c r="N800" t="s">
        <v>641</v>
      </c>
      <c r="O800" t="s">
        <v>78</v>
      </c>
      <c r="P800" t="s">
        <v>634</v>
      </c>
      <c r="Q800" t="s"/>
      <c r="R800" t="s">
        <v>80</v>
      </c>
      <c r="S800" t="s">
        <v>501</v>
      </c>
      <c r="T800" t="s">
        <v>82</v>
      </c>
      <c r="U800" t="s"/>
      <c r="V800" t="s">
        <v>83</v>
      </c>
      <c r="W800" t="s">
        <v>84</v>
      </c>
      <c r="X800" t="s"/>
      <c r="Y800" t="s">
        <v>85</v>
      </c>
      <c r="Z800">
        <f>HYPERLINK("https://hotelmonitor-cachepage.eclerx.com/savepage/tk_15439015230292687_sr_2151.html","info")</f>
        <v/>
      </c>
      <c r="AA800" t="n">
        <v>42733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87</v>
      </c>
      <c r="AO800" t="s"/>
      <c r="AP800" t="n">
        <v>33</v>
      </c>
      <c r="AQ800" t="s">
        <v>88</v>
      </c>
      <c r="AR800" t="s">
        <v>116</v>
      </c>
      <c r="AS800" t="s"/>
      <c r="AT800" t="s">
        <v>90</v>
      </c>
      <c r="AU800" t="s"/>
      <c r="AV800" t="s"/>
      <c r="AW800" t="s"/>
      <c r="AX800" t="s"/>
      <c r="AY800" t="n">
        <v>2311832</v>
      </c>
      <c r="AZ800" t="s">
        <v>322</v>
      </c>
      <c r="BA800" t="s"/>
      <c r="BB800" t="n">
        <v>28910</v>
      </c>
      <c r="BC800" t="n">
        <v>0</v>
      </c>
      <c r="BD800" t="n">
        <v>0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97</v>
      </c>
      <c r="B801" t="s">
        <v>71</v>
      </c>
      <c r="C801" t="s">
        <v>98</v>
      </c>
      <c r="D801" t="n">
        <v>2</v>
      </c>
      <c r="E801" t="s">
        <v>632</v>
      </c>
      <c r="F801" t="n">
        <v>357279</v>
      </c>
      <c r="G801" t="s">
        <v>74</v>
      </c>
      <c r="H801" t="s">
        <v>75</v>
      </c>
      <c r="I801" t="s"/>
      <c r="J801" t="s">
        <v>74</v>
      </c>
      <c r="K801" t="n">
        <v>104</v>
      </c>
      <c r="L801" t="s">
        <v>76</v>
      </c>
      <c r="M801" t="s"/>
      <c r="N801" t="s">
        <v>290</v>
      </c>
      <c r="O801" t="s">
        <v>78</v>
      </c>
      <c r="P801" t="s">
        <v>634</v>
      </c>
      <c r="Q801" t="s"/>
      <c r="R801" t="s">
        <v>80</v>
      </c>
      <c r="S801" t="s">
        <v>177</v>
      </c>
      <c r="T801" t="s">
        <v>82</v>
      </c>
      <c r="U801" t="s"/>
      <c r="V801" t="s">
        <v>83</v>
      </c>
      <c r="W801" t="s">
        <v>84</v>
      </c>
      <c r="X801" t="s"/>
      <c r="Y801" t="s">
        <v>85</v>
      </c>
      <c r="Z801">
        <f>HYPERLINK("https://hotelmonitor-cachepage.eclerx.com/savepage/tk_15439015230292687_sr_2151.html","info")</f>
        <v/>
      </c>
      <c r="AA801" t="n">
        <v>42733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/>
      <c r="AP801" t="n">
        <v>33</v>
      </c>
      <c r="AQ801" t="s">
        <v>88</v>
      </c>
      <c r="AR801" t="s">
        <v>121</v>
      </c>
      <c r="AS801" t="s"/>
      <c r="AT801" t="s">
        <v>90</v>
      </c>
      <c r="AU801" t="s"/>
      <c r="AV801" t="s"/>
      <c r="AW801" t="s"/>
      <c r="AX801" t="s"/>
      <c r="AY801" t="n">
        <v>2311832</v>
      </c>
      <c r="AZ801" t="s">
        <v>322</v>
      </c>
      <c r="BA801" t="s"/>
      <c r="BB801" t="n">
        <v>28910</v>
      </c>
      <c r="BC801" t="n">
        <v>0</v>
      </c>
      <c r="BD801" t="n">
        <v>0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97</v>
      </c>
      <c r="B802" t="s">
        <v>71</v>
      </c>
      <c r="C802" t="s">
        <v>98</v>
      </c>
      <c r="D802" t="n">
        <v>2</v>
      </c>
      <c r="E802" t="s">
        <v>632</v>
      </c>
      <c r="F802" t="n">
        <v>357279</v>
      </c>
      <c r="G802" t="s">
        <v>74</v>
      </c>
      <c r="H802" t="s">
        <v>75</v>
      </c>
      <c r="I802" t="s"/>
      <c r="J802" t="s">
        <v>74</v>
      </c>
      <c r="K802" t="n">
        <v>105</v>
      </c>
      <c r="L802" t="s">
        <v>76</v>
      </c>
      <c r="M802" t="s"/>
      <c r="N802" t="s">
        <v>635</v>
      </c>
      <c r="O802" t="s">
        <v>78</v>
      </c>
      <c r="P802" t="s">
        <v>634</v>
      </c>
      <c r="Q802" t="s"/>
      <c r="R802" t="s">
        <v>80</v>
      </c>
      <c r="S802" t="s">
        <v>149</v>
      </c>
      <c r="T802" t="s">
        <v>82</v>
      </c>
      <c r="U802" t="s"/>
      <c r="V802" t="s">
        <v>83</v>
      </c>
      <c r="W802" t="s">
        <v>84</v>
      </c>
      <c r="X802" t="s"/>
      <c r="Y802" t="s">
        <v>85</v>
      </c>
      <c r="Z802">
        <f>HYPERLINK("https://hotelmonitor-cachepage.eclerx.com/savepage/tk_15439015230292687_sr_2151.html","info")</f>
        <v/>
      </c>
      <c r="AA802" t="n">
        <v>42733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/>
      <c r="AP802" t="n">
        <v>33</v>
      </c>
      <c r="AQ802" t="s">
        <v>88</v>
      </c>
      <c r="AR802" t="s">
        <v>103</v>
      </c>
      <c r="AS802" t="s"/>
      <c r="AT802" t="s">
        <v>90</v>
      </c>
      <c r="AU802" t="s"/>
      <c r="AV802" t="s"/>
      <c r="AW802" t="s"/>
      <c r="AX802" t="s"/>
      <c r="AY802" t="n">
        <v>2311832</v>
      </c>
      <c r="AZ802" t="s">
        <v>322</v>
      </c>
      <c r="BA802" t="s"/>
      <c r="BB802" t="n">
        <v>28910</v>
      </c>
      <c r="BC802" t="n">
        <v>0</v>
      </c>
      <c r="BD802" t="n">
        <v>0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97</v>
      </c>
      <c r="B803" t="s">
        <v>71</v>
      </c>
      <c r="C803" t="s">
        <v>98</v>
      </c>
      <c r="D803" t="n">
        <v>2</v>
      </c>
      <c r="E803" t="s">
        <v>632</v>
      </c>
      <c r="F803" t="n">
        <v>357279</v>
      </c>
      <c r="G803" t="s">
        <v>74</v>
      </c>
      <c r="H803" t="s">
        <v>75</v>
      </c>
      <c r="I803" t="s"/>
      <c r="J803" t="s">
        <v>74</v>
      </c>
      <c r="K803" t="n">
        <v>106</v>
      </c>
      <c r="L803" t="s">
        <v>76</v>
      </c>
      <c r="M803" t="s"/>
      <c r="N803" t="s">
        <v>642</v>
      </c>
      <c r="O803" t="s">
        <v>78</v>
      </c>
      <c r="P803" t="s">
        <v>634</v>
      </c>
      <c r="Q803" t="s"/>
      <c r="R803" t="s">
        <v>80</v>
      </c>
      <c r="S803" t="s">
        <v>178</v>
      </c>
      <c r="T803" t="s">
        <v>82</v>
      </c>
      <c r="U803" t="s"/>
      <c r="V803" t="s">
        <v>83</v>
      </c>
      <c r="W803" t="s">
        <v>94</v>
      </c>
      <c r="X803" t="s"/>
      <c r="Y803" t="s">
        <v>85</v>
      </c>
      <c r="Z803">
        <f>HYPERLINK("https://hotelmonitor-cachepage.eclerx.com/savepage/tk_15439015230292687_sr_2151.html","info")</f>
        <v/>
      </c>
      <c r="AA803" t="n">
        <v>42733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/>
      <c r="AP803" t="n">
        <v>33</v>
      </c>
      <c r="AQ803" t="s">
        <v>88</v>
      </c>
      <c r="AR803" t="s">
        <v>110</v>
      </c>
      <c r="AS803" t="s"/>
      <c r="AT803" t="s">
        <v>90</v>
      </c>
      <c r="AU803" t="s"/>
      <c r="AV803" t="s"/>
      <c r="AW803" t="s"/>
      <c r="AX803" t="s"/>
      <c r="AY803" t="n">
        <v>2311832</v>
      </c>
      <c r="AZ803" t="s">
        <v>322</v>
      </c>
      <c r="BA803" t="s"/>
      <c r="BB803" t="n">
        <v>28910</v>
      </c>
      <c r="BC803" t="n">
        <v>0</v>
      </c>
      <c r="BD803" t="n">
        <v>0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97</v>
      </c>
      <c r="B804" t="s">
        <v>71</v>
      </c>
      <c r="C804" t="s">
        <v>98</v>
      </c>
      <c r="D804" t="n">
        <v>2</v>
      </c>
      <c r="E804" t="s">
        <v>632</v>
      </c>
      <c r="F804" t="n">
        <v>357279</v>
      </c>
      <c r="G804" t="s">
        <v>74</v>
      </c>
      <c r="H804" t="s">
        <v>75</v>
      </c>
      <c r="I804" t="s"/>
      <c r="J804" t="s">
        <v>74</v>
      </c>
      <c r="K804" t="n">
        <v>106</v>
      </c>
      <c r="L804" t="s">
        <v>76</v>
      </c>
      <c r="M804" t="s"/>
      <c r="N804" t="s">
        <v>293</v>
      </c>
      <c r="O804" t="s">
        <v>78</v>
      </c>
      <c r="P804" t="s">
        <v>634</v>
      </c>
      <c r="Q804" t="s"/>
      <c r="R804" t="s">
        <v>80</v>
      </c>
      <c r="S804" t="s">
        <v>178</v>
      </c>
      <c r="T804" t="s">
        <v>82</v>
      </c>
      <c r="U804" t="s"/>
      <c r="V804" t="s">
        <v>83</v>
      </c>
      <c r="W804" t="s">
        <v>84</v>
      </c>
      <c r="X804" t="s"/>
      <c r="Y804" t="s">
        <v>85</v>
      </c>
      <c r="Z804">
        <f>HYPERLINK("https://hotelmonitor-cachepage.eclerx.com/savepage/tk_15439015230292687_sr_2151.html","info")</f>
        <v/>
      </c>
      <c r="AA804" t="n">
        <v>42733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/>
      <c r="AP804" t="n">
        <v>33</v>
      </c>
      <c r="AQ804" t="s">
        <v>88</v>
      </c>
      <c r="AR804" t="s">
        <v>89</v>
      </c>
      <c r="AS804" t="s"/>
      <c r="AT804" t="s">
        <v>90</v>
      </c>
      <c r="AU804" t="s"/>
      <c r="AV804" t="s"/>
      <c r="AW804" t="s"/>
      <c r="AX804" t="s"/>
      <c r="AY804" t="n">
        <v>2311832</v>
      </c>
      <c r="AZ804" t="s">
        <v>322</v>
      </c>
      <c r="BA804" t="s"/>
      <c r="BB804" t="n">
        <v>28910</v>
      </c>
      <c r="BC804" t="n">
        <v>0</v>
      </c>
      <c r="BD804" t="n">
        <v>0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97</v>
      </c>
      <c r="B805" t="s">
        <v>71</v>
      </c>
      <c r="C805" t="s">
        <v>98</v>
      </c>
      <c r="D805" t="n">
        <v>2</v>
      </c>
      <c r="E805" t="s">
        <v>632</v>
      </c>
      <c r="F805" t="n">
        <v>357279</v>
      </c>
      <c r="G805" t="s">
        <v>74</v>
      </c>
      <c r="H805" t="s">
        <v>75</v>
      </c>
      <c r="I805" t="s"/>
      <c r="J805" t="s">
        <v>74</v>
      </c>
      <c r="K805" t="n">
        <v>106</v>
      </c>
      <c r="L805" t="s">
        <v>76</v>
      </c>
      <c r="M805" t="s"/>
      <c r="N805" t="s">
        <v>639</v>
      </c>
      <c r="O805" t="s">
        <v>78</v>
      </c>
      <c r="P805" t="s">
        <v>634</v>
      </c>
      <c r="Q805" t="s"/>
      <c r="R805" t="s">
        <v>80</v>
      </c>
      <c r="S805" t="s">
        <v>178</v>
      </c>
      <c r="T805" t="s">
        <v>82</v>
      </c>
      <c r="U805" t="s"/>
      <c r="V805" t="s">
        <v>83</v>
      </c>
      <c r="W805" t="s">
        <v>84</v>
      </c>
      <c r="X805" t="s"/>
      <c r="Y805" t="s">
        <v>85</v>
      </c>
      <c r="Z805">
        <f>HYPERLINK("https://hotelmonitor-cachepage.eclerx.com/savepage/tk_15439015230292687_sr_2151.html","info")</f>
        <v/>
      </c>
      <c r="AA805" t="n">
        <v>42733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/>
      <c r="AP805" t="n">
        <v>33</v>
      </c>
      <c r="AQ805" t="s">
        <v>88</v>
      </c>
      <c r="AR805" t="s">
        <v>89</v>
      </c>
      <c r="AS805" t="s"/>
      <c r="AT805" t="s">
        <v>90</v>
      </c>
      <c r="AU805" t="s"/>
      <c r="AV805" t="s"/>
      <c r="AW805" t="s"/>
      <c r="AX805" t="s"/>
      <c r="AY805" t="n">
        <v>2311832</v>
      </c>
      <c r="AZ805" t="s">
        <v>322</v>
      </c>
      <c r="BA805" t="s"/>
      <c r="BB805" t="n">
        <v>28910</v>
      </c>
      <c r="BC805" t="n">
        <v>0</v>
      </c>
      <c r="BD805" t="n">
        <v>0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97</v>
      </c>
      <c r="B806" t="s">
        <v>71</v>
      </c>
      <c r="C806" t="s">
        <v>98</v>
      </c>
      <c r="D806" t="n">
        <v>2</v>
      </c>
      <c r="E806" t="s">
        <v>632</v>
      </c>
      <c r="F806" t="n">
        <v>357279</v>
      </c>
      <c r="G806" t="s">
        <v>74</v>
      </c>
      <c r="H806" t="s">
        <v>75</v>
      </c>
      <c r="I806" t="s"/>
      <c r="J806" t="s">
        <v>74</v>
      </c>
      <c r="K806" t="n">
        <v>107</v>
      </c>
      <c r="L806" t="s">
        <v>76</v>
      </c>
      <c r="M806" t="s"/>
      <c r="N806" t="s">
        <v>637</v>
      </c>
      <c r="O806" t="s">
        <v>78</v>
      </c>
      <c r="P806" t="s">
        <v>634</v>
      </c>
      <c r="Q806" t="s"/>
      <c r="R806" t="s">
        <v>80</v>
      </c>
      <c r="S806" t="s">
        <v>268</v>
      </c>
      <c r="T806" t="s">
        <v>82</v>
      </c>
      <c r="U806" t="s"/>
      <c r="V806" t="s">
        <v>83</v>
      </c>
      <c r="W806" t="s">
        <v>84</v>
      </c>
      <c r="X806" t="s"/>
      <c r="Y806" t="s">
        <v>85</v>
      </c>
      <c r="Z806">
        <f>HYPERLINK("https://hotelmonitor-cachepage.eclerx.com/savepage/tk_15439015230292687_sr_2151.html","info")</f>
        <v/>
      </c>
      <c r="AA806" t="n">
        <v>42733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/>
      <c r="AP806" t="n">
        <v>33</v>
      </c>
      <c r="AQ806" t="s">
        <v>88</v>
      </c>
      <c r="AR806" t="s">
        <v>121</v>
      </c>
      <c r="AS806" t="s"/>
      <c r="AT806" t="s">
        <v>90</v>
      </c>
      <c r="AU806" t="s"/>
      <c r="AV806" t="s"/>
      <c r="AW806" t="s"/>
      <c r="AX806" t="s"/>
      <c r="AY806" t="n">
        <v>2311832</v>
      </c>
      <c r="AZ806" t="s">
        <v>322</v>
      </c>
      <c r="BA806" t="s"/>
      <c r="BB806" t="n">
        <v>28910</v>
      </c>
      <c r="BC806" t="n">
        <v>0</v>
      </c>
      <c r="BD806" t="n">
        <v>0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97</v>
      </c>
      <c r="B807" t="s">
        <v>71</v>
      </c>
      <c r="C807" t="s">
        <v>98</v>
      </c>
      <c r="D807" t="n">
        <v>2</v>
      </c>
      <c r="E807" t="s">
        <v>632</v>
      </c>
      <c r="F807" t="n">
        <v>357279</v>
      </c>
      <c r="G807" t="s">
        <v>74</v>
      </c>
      <c r="H807" t="s">
        <v>75</v>
      </c>
      <c r="I807" t="s"/>
      <c r="J807" t="s">
        <v>74</v>
      </c>
      <c r="K807" t="n">
        <v>109</v>
      </c>
      <c r="L807" t="s">
        <v>76</v>
      </c>
      <c r="M807" t="s"/>
      <c r="N807" t="s">
        <v>77</v>
      </c>
      <c r="O807" t="s">
        <v>78</v>
      </c>
      <c r="P807" t="s">
        <v>634</v>
      </c>
      <c r="Q807" t="s"/>
      <c r="R807" t="s">
        <v>80</v>
      </c>
      <c r="S807" t="s">
        <v>282</v>
      </c>
      <c r="T807" t="s">
        <v>82</v>
      </c>
      <c r="U807" t="s"/>
      <c r="V807" t="s">
        <v>83</v>
      </c>
      <c r="W807" t="s">
        <v>84</v>
      </c>
      <c r="X807" t="s"/>
      <c r="Y807" t="s">
        <v>85</v>
      </c>
      <c r="Z807">
        <f>HYPERLINK("https://hotelmonitor-cachepage.eclerx.com/savepage/tk_15439015230292687_sr_2151.html","info")</f>
        <v/>
      </c>
      <c r="AA807" t="n">
        <v>42733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/>
      <c r="AP807" t="n">
        <v>33</v>
      </c>
      <c r="AQ807" t="s">
        <v>88</v>
      </c>
      <c r="AR807" t="s">
        <v>119</v>
      </c>
      <c r="AS807" t="s"/>
      <c r="AT807" t="s">
        <v>90</v>
      </c>
      <c r="AU807" t="s"/>
      <c r="AV807" t="s"/>
      <c r="AW807" t="s"/>
      <c r="AX807" t="s"/>
      <c r="AY807" t="n">
        <v>2311832</v>
      </c>
      <c r="AZ807" t="s">
        <v>322</v>
      </c>
      <c r="BA807" t="s"/>
      <c r="BB807" t="n">
        <v>28910</v>
      </c>
      <c r="BC807" t="n">
        <v>0</v>
      </c>
      <c r="BD807" t="n">
        <v>0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97</v>
      </c>
      <c r="B808" t="s">
        <v>71</v>
      </c>
      <c r="C808" t="s">
        <v>98</v>
      </c>
      <c r="D808" t="n">
        <v>2</v>
      </c>
      <c r="E808" t="s">
        <v>632</v>
      </c>
      <c r="F808" t="n">
        <v>357279</v>
      </c>
      <c r="G808" t="s">
        <v>74</v>
      </c>
      <c r="H808" t="s">
        <v>75</v>
      </c>
      <c r="I808" t="s"/>
      <c r="J808" t="s">
        <v>74</v>
      </c>
      <c r="K808" t="n">
        <v>110</v>
      </c>
      <c r="L808" t="s">
        <v>76</v>
      </c>
      <c r="M808" t="s"/>
      <c r="N808" t="s">
        <v>642</v>
      </c>
      <c r="O808" t="s">
        <v>78</v>
      </c>
      <c r="P808" t="s">
        <v>634</v>
      </c>
      <c r="Q808" t="s"/>
      <c r="R808" t="s">
        <v>80</v>
      </c>
      <c r="S808" t="s">
        <v>151</v>
      </c>
      <c r="T808" t="s">
        <v>82</v>
      </c>
      <c r="U808" t="s"/>
      <c r="V808" t="s">
        <v>83</v>
      </c>
      <c r="W808" t="s">
        <v>94</v>
      </c>
      <c r="X808" t="s"/>
      <c r="Y808" t="s">
        <v>85</v>
      </c>
      <c r="Z808">
        <f>HYPERLINK("https://hotelmonitor-cachepage.eclerx.com/savepage/tk_15439015230292687_sr_2151.html","info")</f>
        <v/>
      </c>
      <c r="AA808" t="n">
        <v>42733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/>
      <c r="AP808" t="n">
        <v>33</v>
      </c>
      <c r="AQ808" t="s">
        <v>88</v>
      </c>
      <c r="AR808" t="s">
        <v>116</v>
      </c>
      <c r="AS808" t="s"/>
      <c r="AT808" t="s">
        <v>90</v>
      </c>
      <c r="AU808" t="s"/>
      <c r="AV808" t="s"/>
      <c r="AW808" t="s"/>
      <c r="AX808" t="s"/>
      <c r="AY808" t="n">
        <v>2311832</v>
      </c>
      <c r="AZ808" t="s">
        <v>322</v>
      </c>
      <c r="BA808" t="s"/>
      <c r="BB808" t="n">
        <v>28910</v>
      </c>
      <c r="BC808" t="n">
        <v>0</v>
      </c>
      <c r="BD808" t="n">
        <v>0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97</v>
      </c>
      <c r="B809" t="s">
        <v>71</v>
      </c>
      <c r="C809" t="s">
        <v>98</v>
      </c>
      <c r="D809" t="n">
        <v>2</v>
      </c>
      <c r="E809" t="s">
        <v>632</v>
      </c>
      <c r="F809" t="n">
        <v>357279</v>
      </c>
      <c r="G809" t="s">
        <v>74</v>
      </c>
      <c r="H809" t="s">
        <v>75</v>
      </c>
      <c r="I809" t="s"/>
      <c r="J809" t="s">
        <v>74</v>
      </c>
      <c r="K809" t="n">
        <v>111</v>
      </c>
      <c r="L809" t="s">
        <v>76</v>
      </c>
      <c r="M809" t="s"/>
      <c r="N809" t="s">
        <v>77</v>
      </c>
      <c r="O809" t="s">
        <v>78</v>
      </c>
      <c r="P809" t="s">
        <v>634</v>
      </c>
      <c r="Q809" t="s"/>
      <c r="R809" t="s">
        <v>80</v>
      </c>
      <c r="S809" t="s">
        <v>179</v>
      </c>
      <c r="T809" t="s">
        <v>82</v>
      </c>
      <c r="U809" t="s"/>
      <c r="V809" t="s">
        <v>83</v>
      </c>
      <c r="W809" t="s">
        <v>84</v>
      </c>
      <c r="X809" t="s"/>
      <c r="Y809" t="s">
        <v>85</v>
      </c>
      <c r="Z809">
        <f>HYPERLINK("https://hotelmonitor-cachepage.eclerx.com/savepage/tk_15439015230292687_sr_2151.html","info")</f>
        <v/>
      </c>
      <c r="AA809" t="n">
        <v>42733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/>
      <c r="AP809" t="n">
        <v>33</v>
      </c>
      <c r="AQ809" t="s">
        <v>88</v>
      </c>
      <c r="AR809" t="s">
        <v>124</v>
      </c>
      <c r="AS809" t="s"/>
      <c r="AT809" t="s">
        <v>90</v>
      </c>
      <c r="AU809" t="s"/>
      <c r="AV809" t="s"/>
      <c r="AW809" t="s"/>
      <c r="AX809" t="s"/>
      <c r="AY809" t="n">
        <v>2311832</v>
      </c>
      <c r="AZ809" t="s">
        <v>322</v>
      </c>
      <c r="BA809" t="s"/>
      <c r="BB809" t="n">
        <v>28910</v>
      </c>
      <c r="BC809" t="n">
        <v>0</v>
      </c>
      <c r="BD809" t="n">
        <v>0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97</v>
      </c>
      <c r="B810" t="s">
        <v>71</v>
      </c>
      <c r="C810" t="s">
        <v>98</v>
      </c>
      <c r="D810" t="n">
        <v>2</v>
      </c>
      <c r="E810" t="s">
        <v>632</v>
      </c>
      <c r="F810" t="n">
        <v>357279</v>
      </c>
      <c r="G810" t="s">
        <v>74</v>
      </c>
      <c r="H810" t="s">
        <v>75</v>
      </c>
      <c r="I810" t="s"/>
      <c r="J810" t="s">
        <v>74</v>
      </c>
      <c r="K810" t="n">
        <v>111</v>
      </c>
      <c r="L810" t="s">
        <v>76</v>
      </c>
      <c r="M810" t="s"/>
      <c r="N810" t="s">
        <v>293</v>
      </c>
      <c r="O810" t="s">
        <v>78</v>
      </c>
      <c r="P810" t="s">
        <v>634</v>
      </c>
      <c r="Q810" t="s"/>
      <c r="R810" t="s">
        <v>80</v>
      </c>
      <c r="S810" t="s">
        <v>179</v>
      </c>
      <c r="T810" t="s">
        <v>82</v>
      </c>
      <c r="U810" t="s"/>
      <c r="V810" t="s">
        <v>83</v>
      </c>
      <c r="W810" t="s">
        <v>84</v>
      </c>
      <c r="X810" t="s"/>
      <c r="Y810" t="s">
        <v>85</v>
      </c>
      <c r="Z810">
        <f>HYPERLINK("https://hotelmonitor-cachepage.eclerx.com/savepage/tk_15439015230292687_sr_2151.html","info")</f>
        <v/>
      </c>
      <c r="AA810" t="n">
        <v>42733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87</v>
      </c>
      <c r="AO810" t="s"/>
      <c r="AP810" t="n">
        <v>33</v>
      </c>
      <c r="AQ810" t="s">
        <v>88</v>
      </c>
      <c r="AR810" t="s">
        <v>89</v>
      </c>
      <c r="AS810" t="s"/>
      <c r="AT810" t="s">
        <v>90</v>
      </c>
      <c r="AU810" t="s"/>
      <c r="AV810" t="s"/>
      <c r="AW810" t="s"/>
      <c r="AX810" t="s"/>
      <c r="AY810" t="n">
        <v>2311832</v>
      </c>
      <c r="AZ810" t="s">
        <v>322</v>
      </c>
      <c r="BA810" t="s"/>
      <c r="BB810" t="n">
        <v>28910</v>
      </c>
      <c r="BC810" t="n">
        <v>0</v>
      </c>
      <c r="BD810" t="n">
        <v>0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97</v>
      </c>
      <c r="B811" t="s">
        <v>71</v>
      </c>
      <c r="C811" t="s">
        <v>98</v>
      </c>
      <c r="D811" t="n">
        <v>2</v>
      </c>
      <c r="E811" t="s">
        <v>632</v>
      </c>
      <c r="F811" t="n">
        <v>357279</v>
      </c>
      <c r="G811" t="s">
        <v>74</v>
      </c>
      <c r="H811" t="s">
        <v>75</v>
      </c>
      <c r="I811" t="s"/>
      <c r="J811" t="s">
        <v>74</v>
      </c>
      <c r="K811" t="n">
        <v>112</v>
      </c>
      <c r="L811" t="s">
        <v>76</v>
      </c>
      <c r="M811" t="s"/>
      <c r="N811" t="s">
        <v>643</v>
      </c>
      <c r="O811" t="s">
        <v>78</v>
      </c>
      <c r="P811" t="s">
        <v>634</v>
      </c>
      <c r="Q811" t="s"/>
      <c r="R811" t="s">
        <v>80</v>
      </c>
      <c r="S811" t="s">
        <v>344</v>
      </c>
      <c r="T811" t="s">
        <v>82</v>
      </c>
      <c r="U811" t="s"/>
      <c r="V811" t="s">
        <v>83</v>
      </c>
      <c r="W811" t="s">
        <v>84</v>
      </c>
      <c r="X811" t="s"/>
      <c r="Y811" t="s">
        <v>85</v>
      </c>
      <c r="Z811">
        <f>HYPERLINK("https://hotelmonitor-cachepage.eclerx.com/savepage/tk_15439015230292687_sr_2151.html","info")</f>
        <v/>
      </c>
      <c r="AA811" t="n">
        <v>42733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87</v>
      </c>
      <c r="AO811" t="s"/>
      <c r="AP811" t="n">
        <v>33</v>
      </c>
      <c r="AQ811" t="s">
        <v>88</v>
      </c>
      <c r="AR811" t="s">
        <v>107</v>
      </c>
      <c r="AS811" t="s"/>
      <c r="AT811" t="s">
        <v>90</v>
      </c>
      <c r="AU811" t="s"/>
      <c r="AV811" t="s"/>
      <c r="AW811" t="s"/>
      <c r="AX811" t="s"/>
      <c r="AY811" t="n">
        <v>2311832</v>
      </c>
      <c r="AZ811" t="s">
        <v>322</v>
      </c>
      <c r="BA811" t="s"/>
      <c r="BB811" t="n">
        <v>28910</v>
      </c>
      <c r="BC811" t="n">
        <v>0</v>
      </c>
      <c r="BD811" t="n">
        <v>0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97</v>
      </c>
      <c r="B812" t="s">
        <v>71</v>
      </c>
      <c r="C812" t="s">
        <v>98</v>
      </c>
      <c r="D812" t="n">
        <v>2</v>
      </c>
      <c r="E812" t="s">
        <v>632</v>
      </c>
      <c r="F812" t="n">
        <v>357279</v>
      </c>
      <c r="G812" t="s">
        <v>74</v>
      </c>
      <c r="H812" t="s">
        <v>75</v>
      </c>
      <c r="I812" t="s"/>
      <c r="J812" t="s">
        <v>74</v>
      </c>
      <c r="K812" t="n">
        <v>113</v>
      </c>
      <c r="L812" t="s">
        <v>76</v>
      </c>
      <c r="M812" t="s"/>
      <c r="N812" t="s">
        <v>444</v>
      </c>
      <c r="O812" t="s">
        <v>78</v>
      </c>
      <c r="P812" t="s">
        <v>634</v>
      </c>
      <c r="Q812" t="s"/>
      <c r="R812" t="s">
        <v>80</v>
      </c>
      <c r="S812" t="s">
        <v>152</v>
      </c>
      <c r="T812" t="s">
        <v>82</v>
      </c>
      <c r="U812" t="s"/>
      <c r="V812" t="s">
        <v>83</v>
      </c>
      <c r="W812" t="s">
        <v>84</v>
      </c>
      <c r="X812" t="s"/>
      <c r="Y812" t="s">
        <v>85</v>
      </c>
      <c r="Z812">
        <f>HYPERLINK("https://hotelmonitor-cachepage.eclerx.com/savepage/tk_15439015230292687_sr_2151.html","info")</f>
        <v/>
      </c>
      <c r="AA812" t="n">
        <v>42733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87</v>
      </c>
      <c r="AO812" t="s"/>
      <c r="AP812" t="n">
        <v>33</v>
      </c>
      <c r="AQ812" t="s">
        <v>88</v>
      </c>
      <c r="AR812" t="s">
        <v>126</v>
      </c>
      <c r="AS812" t="s"/>
      <c r="AT812" t="s">
        <v>90</v>
      </c>
      <c r="AU812" t="s"/>
      <c r="AV812" t="s"/>
      <c r="AW812" t="s"/>
      <c r="AX812" t="s"/>
      <c r="AY812" t="n">
        <v>2311832</v>
      </c>
      <c r="AZ812" t="s">
        <v>322</v>
      </c>
      <c r="BA812" t="s"/>
      <c r="BB812" t="n">
        <v>28910</v>
      </c>
      <c r="BC812" t="n">
        <v>0</v>
      </c>
      <c r="BD812" t="n">
        <v>0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97</v>
      </c>
      <c r="B813" t="s">
        <v>71</v>
      </c>
      <c r="C813" t="s">
        <v>98</v>
      </c>
      <c r="D813" t="n">
        <v>2</v>
      </c>
      <c r="E813" t="s">
        <v>632</v>
      </c>
      <c r="F813" t="n">
        <v>357279</v>
      </c>
      <c r="G813" t="s">
        <v>74</v>
      </c>
      <c r="H813" t="s">
        <v>75</v>
      </c>
      <c r="I813" t="s"/>
      <c r="J813" t="s">
        <v>74</v>
      </c>
      <c r="K813" t="n">
        <v>114</v>
      </c>
      <c r="L813" t="s">
        <v>76</v>
      </c>
      <c r="M813" t="s"/>
      <c r="N813" t="s">
        <v>644</v>
      </c>
      <c r="O813" t="s">
        <v>78</v>
      </c>
      <c r="P813" t="s">
        <v>634</v>
      </c>
      <c r="Q813" t="s"/>
      <c r="R813" t="s">
        <v>80</v>
      </c>
      <c r="S813" t="s">
        <v>284</v>
      </c>
      <c r="T813" t="s">
        <v>82</v>
      </c>
      <c r="U813" t="s"/>
      <c r="V813" t="s">
        <v>83</v>
      </c>
      <c r="W813" t="s">
        <v>84</v>
      </c>
      <c r="X813" t="s"/>
      <c r="Y813" t="s">
        <v>85</v>
      </c>
      <c r="Z813">
        <f>HYPERLINK("https://hotelmonitor-cachepage.eclerx.com/savepage/tk_15439015230292687_sr_2151.html","info")</f>
        <v/>
      </c>
      <c r="AA813" t="n">
        <v>42733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87</v>
      </c>
      <c r="AO813" t="s"/>
      <c r="AP813" t="n">
        <v>33</v>
      </c>
      <c r="AQ813" t="s">
        <v>88</v>
      </c>
      <c r="AR813" t="s">
        <v>89</v>
      </c>
      <c r="AS813" t="s"/>
      <c r="AT813" t="s">
        <v>90</v>
      </c>
      <c r="AU813" t="s"/>
      <c r="AV813" t="s"/>
      <c r="AW813" t="s"/>
      <c r="AX813" t="s"/>
      <c r="AY813" t="n">
        <v>2311832</v>
      </c>
      <c r="AZ813" t="s">
        <v>322</v>
      </c>
      <c r="BA813" t="s"/>
      <c r="BB813" t="n">
        <v>28910</v>
      </c>
      <c r="BC813" t="n">
        <v>0</v>
      </c>
      <c r="BD813" t="n">
        <v>0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97</v>
      </c>
      <c r="B814" t="s">
        <v>71</v>
      </c>
      <c r="C814" t="s">
        <v>98</v>
      </c>
      <c r="D814" t="n">
        <v>2</v>
      </c>
      <c r="E814" t="s">
        <v>632</v>
      </c>
      <c r="F814" t="n">
        <v>357279</v>
      </c>
      <c r="G814" t="s">
        <v>74</v>
      </c>
      <c r="H814" t="s">
        <v>75</v>
      </c>
      <c r="I814" t="s"/>
      <c r="J814" t="s">
        <v>74</v>
      </c>
      <c r="K814" t="n">
        <v>115</v>
      </c>
      <c r="L814" t="s">
        <v>76</v>
      </c>
      <c r="M814" t="s"/>
      <c r="N814" t="s">
        <v>645</v>
      </c>
      <c r="O814" t="s">
        <v>78</v>
      </c>
      <c r="P814" t="s">
        <v>634</v>
      </c>
      <c r="Q814" t="s"/>
      <c r="R814" t="s">
        <v>80</v>
      </c>
      <c r="S814" t="s">
        <v>285</v>
      </c>
      <c r="T814" t="s">
        <v>82</v>
      </c>
      <c r="U814" t="s"/>
      <c r="V814" t="s">
        <v>83</v>
      </c>
      <c r="W814" t="s">
        <v>84</v>
      </c>
      <c r="X814" t="s"/>
      <c r="Y814" t="s">
        <v>85</v>
      </c>
      <c r="Z814">
        <f>HYPERLINK("https://hotelmonitor-cachepage.eclerx.com/savepage/tk_15439015230292687_sr_2151.html","info")</f>
        <v/>
      </c>
      <c r="AA814" t="n">
        <v>42733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/>
      <c r="AP814" t="n">
        <v>33</v>
      </c>
      <c r="AQ814" t="s">
        <v>88</v>
      </c>
      <c r="AR814" t="s">
        <v>110</v>
      </c>
      <c r="AS814" t="s"/>
      <c r="AT814" t="s">
        <v>90</v>
      </c>
      <c r="AU814" t="s"/>
      <c r="AV814" t="s"/>
      <c r="AW814" t="s"/>
      <c r="AX814" t="s"/>
      <c r="AY814" t="n">
        <v>2311832</v>
      </c>
      <c r="AZ814" t="s">
        <v>322</v>
      </c>
      <c r="BA814" t="s"/>
      <c r="BB814" t="n">
        <v>28910</v>
      </c>
      <c r="BC814" t="n">
        <v>0</v>
      </c>
      <c r="BD814" t="n">
        <v>0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97</v>
      </c>
      <c r="B815" t="s">
        <v>71</v>
      </c>
      <c r="C815" t="s">
        <v>98</v>
      </c>
      <c r="D815" t="n">
        <v>2</v>
      </c>
      <c r="E815" t="s">
        <v>632</v>
      </c>
      <c r="F815" t="n">
        <v>357279</v>
      </c>
      <c r="G815" t="s">
        <v>74</v>
      </c>
      <c r="H815" t="s">
        <v>75</v>
      </c>
      <c r="I815" t="s"/>
      <c r="J815" t="s">
        <v>74</v>
      </c>
      <c r="K815" t="n">
        <v>116</v>
      </c>
      <c r="L815" t="s">
        <v>76</v>
      </c>
      <c r="M815" t="s"/>
      <c r="N815" t="s">
        <v>637</v>
      </c>
      <c r="O815" t="s">
        <v>78</v>
      </c>
      <c r="P815" t="s">
        <v>634</v>
      </c>
      <c r="Q815" t="s"/>
      <c r="R815" t="s">
        <v>80</v>
      </c>
      <c r="S815" t="s">
        <v>132</v>
      </c>
      <c r="T815" t="s">
        <v>82</v>
      </c>
      <c r="U815" t="s"/>
      <c r="V815" t="s">
        <v>83</v>
      </c>
      <c r="W815" t="s">
        <v>84</v>
      </c>
      <c r="X815" t="s"/>
      <c r="Y815" t="s">
        <v>85</v>
      </c>
      <c r="Z815">
        <f>HYPERLINK("https://hotelmonitor-cachepage.eclerx.com/savepage/tk_15439015230292687_sr_2151.html","info")</f>
        <v/>
      </c>
      <c r="AA815" t="n">
        <v>42733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/>
      <c r="AP815" t="n">
        <v>33</v>
      </c>
      <c r="AQ815" t="s">
        <v>88</v>
      </c>
      <c r="AR815" t="s">
        <v>126</v>
      </c>
      <c r="AS815" t="s"/>
      <c r="AT815" t="s">
        <v>90</v>
      </c>
      <c r="AU815" t="s"/>
      <c r="AV815" t="s"/>
      <c r="AW815" t="s"/>
      <c r="AX815" t="s"/>
      <c r="AY815" t="n">
        <v>2311832</v>
      </c>
      <c r="AZ815" t="s">
        <v>322</v>
      </c>
      <c r="BA815" t="s"/>
      <c r="BB815" t="n">
        <v>28910</v>
      </c>
      <c r="BC815" t="n">
        <v>0</v>
      </c>
      <c r="BD815" t="n">
        <v>0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97</v>
      </c>
      <c r="B816" t="s">
        <v>71</v>
      </c>
      <c r="C816" t="s">
        <v>98</v>
      </c>
      <c r="D816" t="n">
        <v>2</v>
      </c>
      <c r="E816" t="s">
        <v>632</v>
      </c>
      <c r="F816" t="n">
        <v>357279</v>
      </c>
      <c r="G816" t="s">
        <v>74</v>
      </c>
      <c r="H816" t="s">
        <v>75</v>
      </c>
      <c r="I816" t="s"/>
      <c r="J816" t="s">
        <v>74</v>
      </c>
      <c r="K816" t="n">
        <v>117</v>
      </c>
      <c r="L816" t="s">
        <v>76</v>
      </c>
      <c r="M816" t="s"/>
      <c r="N816" t="s">
        <v>645</v>
      </c>
      <c r="O816" t="s">
        <v>78</v>
      </c>
      <c r="P816" t="s">
        <v>634</v>
      </c>
      <c r="Q816" t="s"/>
      <c r="R816" t="s">
        <v>80</v>
      </c>
      <c r="S816" t="s">
        <v>526</v>
      </c>
      <c r="T816" t="s">
        <v>82</v>
      </c>
      <c r="U816" t="s"/>
      <c r="V816" t="s">
        <v>83</v>
      </c>
      <c r="W816" t="s">
        <v>84</v>
      </c>
      <c r="X816" t="s"/>
      <c r="Y816" t="s">
        <v>85</v>
      </c>
      <c r="Z816">
        <f>HYPERLINK("https://hotelmonitor-cachepage.eclerx.com/savepage/tk_15439015230292687_sr_2151.html","info")</f>
        <v/>
      </c>
      <c r="AA816" t="n">
        <v>42733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/>
      <c r="AP816" t="n">
        <v>33</v>
      </c>
      <c r="AQ816" t="s">
        <v>88</v>
      </c>
      <c r="AR816" t="s">
        <v>116</v>
      </c>
      <c r="AS816" t="s"/>
      <c r="AT816" t="s">
        <v>90</v>
      </c>
      <c r="AU816" t="s"/>
      <c r="AV816" t="s"/>
      <c r="AW816" t="s"/>
      <c r="AX816" t="s"/>
      <c r="AY816" t="n">
        <v>2311832</v>
      </c>
      <c r="AZ816" t="s">
        <v>322</v>
      </c>
      <c r="BA816" t="s"/>
      <c r="BB816" t="n">
        <v>28910</v>
      </c>
      <c r="BC816" t="n">
        <v>0</v>
      </c>
      <c r="BD816" t="n">
        <v>0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97</v>
      </c>
      <c r="B817" t="s">
        <v>71</v>
      </c>
      <c r="C817" t="s">
        <v>98</v>
      </c>
      <c r="D817" t="n">
        <v>2</v>
      </c>
      <c r="E817" t="s">
        <v>632</v>
      </c>
      <c r="F817" t="n">
        <v>357279</v>
      </c>
      <c r="G817" t="s">
        <v>74</v>
      </c>
      <c r="H817" t="s">
        <v>75</v>
      </c>
      <c r="I817" t="s"/>
      <c r="J817" t="s">
        <v>74</v>
      </c>
      <c r="K817" t="n">
        <v>120</v>
      </c>
      <c r="L817" t="s">
        <v>76</v>
      </c>
      <c r="M817" t="s"/>
      <c r="N817" t="s">
        <v>646</v>
      </c>
      <c r="O817" t="s">
        <v>78</v>
      </c>
      <c r="P817" t="s">
        <v>634</v>
      </c>
      <c r="Q817" t="s"/>
      <c r="R817" t="s">
        <v>80</v>
      </c>
      <c r="S817" t="s">
        <v>286</v>
      </c>
      <c r="T817" t="s">
        <v>82</v>
      </c>
      <c r="U817" t="s"/>
      <c r="V817" t="s">
        <v>83</v>
      </c>
      <c r="W817" t="s">
        <v>84</v>
      </c>
      <c r="X817" t="s"/>
      <c r="Y817" t="s">
        <v>85</v>
      </c>
      <c r="Z817">
        <f>HYPERLINK("https://hotelmonitor-cachepage.eclerx.com/savepage/tk_15439015230292687_sr_2151.html","info")</f>
        <v/>
      </c>
      <c r="AA817" t="n">
        <v>42733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/>
      <c r="AP817" t="n">
        <v>33</v>
      </c>
      <c r="AQ817" t="s">
        <v>88</v>
      </c>
      <c r="AR817" t="s">
        <v>110</v>
      </c>
      <c r="AS817" t="s"/>
      <c r="AT817" t="s">
        <v>90</v>
      </c>
      <c r="AU817" t="s"/>
      <c r="AV817" t="s"/>
      <c r="AW817" t="s"/>
      <c r="AX817" t="s"/>
      <c r="AY817" t="n">
        <v>2311832</v>
      </c>
      <c r="AZ817" t="s">
        <v>322</v>
      </c>
      <c r="BA817" t="s"/>
      <c r="BB817" t="n">
        <v>28910</v>
      </c>
      <c r="BC817" t="n">
        <v>0</v>
      </c>
      <c r="BD817" t="n">
        <v>0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97</v>
      </c>
      <c r="B818" t="s">
        <v>71</v>
      </c>
      <c r="C818" t="s">
        <v>98</v>
      </c>
      <c r="D818" t="n">
        <v>2</v>
      </c>
      <c r="E818" t="s">
        <v>632</v>
      </c>
      <c r="F818" t="n">
        <v>357279</v>
      </c>
      <c r="G818" t="s">
        <v>74</v>
      </c>
      <c r="H818" t="s">
        <v>75</v>
      </c>
      <c r="I818" t="s"/>
      <c r="J818" t="s">
        <v>74</v>
      </c>
      <c r="K818" t="n">
        <v>124</v>
      </c>
      <c r="L818" t="s">
        <v>76</v>
      </c>
      <c r="M818" t="s"/>
      <c r="N818" t="s">
        <v>646</v>
      </c>
      <c r="O818" t="s">
        <v>78</v>
      </c>
      <c r="P818" t="s">
        <v>634</v>
      </c>
      <c r="Q818" t="s"/>
      <c r="R818" t="s">
        <v>80</v>
      </c>
      <c r="S818" t="s">
        <v>368</v>
      </c>
      <c r="T818" t="s">
        <v>82</v>
      </c>
      <c r="U818" t="s"/>
      <c r="V818" t="s">
        <v>83</v>
      </c>
      <c r="W818" t="s">
        <v>84</v>
      </c>
      <c r="X818" t="s"/>
      <c r="Y818" t="s">
        <v>85</v>
      </c>
      <c r="Z818">
        <f>HYPERLINK("https://hotelmonitor-cachepage.eclerx.com/savepage/tk_15439015230292687_sr_2151.html","info")</f>
        <v/>
      </c>
      <c r="AA818" t="n">
        <v>42733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87</v>
      </c>
      <c r="AO818" t="s"/>
      <c r="AP818" t="n">
        <v>33</v>
      </c>
      <c r="AQ818" t="s">
        <v>88</v>
      </c>
      <c r="AR818" t="s">
        <v>116</v>
      </c>
      <c r="AS818" t="s"/>
      <c r="AT818" t="s">
        <v>90</v>
      </c>
      <c r="AU818" t="s"/>
      <c r="AV818" t="s"/>
      <c r="AW818" t="s"/>
      <c r="AX818" t="s"/>
      <c r="AY818" t="n">
        <v>2311832</v>
      </c>
      <c r="AZ818" t="s">
        <v>322</v>
      </c>
      <c r="BA818" t="s"/>
      <c r="BB818" t="n">
        <v>28910</v>
      </c>
      <c r="BC818" t="n">
        <v>0</v>
      </c>
      <c r="BD818" t="n">
        <v>0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97</v>
      </c>
      <c r="B819" t="s">
        <v>71</v>
      </c>
      <c r="C819" t="s">
        <v>98</v>
      </c>
      <c r="D819" t="n">
        <v>2</v>
      </c>
      <c r="E819" t="s">
        <v>632</v>
      </c>
      <c r="F819" t="n">
        <v>357279</v>
      </c>
      <c r="G819" t="s">
        <v>74</v>
      </c>
      <c r="H819" t="s">
        <v>75</v>
      </c>
      <c r="I819" t="s"/>
      <c r="J819" t="s">
        <v>74</v>
      </c>
      <c r="K819" t="n">
        <v>125</v>
      </c>
      <c r="L819" t="s">
        <v>76</v>
      </c>
      <c r="M819" t="s"/>
      <c r="N819" t="s">
        <v>77</v>
      </c>
      <c r="O819" t="s">
        <v>78</v>
      </c>
      <c r="P819" t="s">
        <v>634</v>
      </c>
      <c r="Q819" t="s"/>
      <c r="R819" t="s">
        <v>80</v>
      </c>
      <c r="S819" t="s">
        <v>271</v>
      </c>
      <c r="T819" t="s">
        <v>82</v>
      </c>
      <c r="U819" t="s"/>
      <c r="V819" t="s">
        <v>83</v>
      </c>
      <c r="W819" t="s">
        <v>84</v>
      </c>
      <c r="X819" t="s"/>
      <c r="Y819" t="s">
        <v>85</v>
      </c>
      <c r="Z819">
        <f>HYPERLINK("https://hotelmonitor-cachepage.eclerx.com/savepage/tk_15439015230292687_sr_2151.html","info")</f>
        <v/>
      </c>
      <c r="AA819" t="n">
        <v>42733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/>
      <c r="AP819" t="n">
        <v>33</v>
      </c>
      <c r="AQ819" t="s">
        <v>88</v>
      </c>
      <c r="AR819" t="s">
        <v>119</v>
      </c>
      <c r="AS819" t="s"/>
      <c r="AT819" t="s">
        <v>90</v>
      </c>
      <c r="AU819" t="s"/>
      <c r="AV819" t="s"/>
      <c r="AW819" t="s"/>
      <c r="AX819" t="s"/>
      <c r="AY819" t="n">
        <v>2311832</v>
      </c>
      <c r="AZ819" t="s">
        <v>322</v>
      </c>
      <c r="BA819" t="s"/>
      <c r="BB819" t="n">
        <v>28910</v>
      </c>
      <c r="BC819" t="n">
        <v>0</v>
      </c>
      <c r="BD819" t="n">
        <v>0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97</v>
      </c>
      <c r="B820" t="s">
        <v>71</v>
      </c>
      <c r="C820" t="s">
        <v>98</v>
      </c>
      <c r="D820" t="n">
        <v>2</v>
      </c>
      <c r="E820" t="s">
        <v>632</v>
      </c>
      <c r="F820" t="n">
        <v>357279</v>
      </c>
      <c r="G820" t="s">
        <v>74</v>
      </c>
      <c r="H820" t="s">
        <v>75</v>
      </c>
      <c r="I820" t="s"/>
      <c r="J820" t="s">
        <v>74</v>
      </c>
      <c r="K820" t="n">
        <v>126</v>
      </c>
      <c r="L820" t="s">
        <v>76</v>
      </c>
      <c r="M820" t="s"/>
      <c r="N820" t="s">
        <v>640</v>
      </c>
      <c r="O820" t="s">
        <v>78</v>
      </c>
      <c r="P820" t="s">
        <v>634</v>
      </c>
      <c r="Q820" t="s"/>
      <c r="R820" t="s">
        <v>80</v>
      </c>
      <c r="S820" t="s">
        <v>289</v>
      </c>
      <c r="T820" t="s">
        <v>82</v>
      </c>
      <c r="U820" t="s"/>
      <c r="V820" t="s">
        <v>83</v>
      </c>
      <c r="W820" t="s">
        <v>84</v>
      </c>
      <c r="X820" t="s"/>
      <c r="Y820" t="s">
        <v>85</v>
      </c>
      <c r="Z820">
        <f>HYPERLINK("https://hotelmonitor-cachepage.eclerx.com/savepage/tk_15439015230292687_sr_2151.html","info")</f>
        <v/>
      </c>
      <c r="AA820" t="n">
        <v>42733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/>
      <c r="AP820" t="n">
        <v>33</v>
      </c>
      <c r="AQ820" t="s">
        <v>88</v>
      </c>
      <c r="AR820" t="s">
        <v>103</v>
      </c>
      <c r="AS820" t="s"/>
      <c r="AT820" t="s">
        <v>90</v>
      </c>
      <c r="AU820" t="s"/>
      <c r="AV820" t="s"/>
      <c r="AW820" t="s"/>
      <c r="AX820" t="s"/>
      <c r="AY820" t="n">
        <v>2311832</v>
      </c>
      <c r="AZ820" t="s">
        <v>322</v>
      </c>
      <c r="BA820" t="s"/>
      <c r="BB820" t="n">
        <v>28910</v>
      </c>
      <c r="BC820" t="n">
        <v>0</v>
      </c>
      <c r="BD820" t="n">
        <v>0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97</v>
      </c>
      <c r="B821" t="s">
        <v>71</v>
      </c>
      <c r="C821" t="s">
        <v>98</v>
      </c>
      <c r="D821" t="n">
        <v>2</v>
      </c>
      <c r="E821" t="s">
        <v>632</v>
      </c>
      <c r="F821" t="n">
        <v>357279</v>
      </c>
      <c r="G821" t="s">
        <v>74</v>
      </c>
      <c r="H821" t="s">
        <v>75</v>
      </c>
      <c r="I821" t="s"/>
      <c r="J821" t="s">
        <v>74</v>
      </c>
      <c r="K821" t="n">
        <v>127</v>
      </c>
      <c r="L821" t="s">
        <v>76</v>
      </c>
      <c r="M821" t="s"/>
      <c r="N821" t="s">
        <v>77</v>
      </c>
      <c r="O821" t="s">
        <v>78</v>
      </c>
      <c r="P821" t="s">
        <v>634</v>
      </c>
      <c r="Q821" t="s"/>
      <c r="R821" t="s">
        <v>80</v>
      </c>
      <c r="S821" t="s">
        <v>291</v>
      </c>
      <c r="T821" t="s">
        <v>82</v>
      </c>
      <c r="U821" t="s"/>
      <c r="V821" t="s">
        <v>83</v>
      </c>
      <c r="W821" t="s">
        <v>84</v>
      </c>
      <c r="X821" t="s"/>
      <c r="Y821" t="s">
        <v>85</v>
      </c>
      <c r="Z821">
        <f>HYPERLINK("https://hotelmonitor-cachepage.eclerx.com/savepage/tk_15439015230292687_sr_2151.html","info")</f>
        <v/>
      </c>
      <c r="AA821" t="n">
        <v>42733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/>
      <c r="AP821" t="n">
        <v>33</v>
      </c>
      <c r="AQ821" t="s">
        <v>88</v>
      </c>
      <c r="AR821" t="s">
        <v>124</v>
      </c>
      <c r="AS821" t="s"/>
      <c r="AT821" t="s">
        <v>90</v>
      </c>
      <c r="AU821" t="s"/>
      <c r="AV821" t="s"/>
      <c r="AW821" t="s"/>
      <c r="AX821" t="s"/>
      <c r="AY821" t="n">
        <v>2311832</v>
      </c>
      <c r="AZ821" t="s">
        <v>322</v>
      </c>
      <c r="BA821" t="s"/>
      <c r="BB821" t="n">
        <v>28910</v>
      </c>
      <c r="BC821" t="n">
        <v>0</v>
      </c>
      <c r="BD821" t="n">
        <v>0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97</v>
      </c>
      <c r="B822" t="s">
        <v>71</v>
      </c>
      <c r="C822" t="s">
        <v>98</v>
      </c>
      <c r="D822" t="n">
        <v>2</v>
      </c>
      <c r="E822" t="s">
        <v>632</v>
      </c>
      <c r="F822" t="n">
        <v>357279</v>
      </c>
      <c r="G822" t="s">
        <v>74</v>
      </c>
      <c r="H822" t="s">
        <v>75</v>
      </c>
      <c r="I822" t="s"/>
      <c r="J822" t="s">
        <v>74</v>
      </c>
      <c r="K822" t="n">
        <v>133</v>
      </c>
      <c r="L822" t="s">
        <v>76</v>
      </c>
      <c r="M822" t="s"/>
      <c r="N822" t="s">
        <v>127</v>
      </c>
      <c r="O822" t="s">
        <v>78</v>
      </c>
      <c r="P822" t="s">
        <v>634</v>
      </c>
      <c r="Q822" t="s"/>
      <c r="R822" t="s">
        <v>80</v>
      </c>
      <c r="S822" t="s">
        <v>273</v>
      </c>
      <c r="T822" t="s">
        <v>82</v>
      </c>
      <c r="U822" t="s"/>
      <c r="V822" t="s">
        <v>83</v>
      </c>
      <c r="W822" t="s">
        <v>84</v>
      </c>
      <c r="X822" t="s"/>
      <c r="Y822" t="s">
        <v>85</v>
      </c>
      <c r="Z822">
        <f>HYPERLINK("https://hotelmonitor-cachepage.eclerx.com/savepage/tk_15439015230292687_sr_2151.html","info")</f>
        <v/>
      </c>
      <c r="AA822" t="n">
        <v>42733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/>
      <c r="AP822" t="n">
        <v>33</v>
      </c>
      <c r="AQ822" t="s">
        <v>88</v>
      </c>
      <c r="AR822" t="s">
        <v>103</v>
      </c>
      <c r="AS822" t="s"/>
      <c r="AT822" t="s">
        <v>90</v>
      </c>
      <c r="AU822" t="s"/>
      <c r="AV822" t="s"/>
      <c r="AW822" t="s"/>
      <c r="AX822" t="s"/>
      <c r="AY822" t="n">
        <v>2311832</v>
      </c>
      <c r="AZ822" t="s">
        <v>322</v>
      </c>
      <c r="BA822" t="s"/>
      <c r="BB822" t="n">
        <v>28910</v>
      </c>
      <c r="BC822" t="n">
        <v>0</v>
      </c>
      <c r="BD822" t="n">
        <v>0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97</v>
      </c>
      <c r="B823" t="s">
        <v>71</v>
      </c>
      <c r="C823" t="s">
        <v>98</v>
      </c>
      <c r="D823" t="n">
        <v>2</v>
      </c>
      <c r="E823" t="s">
        <v>632</v>
      </c>
      <c r="F823" t="n">
        <v>357279</v>
      </c>
      <c r="G823" t="s">
        <v>74</v>
      </c>
      <c r="H823" t="s">
        <v>75</v>
      </c>
      <c r="I823" t="s"/>
      <c r="J823" t="s">
        <v>74</v>
      </c>
      <c r="K823" t="n">
        <v>136</v>
      </c>
      <c r="L823" t="s">
        <v>76</v>
      </c>
      <c r="M823" t="s"/>
      <c r="N823" t="s">
        <v>77</v>
      </c>
      <c r="O823" t="s">
        <v>78</v>
      </c>
      <c r="P823" t="s">
        <v>634</v>
      </c>
      <c r="Q823" t="s"/>
      <c r="R823" t="s">
        <v>80</v>
      </c>
      <c r="S823" t="s">
        <v>294</v>
      </c>
      <c r="T823" t="s">
        <v>82</v>
      </c>
      <c r="U823" t="s"/>
      <c r="V823" t="s">
        <v>83</v>
      </c>
      <c r="W823" t="s">
        <v>84</v>
      </c>
      <c r="X823" t="s"/>
      <c r="Y823" t="s">
        <v>85</v>
      </c>
      <c r="Z823">
        <f>HYPERLINK("https://hotelmonitor-cachepage.eclerx.com/savepage/tk_15439015230292687_sr_2151.html","info")</f>
        <v/>
      </c>
      <c r="AA823" t="n">
        <v>42733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/>
      <c r="AP823" t="n">
        <v>33</v>
      </c>
      <c r="AQ823" t="s">
        <v>88</v>
      </c>
      <c r="AR823" t="s">
        <v>89</v>
      </c>
      <c r="AS823" t="s"/>
      <c r="AT823" t="s">
        <v>90</v>
      </c>
      <c r="AU823" t="s"/>
      <c r="AV823" t="s"/>
      <c r="AW823" t="s"/>
      <c r="AX823" t="s"/>
      <c r="AY823" t="n">
        <v>2311832</v>
      </c>
      <c r="AZ823" t="s">
        <v>322</v>
      </c>
      <c r="BA823" t="s"/>
      <c r="BB823" t="n">
        <v>28910</v>
      </c>
      <c r="BC823" t="n">
        <v>0</v>
      </c>
      <c r="BD823" t="n">
        <v>0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97</v>
      </c>
      <c r="B824" t="s">
        <v>71</v>
      </c>
      <c r="C824" t="s">
        <v>98</v>
      </c>
      <c r="D824" t="n">
        <v>2</v>
      </c>
      <c r="E824" t="s">
        <v>632</v>
      </c>
      <c r="F824" t="n">
        <v>357279</v>
      </c>
      <c r="G824" t="s">
        <v>74</v>
      </c>
      <c r="H824" t="s">
        <v>75</v>
      </c>
      <c r="I824" t="s"/>
      <c r="J824" t="s">
        <v>74</v>
      </c>
      <c r="K824" t="n">
        <v>136</v>
      </c>
      <c r="L824" t="s">
        <v>76</v>
      </c>
      <c r="M824" t="s"/>
      <c r="N824" t="s">
        <v>77</v>
      </c>
      <c r="O824" t="s">
        <v>78</v>
      </c>
      <c r="P824" t="s">
        <v>634</v>
      </c>
      <c r="Q824" t="s"/>
      <c r="R824" t="s">
        <v>80</v>
      </c>
      <c r="S824" t="s">
        <v>294</v>
      </c>
      <c r="T824" t="s">
        <v>82</v>
      </c>
      <c r="U824" t="s"/>
      <c r="V824" t="s">
        <v>83</v>
      </c>
      <c r="W824" t="s">
        <v>84</v>
      </c>
      <c r="X824" t="s"/>
      <c r="Y824" t="s">
        <v>85</v>
      </c>
      <c r="Z824">
        <f>HYPERLINK("https://hotelmonitor-cachepage.eclerx.com/savepage/tk_15439015230292687_sr_2151.html","info")</f>
        <v/>
      </c>
      <c r="AA824" t="n">
        <v>42733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/>
      <c r="AP824" t="n">
        <v>33</v>
      </c>
      <c r="AQ824" t="s">
        <v>88</v>
      </c>
      <c r="AR824" t="s">
        <v>130</v>
      </c>
      <c r="AS824" t="s"/>
      <c r="AT824" t="s">
        <v>90</v>
      </c>
      <c r="AU824" t="s"/>
      <c r="AV824" t="s"/>
      <c r="AW824" t="s"/>
      <c r="AX824" t="s"/>
      <c r="AY824" t="n">
        <v>2311832</v>
      </c>
      <c r="AZ824" t="s">
        <v>322</v>
      </c>
      <c r="BA824" t="s"/>
      <c r="BB824" t="n">
        <v>28910</v>
      </c>
      <c r="BC824" t="n">
        <v>0</v>
      </c>
      <c r="BD824" t="n">
        <v>0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97</v>
      </c>
      <c r="B825" t="s">
        <v>71</v>
      </c>
      <c r="C825" t="s">
        <v>98</v>
      </c>
      <c r="D825" t="n">
        <v>2</v>
      </c>
      <c r="E825" t="s">
        <v>632</v>
      </c>
      <c r="F825" t="n">
        <v>357279</v>
      </c>
      <c r="G825" t="s">
        <v>74</v>
      </c>
      <c r="H825" t="s">
        <v>75</v>
      </c>
      <c r="I825" t="s"/>
      <c r="J825" t="s">
        <v>74</v>
      </c>
      <c r="K825" t="n">
        <v>139</v>
      </c>
      <c r="L825" t="s">
        <v>76</v>
      </c>
      <c r="M825" t="s"/>
      <c r="N825" t="s">
        <v>111</v>
      </c>
      <c r="O825" t="s">
        <v>78</v>
      </c>
      <c r="P825" t="s">
        <v>634</v>
      </c>
      <c r="Q825" t="s"/>
      <c r="R825" t="s">
        <v>80</v>
      </c>
      <c r="S825" t="s">
        <v>276</v>
      </c>
      <c r="T825" t="s">
        <v>82</v>
      </c>
      <c r="U825" t="s"/>
      <c r="V825" t="s">
        <v>83</v>
      </c>
      <c r="W825" t="s">
        <v>84</v>
      </c>
      <c r="X825" t="s"/>
      <c r="Y825" t="s">
        <v>85</v>
      </c>
      <c r="Z825">
        <f>HYPERLINK("https://hotelmonitor-cachepage.eclerx.com/savepage/tk_15439015230292687_sr_2151.html","info")</f>
        <v/>
      </c>
      <c r="AA825" t="n">
        <v>42733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/>
      <c r="AP825" t="n">
        <v>33</v>
      </c>
      <c r="AQ825" t="s">
        <v>88</v>
      </c>
      <c r="AR825" t="s">
        <v>113</v>
      </c>
      <c r="AS825" t="s"/>
      <c r="AT825" t="s">
        <v>90</v>
      </c>
      <c r="AU825" t="s"/>
      <c r="AV825" t="s"/>
      <c r="AW825" t="s"/>
      <c r="AX825" t="s"/>
      <c r="AY825" t="n">
        <v>2311832</v>
      </c>
      <c r="AZ825" t="s">
        <v>322</v>
      </c>
      <c r="BA825" t="s"/>
      <c r="BB825" t="n">
        <v>28910</v>
      </c>
      <c r="BC825" t="n">
        <v>0</v>
      </c>
      <c r="BD825" t="n">
        <v>0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97</v>
      </c>
      <c r="B826" t="s">
        <v>71</v>
      </c>
      <c r="C826" t="s">
        <v>98</v>
      </c>
      <c r="D826" t="n">
        <v>2</v>
      </c>
      <c r="E826" t="s">
        <v>632</v>
      </c>
      <c r="F826" t="n">
        <v>357279</v>
      </c>
      <c r="G826" t="s">
        <v>74</v>
      </c>
      <c r="H826" t="s">
        <v>75</v>
      </c>
      <c r="I826" t="s"/>
      <c r="J826" t="s">
        <v>74</v>
      </c>
      <c r="K826" t="n">
        <v>142</v>
      </c>
      <c r="L826" t="s">
        <v>76</v>
      </c>
      <c r="M826" t="s"/>
      <c r="N826" t="s">
        <v>77</v>
      </c>
      <c r="O826" t="s">
        <v>78</v>
      </c>
      <c r="P826" t="s">
        <v>634</v>
      </c>
      <c r="Q826" t="s"/>
      <c r="R826" t="s">
        <v>80</v>
      </c>
      <c r="S826" t="s">
        <v>154</v>
      </c>
      <c r="T826" t="s">
        <v>82</v>
      </c>
      <c r="U826" t="s"/>
      <c r="V826" t="s">
        <v>83</v>
      </c>
      <c r="W826" t="s">
        <v>84</v>
      </c>
      <c r="X826" t="s"/>
      <c r="Y826" t="s">
        <v>85</v>
      </c>
      <c r="Z826">
        <f>HYPERLINK("https://hotelmonitor-cachepage.eclerx.com/savepage/tk_15439015230292687_sr_2151.html","info")</f>
        <v/>
      </c>
      <c r="AA826" t="n">
        <v>42733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/>
      <c r="AP826" t="n">
        <v>33</v>
      </c>
      <c r="AQ826" t="s">
        <v>88</v>
      </c>
      <c r="AR826" t="s">
        <v>126</v>
      </c>
      <c r="AS826" t="s"/>
      <c r="AT826" t="s">
        <v>90</v>
      </c>
      <c r="AU826" t="s"/>
      <c r="AV826" t="s"/>
      <c r="AW826" t="s"/>
      <c r="AX826" t="s"/>
      <c r="AY826" t="n">
        <v>2311832</v>
      </c>
      <c r="AZ826" t="s">
        <v>322</v>
      </c>
      <c r="BA826" t="s"/>
      <c r="BB826" t="n">
        <v>28910</v>
      </c>
      <c r="BC826" t="n">
        <v>0</v>
      </c>
      <c r="BD826" t="n">
        <v>0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97</v>
      </c>
      <c r="B827" t="s">
        <v>71</v>
      </c>
      <c r="C827" t="s">
        <v>98</v>
      </c>
      <c r="D827" t="n">
        <v>2</v>
      </c>
      <c r="E827" t="s">
        <v>632</v>
      </c>
      <c r="F827" t="n">
        <v>357279</v>
      </c>
      <c r="G827" t="s">
        <v>74</v>
      </c>
      <c r="H827" t="s">
        <v>75</v>
      </c>
      <c r="I827" t="s"/>
      <c r="J827" t="s">
        <v>74</v>
      </c>
      <c r="K827" t="n">
        <v>145</v>
      </c>
      <c r="L827" t="s">
        <v>76</v>
      </c>
      <c r="M827" t="s"/>
      <c r="N827" t="s">
        <v>642</v>
      </c>
      <c r="O827" t="s">
        <v>78</v>
      </c>
      <c r="P827" t="s">
        <v>634</v>
      </c>
      <c r="Q827" t="s"/>
      <c r="R827" t="s">
        <v>80</v>
      </c>
      <c r="S827" t="s">
        <v>295</v>
      </c>
      <c r="T827" t="s">
        <v>82</v>
      </c>
      <c r="U827" t="s"/>
      <c r="V827" t="s">
        <v>83</v>
      </c>
      <c r="W827" t="s">
        <v>84</v>
      </c>
      <c r="X827" t="s"/>
      <c r="Y827" t="s">
        <v>85</v>
      </c>
      <c r="Z827">
        <f>HYPERLINK("https://hotelmonitor-cachepage.eclerx.com/savepage/tk_15439015230292687_sr_2151.html","info")</f>
        <v/>
      </c>
      <c r="AA827" t="n">
        <v>42733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/>
      <c r="AP827" t="n">
        <v>33</v>
      </c>
      <c r="AQ827" t="s">
        <v>88</v>
      </c>
      <c r="AR827" t="s">
        <v>110</v>
      </c>
      <c r="AS827" t="s"/>
      <c r="AT827" t="s">
        <v>90</v>
      </c>
      <c r="AU827" t="s"/>
      <c r="AV827" t="s"/>
      <c r="AW827" t="s"/>
      <c r="AX827" t="s"/>
      <c r="AY827" t="n">
        <v>2311832</v>
      </c>
      <c r="AZ827" t="s">
        <v>322</v>
      </c>
      <c r="BA827" t="s"/>
      <c r="BB827" t="n">
        <v>28910</v>
      </c>
      <c r="BC827" t="n">
        <v>0</v>
      </c>
      <c r="BD827" t="n">
        <v>0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97</v>
      </c>
      <c r="B828" t="s">
        <v>71</v>
      </c>
      <c r="C828" t="s">
        <v>98</v>
      </c>
      <c r="D828" t="n">
        <v>2</v>
      </c>
      <c r="E828" t="s">
        <v>632</v>
      </c>
      <c r="F828" t="n">
        <v>357279</v>
      </c>
      <c r="G828" t="s">
        <v>74</v>
      </c>
      <c r="H828" t="s">
        <v>75</v>
      </c>
      <c r="I828" t="s"/>
      <c r="J828" t="s">
        <v>74</v>
      </c>
      <c r="K828" t="n">
        <v>150</v>
      </c>
      <c r="L828" t="s">
        <v>76</v>
      </c>
      <c r="M828" t="s"/>
      <c r="N828" t="s">
        <v>642</v>
      </c>
      <c r="O828" t="s">
        <v>78</v>
      </c>
      <c r="P828" t="s">
        <v>634</v>
      </c>
      <c r="Q828" t="s"/>
      <c r="R828" t="s">
        <v>80</v>
      </c>
      <c r="S828" t="s">
        <v>365</v>
      </c>
      <c r="T828" t="s">
        <v>82</v>
      </c>
      <c r="U828" t="s"/>
      <c r="V828" t="s">
        <v>83</v>
      </c>
      <c r="W828" t="s">
        <v>84</v>
      </c>
      <c r="X828" t="s"/>
      <c r="Y828" t="s">
        <v>85</v>
      </c>
      <c r="Z828">
        <f>HYPERLINK("https://hotelmonitor-cachepage.eclerx.com/savepage/tk_15439015230292687_sr_2151.html","info")</f>
        <v/>
      </c>
      <c r="AA828" t="n">
        <v>42733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/>
      <c r="AP828" t="n">
        <v>33</v>
      </c>
      <c r="AQ828" t="s">
        <v>88</v>
      </c>
      <c r="AR828" t="s">
        <v>116</v>
      </c>
      <c r="AS828" t="s"/>
      <c r="AT828" t="s">
        <v>90</v>
      </c>
      <c r="AU828" t="s"/>
      <c r="AV828" t="s"/>
      <c r="AW828" t="s"/>
      <c r="AX828" t="s"/>
      <c r="AY828" t="n">
        <v>2311832</v>
      </c>
      <c r="AZ828" t="s">
        <v>322</v>
      </c>
      <c r="BA828" t="s"/>
      <c r="BB828" t="n">
        <v>28910</v>
      </c>
      <c r="BC828" t="n">
        <v>0</v>
      </c>
      <c r="BD828" t="n">
        <v>0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97</v>
      </c>
      <c r="B829" t="s">
        <v>71</v>
      </c>
      <c r="C829" t="s">
        <v>98</v>
      </c>
      <c r="D829" t="n">
        <v>2</v>
      </c>
      <c r="E829" t="s">
        <v>632</v>
      </c>
      <c r="F829" t="n">
        <v>357279</v>
      </c>
      <c r="G829" t="s">
        <v>74</v>
      </c>
      <c r="H829" t="s">
        <v>75</v>
      </c>
      <c r="I829" t="s"/>
      <c r="J829" t="s">
        <v>74</v>
      </c>
      <c r="K829" t="n">
        <v>184</v>
      </c>
      <c r="L829" t="s">
        <v>76</v>
      </c>
      <c r="M829" t="s"/>
      <c r="N829" t="s">
        <v>643</v>
      </c>
      <c r="O829" t="s">
        <v>78</v>
      </c>
      <c r="P829" t="s">
        <v>634</v>
      </c>
      <c r="Q829" t="s"/>
      <c r="R829" t="s">
        <v>80</v>
      </c>
      <c r="S829" t="s">
        <v>182</v>
      </c>
      <c r="T829" t="s">
        <v>82</v>
      </c>
      <c r="U829" t="s"/>
      <c r="V829" t="s">
        <v>83</v>
      </c>
      <c r="W829" t="s">
        <v>84</v>
      </c>
      <c r="X829" t="s"/>
      <c r="Y829" t="s">
        <v>85</v>
      </c>
      <c r="Z829">
        <f>HYPERLINK("https://hotelmonitor-cachepage.eclerx.com/savepage/tk_15439015230292687_sr_2151.html","info")</f>
        <v/>
      </c>
      <c r="AA829" t="n">
        <v>42733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/>
      <c r="AP829" t="n">
        <v>33</v>
      </c>
      <c r="AQ829" t="s">
        <v>88</v>
      </c>
      <c r="AR829" t="s">
        <v>107</v>
      </c>
      <c r="AS829" t="s"/>
      <c r="AT829" t="s">
        <v>90</v>
      </c>
      <c r="AU829" t="s"/>
      <c r="AV829" t="s"/>
      <c r="AW829" t="s"/>
      <c r="AX829" t="s"/>
      <c r="AY829" t="n">
        <v>2311832</v>
      </c>
      <c r="AZ829" t="s">
        <v>322</v>
      </c>
      <c r="BA829" t="s"/>
      <c r="BB829" t="n">
        <v>28910</v>
      </c>
      <c r="BC829" t="n">
        <v>0</v>
      </c>
      <c r="BD829" t="n">
        <v>0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97</v>
      </c>
      <c r="B830" t="s">
        <v>71</v>
      </c>
      <c r="C830" t="s">
        <v>98</v>
      </c>
      <c r="D830" t="n">
        <v>2</v>
      </c>
      <c r="E830" t="s">
        <v>647</v>
      </c>
      <c r="F830" t="n">
        <v>1035613</v>
      </c>
      <c r="G830" t="s">
        <v>74</v>
      </c>
      <c r="H830" t="s">
        <v>75</v>
      </c>
      <c r="I830" t="s"/>
      <c r="J830" t="s">
        <v>74</v>
      </c>
      <c r="K830" t="n">
        <v>72</v>
      </c>
      <c r="L830" t="s">
        <v>76</v>
      </c>
      <c r="M830" t="s"/>
      <c r="N830" t="s">
        <v>77</v>
      </c>
      <c r="O830" t="s">
        <v>78</v>
      </c>
      <c r="P830" t="s">
        <v>648</v>
      </c>
      <c r="Q830" t="s"/>
      <c r="R830" t="s">
        <v>80</v>
      </c>
      <c r="S830" t="s">
        <v>649</v>
      </c>
      <c r="T830" t="s">
        <v>82</v>
      </c>
      <c r="U830" t="s"/>
      <c r="V830" t="s">
        <v>83</v>
      </c>
      <c r="W830" t="s">
        <v>94</v>
      </c>
      <c r="X830" t="s"/>
      <c r="Y830" t="s">
        <v>85</v>
      </c>
      <c r="Z830">
        <f>HYPERLINK("https://hotelmonitor-cachepage.eclerx.com/savepage/tk_15439017216327894_sr_2151.html","info")</f>
        <v/>
      </c>
      <c r="AA830" t="n">
        <v>169914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/>
      <c r="AP830" t="n">
        <v>98</v>
      </c>
      <c r="AQ830" t="s">
        <v>88</v>
      </c>
      <c r="AR830" t="s">
        <v>121</v>
      </c>
      <c r="AS830" t="s"/>
      <c r="AT830" t="s">
        <v>90</v>
      </c>
      <c r="AU830" t="s"/>
      <c r="AV830" t="s"/>
      <c r="AW830" t="s"/>
      <c r="AX830" t="s"/>
      <c r="AY830" t="n">
        <v>2311853</v>
      </c>
      <c r="AZ830" t="s">
        <v>650</v>
      </c>
      <c r="BA830" t="s"/>
      <c r="BB830" t="n">
        <v>64740</v>
      </c>
      <c r="BC830" t="n">
        <v>10.030549</v>
      </c>
      <c r="BD830" t="n">
        <v>53.536126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97</v>
      </c>
      <c r="B831" t="s">
        <v>71</v>
      </c>
      <c r="C831" t="s">
        <v>98</v>
      </c>
      <c r="D831" t="n">
        <v>2</v>
      </c>
      <c r="E831" t="s">
        <v>647</v>
      </c>
      <c r="F831" t="n">
        <v>1035613</v>
      </c>
      <c r="G831" t="s">
        <v>74</v>
      </c>
      <c r="H831" t="s">
        <v>75</v>
      </c>
      <c r="I831" t="s"/>
      <c r="J831" t="s">
        <v>74</v>
      </c>
      <c r="K831" t="n">
        <v>72</v>
      </c>
      <c r="L831" t="s">
        <v>76</v>
      </c>
      <c r="M831" t="s"/>
      <c r="N831" t="s">
        <v>111</v>
      </c>
      <c r="O831" t="s">
        <v>78</v>
      </c>
      <c r="P831" t="s">
        <v>648</v>
      </c>
      <c r="Q831" t="s"/>
      <c r="R831" t="s">
        <v>80</v>
      </c>
      <c r="S831" t="s">
        <v>649</v>
      </c>
      <c r="T831" t="s">
        <v>82</v>
      </c>
      <c r="U831" t="s"/>
      <c r="V831" t="s">
        <v>83</v>
      </c>
      <c r="W831" t="s">
        <v>94</v>
      </c>
      <c r="X831" t="s"/>
      <c r="Y831" t="s">
        <v>85</v>
      </c>
      <c r="Z831">
        <f>HYPERLINK("https://hotelmonitor-cachepage.eclerx.com/savepage/tk_15439017216327894_sr_2151.html","info")</f>
        <v/>
      </c>
      <c r="AA831" t="n">
        <v>169914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/>
      <c r="AP831" t="n">
        <v>98</v>
      </c>
      <c r="AQ831" t="s">
        <v>88</v>
      </c>
      <c r="AR831" t="s">
        <v>113</v>
      </c>
      <c r="AS831" t="s"/>
      <c r="AT831" t="s">
        <v>90</v>
      </c>
      <c r="AU831" t="s"/>
      <c r="AV831" t="s"/>
      <c r="AW831" t="s"/>
      <c r="AX831" t="s"/>
      <c r="AY831" t="n">
        <v>2311853</v>
      </c>
      <c r="AZ831" t="s">
        <v>650</v>
      </c>
      <c r="BA831" t="s"/>
      <c r="BB831" t="n">
        <v>64740</v>
      </c>
      <c r="BC831" t="n">
        <v>10.030549</v>
      </c>
      <c r="BD831" t="n">
        <v>53.536126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97</v>
      </c>
      <c r="B832" t="s">
        <v>71</v>
      </c>
      <c r="C832" t="s">
        <v>98</v>
      </c>
      <c r="D832" t="n">
        <v>2</v>
      </c>
      <c r="E832" t="s">
        <v>647</v>
      </c>
      <c r="F832" t="n">
        <v>1035613</v>
      </c>
      <c r="G832" t="s">
        <v>74</v>
      </c>
      <c r="H832" t="s">
        <v>75</v>
      </c>
      <c r="I832" t="s"/>
      <c r="J832" t="s">
        <v>74</v>
      </c>
      <c r="K832" t="n">
        <v>74</v>
      </c>
      <c r="L832" t="s">
        <v>76</v>
      </c>
      <c r="M832" t="s"/>
      <c r="N832" t="s">
        <v>370</v>
      </c>
      <c r="O832" t="s">
        <v>78</v>
      </c>
      <c r="P832" t="s">
        <v>648</v>
      </c>
      <c r="Q832" t="s"/>
      <c r="R832" t="s">
        <v>80</v>
      </c>
      <c r="S832" t="s">
        <v>609</v>
      </c>
      <c r="T832" t="s">
        <v>82</v>
      </c>
      <c r="U832" t="s"/>
      <c r="V832" t="s">
        <v>83</v>
      </c>
      <c r="W832" t="s">
        <v>94</v>
      </c>
      <c r="X832" t="s"/>
      <c r="Y832" t="s">
        <v>85</v>
      </c>
      <c r="Z832">
        <f>HYPERLINK("https://hotelmonitor-cachepage.eclerx.com/savepage/tk_15439017216327894_sr_2151.html","info")</f>
        <v/>
      </c>
      <c r="AA832" t="n">
        <v>169914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87</v>
      </c>
      <c r="AO832" t="s"/>
      <c r="AP832" t="n">
        <v>98</v>
      </c>
      <c r="AQ832" t="s">
        <v>88</v>
      </c>
      <c r="AR832" t="s">
        <v>110</v>
      </c>
      <c r="AS832" t="s"/>
      <c r="AT832" t="s">
        <v>90</v>
      </c>
      <c r="AU832" t="s"/>
      <c r="AV832" t="s"/>
      <c r="AW832" t="s"/>
      <c r="AX832" t="s"/>
      <c r="AY832" t="n">
        <v>2311853</v>
      </c>
      <c r="AZ832" t="s">
        <v>650</v>
      </c>
      <c r="BA832" t="s"/>
      <c r="BB832" t="n">
        <v>64740</v>
      </c>
      <c r="BC832" t="n">
        <v>10.030549</v>
      </c>
      <c r="BD832" t="n">
        <v>53.536126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97</v>
      </c>
      <c r="B833" t="s">
        <v>71</v>
      </c>
      <c r="C833" t="s">
        <v>98</v>
      </c>
      <c r="D833" t="n">
        <v>2</v>
      </c>
      <c r="E833" t="s">
        <v>647</v>
      </c>
      <c r="F833" t="n">
        <v>1035613</v>
      </c>
      <c r="G833" t="s">
        <v>74</v>
      </c>
      <c r="H833" t="s">
        <v>75</v>
      </c>
      <c r="I833" t="s"/>
      <c r="J833" t="s">
        <v>74</v>
      </c>
      <c r="K833" t="n">
        <v>74</v>
      </c>
      <c r="L833" t="s">
        <v>76</v>
      </c>
      <c r="M833" t="s"/>
      <c r="N833" t="s">
        <v>105</v>
      </c>
      <c r="O833" t="s">
        <v>78</v>
      </c>
      <c r="P833" t="s">
        <v>648</v>
      </c>
      <c r="Q833" t="s"/>
      <c r="R833" t="s">
        <v>80</v>
      </c>
      <c r="S833" t="s">
        <v>609</v>
      </c>
      <c r="T833" t="s">
        <v>82</v>
      </c>
      <c r="U833" t="s"/>
      <c r="V833" t="s">
        <v>83</v>
      </c>
      <c r="W833" t="s">
        <v>84</v>
      </c>
      <c r="X833" t="s"/>
      <c r="Y833" t="s">
        <v>85</v>
      </c>
      <c r="Z833">
        <f>HYPERLINK("https://hotelmonitor-cachepage.eclerx.com/savepage/tk_15439017216327894_sr_2151.html","info")</f>
        <v/>
      </c>
      <c r="AA833" t="n">
        <v>169914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/>
      <c r="AP833" t="n">
        <v>98</v>
      </c>
      <c r="AQ833" t="s">
        <v>88</v>
      </c>
      <c r="AR833" t="s">
        <v>107</v>
      </c>
      <c r="AS833" t="s"/>
      <c r="AT833" t="s">
        <v>90</v>
      </c>
      <c r="AU833" t="s"/>
      <c r="AV833" t="s"/>
      <c r="AW833" t="s"/>
      <c r="AX833" t="s"/>
      <c r="AY833" t="n">
        <v>2311853</v>
      </c>
      <c r="AZ833" t="s">
        <v>650</v>
      </c>
      <c r="BA833" t="s"/>
      <c r="BB833" t="n">
        <v>64740</v>
      </c>
      <c r="BC833" t="n">
        <v>10.030549</v>
      </c>
      <c r="BD833" t="n">
        <v>53.536126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97</v>
      </c>
      <c r="B834" t="s">
        <v>71</v>
      </c>
      <c r="C834" t="s">
        <v>98</v>
      </c>
      <c r="D834" t="n">
        <v>2</v>
      </c>
      <c r="E834" t="s">
        <v>647</v>
      </c>
      <c r="F834" t="n">
        <v>1035613</v>
      </c>
      <c r="G834" t="s">
        <v>74</v>
      </c>
      <c r="H834" t="s">
        <v>75</v>
      </c>
      <c r="I834" t="s"/>
      <c r="J834" t="s">
        <v>74</v>
      </c>
      <c r="K834" t="n">
        <v>77</v>
      </c>
      <c r="L834" t="s">
        <v>76</v>
      </c>
      <c r="M834" t="s"/>
      <c r="N834" t="s">
        <v>370</v>
      </c>
      <c r="O834" t="s">
        <v>78</v>
      </c>
      <c r="P834" t="s">
        <v>648</v>
      </c>
      <c r="Q834" t="s"/>
      <c r="R834" t="s">
        <v>80</v>
      </c>
      <c r="S834" t="s">
        <v>109</v>
      </c>
      <c r="T834" t="s">
        <v>82</v>
      </c>
      <c r="U834" t="s"/>
      <c r="V834" t="s">
        <v>83</v>
      </c>
      <c r="W834" t="s">
        <v>94</v>
      </c>
      <c r="X834" t="s"/>
      <c r="Y834" t="s">
        <v>85</v>
      </c>
      <c r="Z834">
        <f>HYPERLINK("https://hotelmonitor-cachepage.eclerx.com/savepage/tk_15439017216327894_sr_2151.html","info")</f>
        <v/>
      </c>
      <c r="AA834" t="n">
        <v>169914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/>
      <c r="AP834" t="n">
        <v>98</v>
      </c>
      <c r="AQ834" t="s">
        <v>88</v>
      </c>
      <c r="AR834" t="s">
        <v>116</v>
      </c>
      <c r="AS834" t="s"/>
      <c r="AT834" t="s">
        <v>90</v>
      </c>
      <c r="AU834" t="s"/>
      <c r="AV834" t="s"/>
      <c r="AW834" t="s"/>
      <c r="AX834" t="s"/>
      <c r="AY834" t="n">
        <v>2311853</v>
      </c>
      <c r="AZ834" t="s">
        <v>650</v>
      </c>
      <c r="BA834" t="s"/>
      <c r="BB834" t="n">
        <v>64740</v>
      </c>
      <c r="BC834" t="n">
        <v>10.030549</v>
      </c>
      <c r="BD834" t="n">
        <v>53.536126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97</v>
      </c>
      <c r="B835" t="s">
        <v>71</v>
      </c>
      <c r="C835" t="s">
        <v>98</v>
      </c>
      <c r="D835" t="n">
        <v>2</v>
      </c>
      <c r="E835" t="s">
        <v>647</v>
      </c>
      <c r="F835" t="n">
        <v>1035613</v>
      </c>
      <c r="G835" t="s">
        <v>74</v>
      </c>
      <c r="H835" t="s">
        <v>75</v>
      </c>
      <c r="I835" t="s"/>
      <c r="J835" t="s">
        <v>74</v>
      </c>
      <c r="K835" t="n">
        <v>77</v>
      </c>
      <c r="L835" t="s">
        <v>76</v>
      </c>
      <c r="M835" t="s"/>
      <c r="N835" t="s">
        <v>117</v>
      </c>
      <c r="O835" t="s">
        <v>78</v>
      </c>
      <c r="P835" t="s">
        <v>648</v>
      </c>
      <c r="Q835" t="s"/>
      <c r="R835" t="s">
        <v>80</v>
      </c>
      <c r="S835" t="s">
        <v>109</v>
      </c>
      <c r="T835" t="s">
        <v>82</v>
      </c>
      <c r="U835" t="s"/>
      <c r="V835" t="s">
        <v>83</v>
      </c>
      <c r="W835" t="s">
        <v>94</v>
      </c>
      <c r="X835" t="s"/>
      <c r="Y835" t="s">
        <v>85</v>
      </c>
      <c r="Z835">
        <f>HYPERLINK("https://hotelmonitor-cachepage.eclerx.com/savepage/tk_15439017216327894_sr_2151.html","info")</f>
        <v/>
      </c>
      <c r="AA835" t="n">
        <v>169914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/>
      <c r="AP835" t="n">
        <v>98</v>
      </c>
      <c r="AQ835" t="s">
        <v>88</v>
      </c>
      <c r="AR835" t="s">
        <v>103</v>
      </c>
      <c r="AS835" t="s"/>
      <c r="AT835" t="s">
        <v>90</v>
      </c>
      <c r="AU835" t="s"/>
      <c r="AV835" t="s"/>
      <c r="AW835" t="s"/>
      <c r="AX835" t="s"/>
      <c r="AY835" t="n">
        <v>2311853</v>
      </c>
      <c r="AZ835" t="s">
        <v>650</v>
      </c>
      <c r="BA835" t="s"/>
      <c r="BB835" t="n">
        <v>64740</v>
      </c>
      <c r="BC835" t="n">
        <v>10.030549</v>
      </c>
      <c r="BD835" t="n">
        <v>53.536126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97</v>
      </c>
      <c r="B836" t="s">
        <v>71</v>
      </c>
      <c r="C836" t="s">
        <v>98</v>
      </c>
      <c r="D836" t="n">
        <v>2</v>
      </c>
      <c r="E836" t="s">
        <v>647</v>
      </c>
      <c r="F836" t="n">
        <v>1035613</v>
      </c>
      <c r="G836" t="s">
        <v>74</v>
      </c>
      <c r="H836" t="s">
        <v>75</v>
      </c>
      <c r="I836" t="s"/>
      <c r="J836" t="s">
        <v>74</v>
      </c>
      <c r="K836" t="n">
        <v>81</v>
      </c>
      <c r="L836" t="s">
        <v>76</v>
      </c>
      <c r="M836" t="s"/>
      <c r="N836" t="s">
        <v>100</v>
      </c>
      <c r="O836" t="s">
        <v>78</v>
      </c>
      <c r="P836" t="s">
        <v>648</v>
      </c>
      <c r="Q836" t="s"/>
      <c r="R836" t="s">
        <v>80</v>
      </c>
      <c r="S836" t="s">
        <v>115</v>
      </c>
      <c r="T836" t="s">
        <v>82</v>
      </c>
      <c r="U836" t="s"/>
      <c r="V836" t="s">
        <v>83</v>
      </c>
      <c r="W836" t="s">
        <v>94</v>
      </c>
      <c r="X836" t="s"/>
      <c r="Y836" t="s">
        <v>85</v>
      </c>
      <c r="Z836">
        <f>HYPERLINK("https://hotelmonitor-cachepage.eclerx.com/savepage/tk_15439017216327894_sr_2151.html","info")</f>
        <v/>
      </c>
      <c r="AA836" t="n">
        <v>169914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/>
      <c r="AP836" t="n">
        <v>98</v>
      </c>
      <c r="AQ836" t="s">
        <v>88</v>
      </c>
      <c r="AR836" t="s">
        <v>103</v>
      </c>
      <c r="AS836" t="s"/>
      <c r="AT836" t="s">
        <v>90</v>
      </c>
      <c r="AU836" t="s"/>
      <c r="AV836" t="s"/>
      <c r="AW836" t="s"/>
      <c r="AX836" t="s"/>
      <c r="AY836" t="n">
        <v>2311853</v>
      </c>
      <c r="AZ836" t="s">
        <v>650</v>
      </c>
      <c r="BA836" t="s"/>
      <c r="BB836" t="n">
        <v>64740</v>
      </c>
      <c r="BC836" t="n">
        <v>10.030549</v>
      </c>
      <c r="BD836" t="n">
        <v>53.536126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97</v>
      </c>
      <c r="B837" t="s">
        <v>71</v>
      </c>
      <c r="C837" t="s">
        <v>98</v>
      </c>
      <c r="D837" t="n">
        <v>2</v>
      </c>
      <c r="E837" t="s">
        <v>647</v>
      </c>
      <c r="F837" t="n">
        <v>1035613</v>
      </c>
      <c r="G837" t="s">
        <v>74</v>
      </c>
      <c r="H837" t="s">
        <v>75</v>
      </c>
      <c r="I837" t="s"/>
      <c r="J837" t="s">
        <v>74</v>
      </c>
      <c r="K837" t="n">
        <v>90</v>
      </c>
      <c r="L837" t="s">
        <v>76</v>
      </c>
      <c r="M837" t="s"/>
      <c r="N837" t="s">
        <v>77</v>
      </c>
      <c r="O837" t="s">
        <v>78</v>
      </c>
      <c r="P837" t="s">
        <v>648</v>
      </c>
      <c r="Q837" t="s"/>
      <c r="R837" t="s">
        <v>80</v>
      </c>
      <c r="S837" t="s">
        <v>128</v>
      </c>
      <c r="T837" t="s">
        <v>82</v>
      </c>
      <c r="U837" t="s"/>
      <c r="V837" t="s">
        <v>83</v>
      </c>
      <c r="W837" t="s">
        <v>84</v>
      </c>
      <c r="X837" t="s"/>
      <c r="Y837" t="s">
        <v>85</v>
      </c>
      <c r="Z837">
        <f>HYPERLINK("https://hotelmonitor-cachepage.eclerx.com/savepage/tk_15439017216327894_sr_2151.html","info")</f>
        <v/>
      </c>
      <c r="AA837" t="n">
        <v>169914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/>
      <c r="AP837" t="n">
        <v>98</v>
      </c>
      <c r="AQ837" t="s">
        <v>88</v>
      </c>
      <c r="AR837" t="s">
        <v>121</v>
      </c>
      <c r="AS837" t="s"/>
      <c r="AT837" t="s">
        <v>90</v>
      </c>
      <c r="AU837" t="s"/>
      <c r="AV837" t="s"/>
      <c r="AW837" t="s"/>
      <c r="AX837" t="s"/>
      <c r="AY837" t="n">
        <v>2311853</v>
      </c>
      <c r="AZ837" t="s">
        <v>650</v>
      </c>
      <c r="BA837" t="s"/>
      <c r="BB837" t="n">
        <v>64740</v>
      </c>
      <c r="BC837" t="n">
        <v>10.030549</v>
      </c>
      <c r="BD837" t="n">
        <v>53.536126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97</v>
      </c>
      <c r="B838" t="s">
        <v>71</v>
      </c>
      <c r="C838" t="s">
        <v>98</v>
      </c>
      <c r="D838" t="n">
        <v>2</v>
      </c>
      <c r="E838" t="s">
        <v>647</v>
      </c>
      <c r="F838" t="n">
        <v>1035613</v>
      </c>
      <c r="G838" t="s">
        <v>74</v>
      </c>
      <c r="H838" t="s">
        <v>75</v>
      </c>
      <c r="I838" t="s"/>
      <c r="J838" t="s">
        <v>74</v>
      </c>
      <c r="K838" t="n">
        <v>94</v>
      </c>
      <c r="L838" t="s">
        <v>76</v>
      </c>
      <c r="M838" t="s"/>
      <c r="N838" t="s">
        <v>111</v>
      </c>
      <c r="O838" t="s">
        <v>78</v>
      </c>
      <c r="P838" t="s">
        <v>648</v>
      </c>
      <c r="Q838" t="s"/>
      <c r="R838" t="s">
        <v>80</v>
      </c>
      <c r="S838" t="s">
        <v>267</v>
      </c>
      <c r="T838" t="s">
        <v>82</v>
      </c>
      <c r="U838" t="s"/>
      <c r="V838" t="s">
        <v>83</v>
      </c>
      <c r="W838" t="s">
        <v>84</v>
      </c>
      <c r="X838" t="s"/>
      <c r="Y838" t="s">
        <v>85</v>
      </c>
      <c r="Z838">
        <f>HYPERLINK("https://hotelmonitor-cachepage.eclerx.com/savepage/tk_15439017216327894_sr_2151.html","info")</f>
        <v/>
      </c>
      <c r="AA838" t="n">
        <v>169914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/>
      <c r="AP838" t="n">
        <v>98</v>
      </c>
      <c r="AQ838" t="s">
        <v>88</v>
      </c>
      <c r="AR838" t="s">
        <v>113</v>
      </c>
      <c r="AS838" t="s"/>
      <c r="AT838" t="s">
        <v>90</v>
      </c>
      <c r="AU838" t="s"/>
      <c r="AV838" t="s"/>
      <c r="AW838" t="s"/>
      <c r="AX838" t="s"/>
      <c r="AY838" t="n">
        <v>2311853</v>
      </c>
      <c r="AZ838" t="s">
        <v>650</v>
      </c>
      <c r="BA838" t="s"/>
      <c r="BB838" t="n">
        <v>64740</v>
      </c>
      <c r="BC838" t="n">
        <v>10.030549</v>
      </c>
      <c r="BD838" t="n">
        <v>53.536126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97</v>
      </c>
      <c r="B839" t="s">
        <v>71</v>
      </c>
      <c r="C839" t="s">
        <v>98</v>
      </c>
      <c r="D839" t="n">
        <v>2</v>
      </c>
      <c r="E839" t="s">
        <v>647</v>
      </c>
      <c r="F839" t="n">
        <v>1035613</v>
      </c>
      <c r="G839" t="s">
        <v>74</v>
      </c>
      <c r="H839" t="s">
        <v>75</v>
      </c>
      <c r="I839" t="s"/>
      <c r="J839" t="s">
        <v>74</v>
      </c>
      <c r="K839" t="n">
        <v>94</v>
      </c>
      <c r="L839" t="s">
        <v>76</v>
      </c>
      <c r="M839" t="s"/>
      <c r="N839" t="s">
        <v>370</v>
      </c>
      <c r="O839" t="s">
        <v>78</v>
      </c>
      <c r="P839" t="s">
        <v>648</v>
      </c>
      <c r="Q839" t="s"/>
      <c r="R839" t="s">
        <v>80</v>
      </c>
      <c r="S839" t="s">
        <v>267</v>
      </c>
      <c r="T839" t="s">
        <v>82</v>
      </c>
      <c r="U839" t="s"/>
      <c r="V839" t="s">
        <v>83</v>
      </c>
      <c r="W839" t="s">
        <v>84</v>
      </c>
      <c r="X839" t="s"/>
      <c r="Y839" t="s">
        <v>85</v>
      </c>
      <c r="Z839">
        <f>HYPERLINK("https://hotelmonitor-cachepage.eclerx.com/savepage/tk_15439017216327894_sr_2151.html","info")</f>
        <v/>
      </c>
      <c r="AA839" t="n">
        <v>169914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/>
      <c r="AP839" t="n">
        <v>98</v>
      </c>
      <c r="AQ839" t="s">
        <v>88</v>
      </c>
      <c r="AR839" t="s">
        <v>110</v>
      </c>
      <c r="AS839" t="s"/>
      <c r="AT839" t="s">
        <v>90</v>
      </c>
      <c r="AU839" t="s"/>
      <c r="AV839" t="s"/>
      <c r="AW839" t="s"/>
      <c r="AX839" t="s"/>
      <c r="AY839" t="n">
        <v>2311853</v>
      </c>
      <c r="AZ839" t="s">
        <v>650</v>
      </c>
      <c r="BA839" t="s"/>
      <c r="BB839" t="n">
        <v>64740</v>
      </c>
      <c r="BC839" t="n">
        <v>10.030549</v>
      </c>
      <c r="BD839" t="n">
        <v>53.536126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97</v>
      </c>
      <c r="B840" t="s">
        <v>71</v>
      </c>
      <c r="C840" t="s">
        <v>98</v>
      </c>
      <c r="D840" t="n">
        <v>2</v>
      </c>
      <c r="E840" t="s">
        <v>647</v>
      </c>
      <c r="F840" t="n">
        <v>1035613</v>
      </c>
      <c r="G840" t="s">
        <v>74</v>
      </c>
      <c r="H840" t="s">
        <v>75</v>
      </c>
      <c r="I840" t="s"/>
      <c r="J840" t="s">
        <v>74</v>
      </c>
      <c r="K840" t="n">
        <v>96</v>
      </c>
      <c r="L840" t="s">
        <v>76</v>
      </c>
      <c r="M840" t="s"/>
      <c r="N840" t="s">
        <v>117</v>
      </c>
      <c r="O840" t="s">
        <v>78</v>
      </c>
      <c r="P840" t="s">
        <v>648</v>
      </c>
      <c r="Q840" t="s"/>
      <c r="R840" t="s">
        <v>80</v>
      </c>
      <c r="S840" t="s">
        <v>406</v>
      </c>
      <c r="T840" t="s">
        <v>82</v>
      </c>
      <c r="U840" t="s"/>
      <c r="V840" t="s">
        <v>83</v>
      </c>
      <c r="W840" t="s">
        <v>84</v>
      </c>
      <c r="X840" t="s"/>
      <c r="Y840" t="s">
        <v>85</v>
      </c>
      <c r="Z840">
        <f>HYPERLINK("https://hotelmonitor-cachepage.eclerx.com/savepage/tk_15439017216327894_sr_2151.html","info")</f>
        <v/>
      </c>
      <c r="AA840" t="n">
        <v>169914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/>
      <c r="AP840" t="n">
        <v>98</v>
      </c>
      <c r="AQ840" t="s">
        <v>88</v>
      </c>
      <c r="AR840" t="s">
        <v>103</v>
      </c>
      <c r="AS840" t="s"/>
      <c r="AT840" t="s">
        <v>90</v>
      </c>
      <c r="AU840" t="s"/>
      <c r="AV840" t="s"/>
      <c r="AW840" t="s"/>
      <c r="AX840" t="s"/>
      <c r="AY840" t="n">
        <v>2311853</v>
      </c>
      <c r="AZ840" t="s">
        <v>650</v>
      </c>
      <c r="BA840" t="s"/>
      <c r="BB840" t="n">
        <v>64740</v>
      </c>
      <c r="BC840" t="n">
        <v>10.030549</v>
      </c>
      <c r="BD840" t="n">
        <v>53.536126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97</v>
      </c>
      <c r="B841" t="s">
        <v>71</v>
      </c>
      <c r="C841" t="s">
        <v>98</v>
      </c>
      <c r="D841" t="n">
        <v>2</v>
      </c>
      <c r="E841" t="s">
        <v>647</v>
      </c>
      <c r="F841" t="n">
        <v>1035613</v>
      </c>
      <c r="G841" t="s">
        <v>74</v>
      </c>
      <c r="H841" t="s">
        <v>75</v>
      </c>
      <c r="I841" t="s"/>
      <c r="J841" t="s">
        <v>74</v>
      </c>
      <c r="K841" t="n">
        <v>96</v>
      </c>
      <c r="L841" t="s">
        <v>76</v>
      </c>
      <c r="M841" t="s"/>
      <c r="N841" t="s">
        <v>77</v>
      </c>
      <c r="O841" t="s">
        <v>78</v>
      </c>
      <c r="P841" t="s">
        <v>648</v>
      </c>
      <c r="Q841" t="s"/>
      <c r="R841" t="s">
        <v>80</v>
      </c>
      <c r="S841" t="s">
        <v>406</v>
      </c>
      <c r="T841" t="s">
        <v>82</v>
      </c>
      <c r="U841" t="s"/>
      <c r="V841" t="s">
        <v>83</v>
      </c>
      <c r="W841" t="s">
        <v>84</v>
      </c>
      <c r="X841" t="s"/>
      <c r="Y841" t="s">
        <v>85</v>
      </c>
      <c r="Z841">
        <f>HYPERLINK("https://hotelmonitor-cachepage.eclerx.com/savepage/tk_15439017216327894_sr_2151.html","info")</f>
        <v/>
      </c>
      <c r="AA841" t="n">
        <v>169914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/>
      <c r="AP841" t="n">
        <v>98</v>
      </c>
      <c r="AQ841" t="s">
        <v>88</v>
      </c>
      <c r="AR841" t="s">
        <v>119</v>
      </c>
      <c r="AS841" t="s"/>
      <c r="AT841" t="s">
        <v>90</v>
      </c>
      <c r="AU841" t="s"/>
      <c r="AV841" t="s"/>
      <c r="AW841" t="s"/>
      <c r="AX841" t="s"/>
      <c r="AY841" t="n">
        <v>2311853</v>
      </c>
      <c r="AZ841" t="s">
        <v>650</v>
      </c>
      <c r="BA841" t="s"/>
      <c r="BB841" t="n">
        <v>64740</v>
      </c>
      <c r="BC841" t="n">
        <v>10.030549</v>
      </c>
      <c r="BD841" t="n">
        <v>53.536126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97</v>
      </c>
      <c r="B842" t="s">
        <v>71</v>
      </c>
      <c r="C842" t="s">
        <v>98</v>
      </c>
      <c r="D842" t="n">
        <v>2</v>
      </c>
      <c r="E842" t="s">
        <v>647</v>
      </c>
      <c r="F842" t="n">
        <v>1035613</v>
      </c>
      <c r="G842" t="s">
        <v>74</v>
      </c>
      <c r="H842" t="s">
        <v>75</v>
      </c>
      <c r="I842" t="s"/>
      <c r="J842" t="s">
        <v>74</v>
      </c>
      <c r="K842" t="n">
        <v>97</v>
      </c>
      <c r="L842" t="s">
        <v>76</v>
      </c>
      <c r="M842" t="s"/>
      <c r="N842" t="s">
        <v>651</v>
      </c>
      <c r="O842" t="s">
        <v>78</v>
      </c>
      <c r="P842" t="s">
        <v>648</v>
      </c>
      <c r="Q842" t="s"/>
      <c r="R842" t="s">
        <v>80</v>
      </c>
      <c r="S842" t="s">
        <v>314</v>
      </c>
      <c r="T842" t="s">
        <v>82</v>
      </c>
      <c r="U842" t="s"/>
      <c r="V842" t="s">
        <v>83</v>
      </c>
      <c r="W842" t="s">
        <v>94</v>
      </c>
      <c r="X842" t="s"/>
      <c r="Y842" t="s">
        <v>85</v>
      </c>
      <c r="Z842">
        <f>HYPERLINK("https://hotelmonitor-cachepage.eclerx.com/savepage/tk_15439017216327894_sr_2151.html","info")</f>
        <v/>
      </c>
      <c r="AA842" t="n">
        <v>169914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/>
      <c r="AP842" t="n">
        <v>98</v>
      </c>
      <c r="AQ842" t="s">
        <v>88</v>
      </c>
      <c r="AR842" t="s">
        <v>110</v>
      </c>
      <c r="AS842" t="s"/>
      <c r="AT842" t="s">
        <v>90</v>
      </c>
      <c r="AU842" t="s"/>
      <c r="AV842" t="s"/>
      <c r="AW842" t="s"/>
      <c r="AX842" t="s"/>
      <c r="AY842" t="n">
        <v>2311853</v>
      </c>
      <c r="AZ842" t="s">
        <v>650</v>
      </c>
      <c r="BA842" t="s"/>
      <c r="BB842" t="n">
        <v>64740</v>
      </c>
      <c r="BC842" t="n">
        <v>10.030549</v>
      </c>
      <c r="BD842" t="n">
        <v>53.536126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97</v>
      </c>
      <c r="B843" t="s">
        <v>71</v>
      </c>
      <c r="C843" t="s">
        <v>98</v>
      </c>
      <c r="D843" t="n">
        <v>2</v>
      </c>
      <c r="E843" t="s">
        <v>647</v>
      </c>
      <c r="F843" t="n">
        <v>1035613</v>
      </c>
      <c r="G843" t="s">
        <v>74</v>
      </c>
      <c r="H843" t="s">
        <v>75</v>
      </c>
      <c r="I843" t="s"/>
      <c r="J843" t="s">
        <v>74</v>
      </c>
      <c r="K843" t="n">
        <v>98</v>
      </c>
      <c r="L843" t="s">
        <v>76</v>
      </c>
      <c r="M843" t="s"/>
      <c r="N843" t="s">
        <v>117</v>
      </c>
      <c r="O843" t="s">
        <v>78</v>
      </c>
      <c r="P843" t="s">
        <v>648</v>
      </c>
      <c r="Q843" t="s"/>
      <c r="R843" t="s">
        <v>80</v>
      </c>
      <c r="S843" t="s">
        <v>482</v>
      </c>
      <c r="T843" t="s">
        <v>82</v>
      </c>
      <c r="U843" t="s"/>
      <c r="V843" t="s">
        <v>83</v>
      </c>
      <c r="W843" t="s">
        <v>84</v>
      </c>
      <c r="X843" t="s"/>
      <c r="Y843" t="s">
        <v>85</v>
      </c>
      <c r="Z843">
        <f>HYPERLINK("https://hotelmonitor-cachepage.eclerx.com/savepage/tk_15439017216327894_sr_2151.html","info")</f>
        <v/>
      </c>
      <c r="AA843" t="n">
        <v>169914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/>
      <c r="AP843" t="n">
        <v>98</v>
      </c>
      <c r="AQ843" t="s">
        <v>88</v>
      </c>
      <c r="AR843" t="s">
        <v>103</v>
      </c>
      <c r="AS843" t="s"/>
      <c r="AT843" t="s">
        <v>90</v>
      </c>
      <c r="AU843" t="s"/>
      <c r="AV843" t="s"/>
      <c r="AW843" t="s"/>
      <c r="AX843" t="s"/>
      <c r="AY843" t="n">
        <v>2311853</v>
      </c>
      <c r="AZ843" t="s">
        <v>650</v>
      </c>
      <c r="BA843" t="s"/>
      <c r="BB843" t="n">
        <v>64740</v>
      </c>
      <c r="BC843" t="n">
        <v>10.030549</v>
      </c>
      <c r="BD843" t="n">
        <v>53.536126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97</v>
      </c>
      <c r="B844" t="s">
        <v>71</v>
      </c>
      <c r="C844" t="s">
        <v>98</v>
      </c>
      <c r="D844" t="n">
        <v>2</v>
      </c>
      <c r="E844" t="s">
        <v>647</v>
      </c>
      <c r="F844" t="n">
        <v>1035613</v>
      </c>
      <c r="G844" t="s">
        <v>74</v>
      </c>
      <c r="H844" t="s">
        <v>75</v>
      </c>
      <c r="I844" t="s"/>
      <c r="J844" t="s">
        <v>74</v>
      </c>
      <c r="K844" t="n">
        <v>99</v>
      </c>
      <c r="L844" t="s">
        <v>76</v>
      </c>
      <c r="M844" t="s"/>
      <c r="N844" t="s">
        <v>370</v>
      </c>
      <c r="O844" t="s">
        <v>78</v>
      </c>
      <c r="P844" t="s">
        <v>648</v>
      </c>
      <c r="Q844" t="s"/>
      <c r="R844" t="s">
        <v>80</v>
      </c>
      <c r="S844" t="s">
        <v>525</v>
      </c>
      <c r="T844" t="s">
        <v>82</v>
      </c>
      <c r="U844" t="s"/>
      <c r="V844" t="s">
        <v>83</v>
      </c>
      <c r="W844" t="s">
        <v>84</v>
      </c>
      <c r="X844" t="s"/>
      <c r="Y844" t="s">
        <v>85</v>
      </c>
      <c r="Z844">
        <f>HYPERLINK("https://hotelmonitor-cachepage.eclerx.com/savepage/tk_15439017216327894_sr_2151.html","info")</f>
        <v/>
      </c>
      <c r="AA844" t="n">
        <v>169914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/>
      <c r="AP844" t="n">
        <v>98</v>
      </c>
      <c r="AQ844" t="s">
        <v>88</v>
      </c>
      <c r="AR844" t="s">
        <v>116</v>
      </c>
      <c r="AS844" t="s"/>
      <c r="AT844" t="s">
        <v>90</v>
      </c>
      <c r="AU844" t="s"/>
      <c r="AV844" t="s"/>
      <c r="AW844" t="s"/>
      <c r="AX844" t="s"/>
      <c r="AY844" t="n">
        <v>2311853</v>
      </c>
      <c r="AZ844" t="s">
        <v>650</v>
      </c>
      <c r="BA844" t="s"/>
      <c r="BB844" t="n">
        <v>64740</v>
      </c>
      <c r="BC844" t="n">
        <v>10.030549</v>
      </c>
      <c r="BD844" t="n">
        <v>53.536126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97</v>
      </c>
      <c r="B845" t="s">
        <v>71</v>
      </c>
      <c r="C845" t="s">
        <v>98</v>
      </c>
      <c r="D845" t="n">
        <v>2</v>
      </c>
      <c r="E845" t="s">
        <v>647</v>
      </c>
      <c r="F845" t="n">
        <v>1035613</v>
      </c>
      <c r="G845" t="s">
        <v>74</v>
      </c>
      <c r="H845" t="s">
        <v>75</v>
      </c>
      <c r="I845" t="s"/>
      <c r="J845" t="s">
        <v>74</v>
      </c>
      <c r="K845" t="n">
        <v>101</v>
      </c>
      <c r="L845" t="s">
        <v>76</v>
      </c>
      <c r="M845" t="s"/>
      <c r="N845" t="s">
        <v>651</v>
      </c>
      <c r="O845" t="s">
        <v>78</v>
      </c>
      <c r="P845" t="s">
        <v>648</v>
      </c>
      <c r="Q845" t="s"/>
      <c r="R845" t="s">
        <v>80</v>
      </c>
      <c r="S845" t="s">
        <v>174</v>
      </c>
      <c r="T845" t="s">
        <v>82</v>
      </c>
      <c r="U845" t="s"/>
      <c r="V845" t="s">
        <v>83</v>
      </c>
      <c r="W845" t="s">
        <v>94</v>
      </c>
      <c r="X845" t="s"/>
      <c r="Y845" t="s">
        <v>85</v>
      </c>
      <c r="Z845">
        <f>HYPERLINK("https://hotelmonitor-cachepage.eclerx.com/savepage/tk_15439017216327894_sr_2151.html","info")</f>
        <v/>
      </c>
      <c r="AA845" t="n">
        <v>169914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/>
      <c r="AP845" t="n">
        <v>98</v>
      </c>
      <c r="AQ845" t="s">
        <v>88</v>
      </c>
      <c r="AR845" t="s">
        <v>116</v>
      </c>
      <c r="AS845" t="s"/>
      <c r="AT845" t="s">
        <v>90</v>
      </c>
      <c r="AU845" t="s"/>
      <c r="AV845" t="s"/>
      <c r="AW845" t="s"/>
      <c r="AX845" t="s"/>
      <c r="AY845" t="n">
        <v>2311853</v>
      </c>
      <c r="AZ845" t="s">
        <v>650</v>
      </c>
      <c r="BA845" t="s"/>
      <c r="BB845" t="n">
        <v>64740</v>
      </c>
      <c r="BC845" t="n">
        <v>10.030549</v>
      </c>
      <c r="BD845" t="n">
        <v>53.536126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97</v>
      </c>
      <c r="B846" t="s">
        <v>71</v>
      </c>
      <c r="C846" t="s">
        <v>98</v>
      </c>
      <c r="D846" t="n">
        <v>2</v>
      </c>
      <c r="E846" t="s">
        <v>647</v>
      </c>
      <c r="F846" t="n">
        <v>1035613</v>
      </c>
      <c r="G846" t="s">
        <v>74</v>
      </c>
      <c r="H846" t="s">
        <v>75</v>
      </c>
      <c r="I846" t="s"/>
      <c r="J846" t="s">
        <v>74</v>
      </c>
      <c r="K846" t="n">
        <v>127</v>
      </c>
      <c r="L846" t="s">
        <v>76</v>
      </c>
      <c r="M846" t="s"/>
      <c r="N846" t="s">
        <v>651</v>
      </c>
      <c r="O846" t="s">
        <v>78</v>
      </c>
      <c r="P846" t="s">
        <v>648</v>
      </c>
      <c r="Q846" t="s"/>
      <c r="R846" t="s">
        <v>80</v>
      </c>
      <c r="S846" t="s">
        <v>291</v>
      </c>
      <c r="T846" t="s">
        <v>82</v>
      </c>
      <c r="U846" t="s"/>
      <c r="V846" t="s">
        <v>83</v>
      </c>
      <c r="W846" t="s">
        <v>84</v>
      </c>
      <c r="X846" t="s"/>
      <c r="Y846" t="s">
        <v>85</v>
      </c>
      <c r="Z846">
        <f>HYPERLINK("https://hotelmonitor-cachepage.eclerx.com/savepage/tk_15439017216327894_sr_2151.html","info")</f>
        <v/>
      </c>
      <c r="AA846" t="n">
        <v>169914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/>
      <c r="AP846" t="n">
        <v>98</v>
      </c>
      <c r="AQ846" t="s">
        <v>88</v>
      </c>
      <c r="AR846" t="s">
        <v>110</v>
      </c>
      <c r="AS846" t="s"/>
      <c r="AT846" t="s">
        <v>90</v>
      </c>
      <c r="AU846" t="s"/>
      <c r="AV846" t="s"/>
      <c r="AW846" t="s"/>
      <c r="AX846" t="s"/>
      <c r="AY846" t="n">
        <v>2311853</v>
      </c>
      <c r="AZ846" t="s">
        <v>650</v>
      </c>
      <c r="BA846" t="s"/>
      <c r="BB846" t="n">
        <v>64740</v>
      </c>
      <c r="BC846" t="n">
        <v>10.030549</v>
      </c>
      <c r="BD846" t="n">
        <v>53.536126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97</v>
      </c>
      <c r="B847" t="s">
        <v>71</v>
      </c>
      <c r="C847" t="s">
        <v>98</v>
      </c>
      <c r="D847" t="n">
        <v>2</v>
      </c>
      <c r="E847" t="s">
        <v>647</v>
      </c>
      <c r="F847" t="n">
        <v>1035613</v>
      </c>
      <c r="G847" t="s">
        <v>74</v>
      </c>
      <c r="H847" t="s">
        <v>75</v>
      </c>
      <c r="I847" t="s"/>
      <c r="J847" t="s">
        <v>74</v>
      </c>
      <c r="K847" t="n">
        <v>134</v>
      </c>
      <c r="L847" t="s">
        <v>76</v>
      </c>
      <c r="M847" t="s"/>
      <c r="N847" t="s">
        <v>651</v>
      </c>
      <c r="O847" t="s">
        <v>78</v>
      </c>
      <c r="P847" t="s">
        <v>648</v>
      </c>
      <c r="Q847" t="s"/>
      <c r="R847" t="s">
        <v>80</v>
      </c>
      <c r="S847" t="s">
        <v>364</v>
      </c>
      <c r="T847" t="s">
        <v>82</v>
      </c>
      <c r="U847" t="s"/>
      <c r="V847" t="s">
        <v>83</v>
      </c>
      <c r="W847" t="s">
        <v>84</v>
      </c>
      <c r="X847" t="s"/>
      <c r="Y847" t="s">
        <v>85</v>
      </c>
      <c r="Z847">
        <f>HYPERLINK("https://hotelmonitor-cachepage.eclerx.com/savepage/tk_15439017216327894_sr_2151.html","info")</f>
        <v/>
      </c>
      <c r="AA847" t="n">
        <v>169914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/>
      <c r="AP847" t="n">
        <v>98</v>
      </c>
      <c r="AQ847" t="s">
        <v>88</v>
      </c>
      <c r="AR847" t="s">
        <v>116</v>
      </c>
      <c r="AS847" t="s"/>
      <c r="AT847" t="s">
        <v>90</v>
      </c>
      <c r="AU847" t="s"/>
      <c r="AV847" t="s"/>
      <c r="AW847" t="s"/>
      <c r="AX847" t="s"/>
      <c r="AY847" t="n">
        <v>2311853</v>
      </c>
      <c r="AZ847" t="s">
        <v>650</v>
      </c>
      <c r="BA847" t="s"/>
      <c r="BB847" t="n">
        <v>64740</v>
      </c>
      <c r="BC847" t="n">
        <v>10.030549</v>
      </c>
      <c r="BD847" t="n">
        <v>53.536126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97</v>
      </c>
      <c r="B848" t="s">
        <v>71</v>
      </c>
      <c r="C848" t="s">
        <v>98</v>
      </c>
      <c r="D848" t="n">
        <v>2</v>
      </c>
      <c r="E848" t="s">
        <v>647</v>
      </c>
      <c r="F848" t="n">
        <v>1035613</v>
      </c>
      <c r="G848" t="s">
        <v>74</v>
      </c>
      <c r="H848" t="s">
        <v>75</v>
      </c>
      <c r="I848" t="s"/>
      <c r="J848" t="s">
        <v>74</v>
      </c>
      <c r="K848" t="n">
        <v>152</v>
      </c>
      <c r="L848" t="s">
        <v>76</v>
      </c>
      <c r="M848" t="s"/>
      <c r="N848" t="s">
        <v>105</v>
      </c>
      <c r="O848" t="s">
        <v>78</v>
      </c>
      <c r="P848" t="s">
        <v>648</v>
      </c>
      <c r="Q848" t="s"/>
      <c r="R848" t="s">
        <v>80</v>
      </c>
      <c r="S848" t="s">
        <v>487</v>
      </c>
      <c r="T848" t="s">
        <v>82</v>
      </c>
      <c r="U848" t="s"/>
      <c r="V848" t="s">
        <v>83</v>
      </c>
      <c r="W848" t="s">
        <v>84</v>
      </c>
      <c r="X848" t="s"/>
      <c r="Y848" t="s">
        <v>85</v>
      </c>
      <c r="Z848">
        <f>HYPERLINK("https://hotelmonitor-cachepage.eclerx.com/savepage/tk_15439017216327894_sr_2151.html","info")</f>
        <v/>
      </c>
      <c r="AA848" t="n">
        <v>169914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/>
      <c r="AP848" t="n">
        <v>98</v>
      </c>
      <c r="AQ848" t="s">
        <v>88</v>
      </c>
      <c r="AR848" t="s">
        <v>107</v>
      </c>
      <c r="AS848" t="s"/>
      <c r="AT848" t="s">
        <v>90</v>
      </c>
      <c r="AU848" t="s"/>
      <c r="AV848" t="s"/>
      <c r="AW848" t="s"/>
      <c r="AX848" t="s"/>
      <c r="AY848" t="n">
        <v>2311853</v>
      </c>
      <c r="AZ848" t="s">
        <v>650</v>
      </c>
      <c r="BA848" t="s"/>
      <c r="BB848" t="n">
        <v>64740</v>
      </c>
      <c r="BC848" t="n">
        <v>10.030549</v>
      </c>
      <c r="BD848" t="n">
        <v>53.536126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566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124</v>
      </c>
      <c r="L849" t="s">
        <v>76</v>
      </c>
      <c r="M849" t="s"/>
      <c r="N849" t="s">
        <v>309</v>
      </c>
      <c r="O849" t="s">
        <v>78</v>
      </c>
      <c r="P849" t="s">
        <v>566</v>
      </c>
      <c r="Q849" t="s"/>
      <c r="R849" t="s">
        <v>80</v>
      </c>
      <c r="S849" t="s">
        <v>368</v>
      </c>
      <c r="T849" t="s">
        <v>82</v>
      </c>
      <c r="U849" t="s"/>
      <c r="V849" t="s">
        <v>83</v>
      </c>
      <c r="W849" t="s">
        <v>84</v>
      </c>
      <c r="X849" t="s"/>
      <c r="Y849" t="s">
        <v>85</v>
      </c>
      <c r="Z849">
        <f>HYPERLINK("https://hotelmonitor-cachepage.eclerx.com/savepage/tk_15439114362735908_sr_2152.html","info")</f>
        <v/>
      </c>
      <c r="AA849" t="n">
        <v>-2312000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/>
      <c r="AP849" t="n">
        <v>3</v>
      </c>
      <c r="AQ849" t="s">
        <v>88</v>
      </c>
      <c r="AR849" t="s">
        <v>89</v>
      </c>
      <c r="AS849" t="s"/>
      <c r="AT849" t="s">
        <v>90</v>
      </c>
      <c r="AU849" t="s"/>
      <c r="AV849" t="s"/>
      <c r="AW849" t="s"/>
      <c r="AX849" t="s"/>
      <c r="AY849" t="n">
        <v>2312000</v>
      </c>
      <c r="AZ849" t="s">
        <v>567</v>
      </c>
      <c r="BA849" t="s"/>
      <c r="BB849" t="n">
        <v>57923</v>
      </c>
      <c r="BC849" t="n">
        <v>9.863035082817101</v>
      </c>
      <c r="BD849" t="n">
        <v>53.540897138469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566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124</v>
      </c>
      <c r="L850" t="s">
        <v>76</v>
      </c>
      <c r="M850" t="s"/>
      <c r="N850" t="s">
        <v>305</v>
      </c>
      <c r="O850" t="s">
        <v>78</v>
      </c>
      <c r="P850" t="s">
        <v>566</v>
      </c>
      <c r="Q850" t="s"/>
      <c r="R850" t="s">
        <v>80</v>
      </c>
      <c r="S850" t="s">
        <v>368</v>
      </c>
      <c r="T850" t="s">
        <v>82</v>
      </c>
      <c r="U850" t="s"/>
      <c r="V850" t="s">
        <v>83</v>
      </c>
      <c r="W850" t="s">
        <v>84</v>
      </c>
      <c r="X850" t="s"/>
      <c r="Y850" t="s">
        <v>85</v>
      </c>
      <c r="Z850">
        <f>HYPERLINK("https://hotelmonitor-cachepage.eclerx.com/savepage/tk_15439114362735908_sr_2152.html","info")</f>
        <v/>
      </c>
      <c r="AA850" t="n">
        <v>-2312000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/>
      <c r="AP850" t="n">
        <v>3</v>
      </c>
      <c r="AQ850" t="s">
        <v>88</v>
      </c>
      <c r="AR850" t="s">
        <v>119</v>
      </c>
      <c r="AS850" t="s"/>
      <c r="AT850" t="s">
        <v>90</v>
      </c>
      <c r="AU850" t="s"/>
      <c r="AV850" t="s"/>
      <c r="AW850" t="s"/>
      <c r="AX850" t="s"/>
      <c r="AY850" t="n">
        <v>2312000</v>
      </c>
      <c r="AZ850" t="s">
        <v>567</v>
      </c>
      <c r="BA850" t="s"/>
      <c r="BB850" t="n">
        <v>57923</v>
      </c>
      <c r="BC850" t="n">
        <v>9.863035082817101</v>
      </c>
      <c r="BD850" t="n">
        <v>53.540897138469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566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124</v>
      </c>
      <c r="L851" t="s">
        <v>76</v>
      </c>
      <c r="M851" t="s"/>
      <c r="N851" t="s">
        <v>305</v>
      </c>
      <c r="O851" t="s">
        <v>78</v>
      </c>
      <c r="P851" t="s">
        <v>566</v>
      </c>
      <c r="Q851" t="s"/>
      <c r="R851" t="s">
        <v>80</v>
      </c>
      <c r="S851" t="s">
        <v>368</v>
      </c>
      <c r="T851" t="s">
        <v>82</v>
      </c>
      <c r="U851" t="s"/>
      <c r="V851" t="s">
        <v>83</v>
      </c>
      <c r="W851" t="s">
        <v>84</v>
      </c>
      <c r="X851" t="s"/>
      <c r="Y851" t="s">
        <v>85</v>
      </c>
      <c r="Z851">
        <f>HYPERLINK("https://hotelmonitor-cachepage.eclerx.com/savepage/tk_15439114362735908_sr_2152.html","info")</f>
        <v/>
      </c>
      <c r="AA851" t="n">
        <v>-2312000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/>
      <c r="AP851" t="n">
        <v>3</v>
      </c>
      <c r="AQ851" t="s">
        <v>88</v>
      </c>
      <c r="AR851" t="s">
        <v>140</v>
      </c>
      <c r="AS851" t="s"/>
      <c r="AT851" t="s">
        <v>90</v>
      </c>
      <c r="AU851" t="s"/>
      <c r="AV851" t="s"/>
      <c r="AW851" t="s"/>
      <c r="AX851" t="s"/>
      <c r="AY851" t="n">
        <v>2312000</v>
      </c>
      <c r="AZ851" t="s">
        <v>567</v>
      </c>
      <c r="BA851" t="s"/>
      <c r="BB851" t="n">
        <v>57923</v>
      </c>
      <c r="BC851" t="n">
        <v>9.863035082817101</v>
      </c>
      <c r="BD851" t="n">
        <v>53.540897138469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566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126</v>
      </c>
      <c r="L852" t="s">
        <v>76</v>
      </c>
      <c r="M852" t="s"/>
      <c r="N852" t="s">
        <v>568</v>
      </c>
      <c r="O852" t="s">
        <v>78</v>
      </c>
      <c r="P852" t="s">
        <v>566</v>
      </c>
      <c r="Q852" t="s"/>
      <c r="R852" t="s">
        <v>80</v>
      </c>
      <c r="S852" t="s">
        <v>289</v>
      </c>
      <c r="T852" t="s">
        <v>82</v>
      </c>
      <c r="U852" t="s"/>
      <c r="V852" t="s">
        <v>83</v>
      </c>
      <c r="W852" t="s">
        <v>84</v>
      </c>
      <c r="X852" t="s"/>
      <c r="Y852" t="s">
        <v>85</v>
      </c>
      <c r="Z852">
        <f>HYPERLINK("https://hotelmonitor-cachepage.eclerx.com/savepage/tk_15439114362735908_sr_2152.html","info")</f>
        <v/>
      </c>
      <c r="AA852" t="n">
        <v>-2312000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/>
      <c r="AP852" t="n">
        <v>3</v>
      </c>
      <c r="AQ852" t="s">
        <v>88</v>
      </c>
      <c r="AR852" t="s">
        <v>107</v>
      </c>
      <c r="AS852" t="s"/>
      <c r="AT852" t="s">
        <v>90</v>
      </c>
      <c r="AU852" t="s"/>
      <c r="AV852" t="s"/>
      <c r="AW852" t="s"/>
      <c r="AX852" t="s"/>
      <c r="AY852" t="n">
        <v>2312000</v>
      </c>
      <c r="AZ852" t="s">
        <v>567</v>
      </c>
      <c r="BA852" t="s"/>
      <c r="BB852" t="n">
        <v>57923</v>
      </c>
      <c r="BC852" t="n">
        <v>9.863035082817101</v>
      </c>
      <c r="BD852" t="n">
        <v>53.540897138469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566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141</v>
      </c>
      <c r="L853" t="s">
        <v>76</v>
      </c>
      <c r="M853" t="s"/>
      <c r="N853" t="s">
        <v>569</v>
      </c>
      <c r="O853" t="s">
        <v>78</v>
      </c>
      <c r="P853" t="s">
        <v>566</v>
      </c>
      <c r="Q853" t="s"/>
      <c r="R853" t="s">
        <v>80</v>
      </c>
      <c r="S853" t="s">
        <v>353</v>
      </c>
      <c r="T853" t="s">
        <v>82</v>
      </c>
      <c r="U853" t="s"/>
      <c r="V853" t="s">
        <v>83</v>
      </c>
      <c r="W853" t="s">
        <v>84</v>
      </c>
      <c r="X853" t="s"/>
      <c r="Y853" t="s">
        <v>85</v>
      </c>
      <c r="Z853">
        <f>HYPERLINK("https://hotelmonitor-cachepage.eclerx.com/savepage/tk_15439114362735908_sr_2152.html","info")</f>
        <v/>
      </c>
      <c r="AA853" t="n">
        <v>-2312000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/>
      <c r="AP853" t="n">
        <v>3</v>
      </c>
      <c r="AQ853" t="s">
        <v>88</v>
      </c>
      <c r="AR853" t="s">
        <v>107</v>
      </c>
      <c r="AS853" t="s"/>
      <c r="AT853" t="s">
        <v>90</v>
      </c>
      <c r="AU853" t="s"/>
      <c r="AV853" t="s"/>
      <c r="AW853" t="s"/>
      <c r="AX853" t="s"/>
      <c r="AY853" t="n">
        <v>2312000</v>
      </c>
      <c r="AZ853" t="s">
        <v>567</v>
      </c>
      <c r="BA853" t="s"/>
      <c r="BB853" t="n">
        <v>57923</v>
      </c>
      <c r="BC853" t="n">
        <v>9.863035082817101</v>
      </c>
      <c r="BD853" t="n">
        <v>53.540897138469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566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149</v>
      </c>
      <c r="L854" t="s">
        <v>76</v>
      </c>
      <c r="M854" t="s"/>
      <c r="N854" t="s">
        <v>77</v>
      </c>
      <c r="O854" t="s">
        <v>78</v>
      </c>
      <c r="P854" t="s">
        <v>566</v>
      </c>
      <c r="Q854" t="s"/>
      <c r="R854" t="s">
        <v>80</v>
      </c>
      <c r="S854" t="s">
        <v>168</v>
      </c>
      <c r="T854" t="s">
        <v>82</v>
      </c>
      <c r="U854" t="s"/>
      <c r="V854" t="s">
        <v>83</v>
      </c>
      <c r="W854" t="s">
        <v>84</v>
      </c>
      <c r="X854" t="s"/>
      <c r="Y854" t="s">
        <v>85</v>
      </c>
      <c r="Z854">
        <f>HYPERLINK("https://hotelmonitor-cachepage.eclerx.com/savepage/tk_15439114362735908_sr_2152.html","info")</f>
        <v/>
      </c>
      <c r="AA854" t="n">
        <v>-2312000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/>
      <c r="AP854" t="n">
        <v>3</v>
      </c>
      <c r="AQ854" t="s">
        <v>88</v>
      </c>
      <c r="AR854" t="s">
        <v>119</v>
      </c>
      <c r="AS854" t="s"/>
      <c r="AT854" t="s">
        <v>90</v>
      </c>
      <c r="AU854" t="s"/>
      <c r="AV854" t="s"/>
      <c r="AW854" t="s"/>
      <c r="AX854" t="s"/>
      <c r="AY854" t="n">
        <v>2312000</v>
      </c>
      <c r="AZ854" t="s">
        <v>567</v>
      </c>
      <c r="BA854" t="s"/>
      <c r="BB854" t="n">
        <v>57923</v>
      </c>
      <c r="BC854" t="n">
        <v>9.863035082817101</v>
      </c>
      <c r="BD854" t="n">
        <v>53.540897138469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566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149</v>
      </c>
      <c r="L855" t="s">
        <v>76</v>
      </c>
      <c r="M855" t="s"/>
      <c r="N855" t="s">
        <v>77</v>
      </c>
      <c r="O855" t="s">
        <v>78</v>
      </c>
      <c r="P855" t="s">
        <v>566</v>
      </c>
      <c r="Q855" t="s"/>
      <c r="R855" t="s">
        <v>80</v>
      </c>
      <c r="S855" t="s">
        <v>168</v>
      </c>
      <c r="T855" t="s">
        <v>82</v>
      </c>
      <c r="U855" t="s"/>
      <c r="V855" t="s">
        <v>83</v>
      </c>
      <c r="W855" t="s">
        <v>84</v>
      </c>
      <c r="X855" t="s"/>
      <c r="Y855" t="s">
        <v>85</v>
      </c>
      <c r="Z855">
        <f>HYPERLINK("https://hotelmonitor-cachepage.eclerx.com/savepage/tk_15439114362735908_sr_2152.html","info")</f>
        <v/>
      </c>
      <c r="AA855" t="n">
        <v>-2312000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/>
      <c r="AP855" t="n">
        <v>3</v>
      </c>
      <c r="AQ855" t="s">
        <v>88</v>
      </c>
      <c r="AR855" t="s">
        <v>140</v>
      </c>
      <c r="AS855" t="s"/>
      <c r="AT855" t="s">
        <v>90</v>
      </c>
      <c r="AU855" t="s"/>
      <c r="AV855" t="s"/>
      <c r="AW855" t="s"/>
      <c r="AX855" t="s"/>
      <c r="AY855" t="n">
        <v>2312000</v>
      </c>
      <c r="AZ855" t="s">
        <v>567</v>
      </c>
      <c r="BA855" t="s"/>
      <c r="BB855" t="n">
        <v>57923</v>
      </c>
      <c r="BC855" t="n">
        <v>9.863035082817101</v>
      </c>
      <c r="BD855" t="n">
        <v>53.540897138469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566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149</v>
      </c>
      <c r="L856" t="s">
        <v>76</v>
      </c>
      <c r="M856" t="s"/>
      <c r="N856" t="s">
        <v>141</v>
      </c>
      <c r="O856" t="s">
        <v>78</v>
      </c>
      <c r="P856" t="s">
        <v>566</v>
      </c>
      <c r="Q856" t="s"/>
      <c r="R856" t="s">
        <v>80</v>
      </c>
      <c r="S856" t="s">
        <v>168</v>
      </c>
      <c r="T856" t="s">
        <v>82</v>
      </c>
      <c r="U856" t="s"/>
      <c r="V856" t="s">
        <v>83</v>
      </c>
      <c r="W856" t="s">
        <v>84</v>
      </c>
      <c r="X856" t="s"/>
      <c r="Y856" t="s">
        <v>85</v>
      </c>
      <c r="Z856">
        <f>HYPERLINK("https://hotelmonitor-cachepage.eclerx.com/savepage/tk_15439114362735908_sr_2152.html","info")</f>
        <v/>
      </c>
      <c r="AA856" t="n">
        <v>-2312000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/>
      <c r="AP856" t="n">
        <v>3</v>
      </c>
      <c r="AQ856" t="s">
        <v>88</v>
      </c>
      <c r="AR856" t="s">
        <v>89</v>
      </c>
      <c r="AS856" t="s"/>
      <c r="AT856" t="s">
        <v>90</v>
      </c>
      <c r="AU856" t="s"/>
      <c r="AV856" t="s"/>
      <c r="AW856" t="s"/>
      <c r="AX856" t="s"/>
      <c r="AY856" t="n">
        <v>2312000</v>
      </c>
      <c r="AZ856" t="s">
        <v>567</v>
      </c>
      <c r="BA856" t="s"/>
      <c r="BB856" t="n">
        <v>57923</v>
      </c>
      <c r="BC856" t="n">
        <v>9.863035082817101</v>
      </c>
      <c r="BD856" t="n">
        <v>53.540897138469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566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152</v>
      </c>
      <c r="L857" t="s">
        <v>76</v>
      </c>
      <c r="M857" t="s"/>
      <c r="N857" t="s">
        <v>568</v>
      </c>
      <c r="O857" t="s">
        <v>78</v>
      </c>
      <c r="P857" t="s">
        <v>566</v>
      </c>
      <c r="Q857" t="s"/>
      <c r="R857" t="s">
        <v>80</v>
      </c>
      <c r="S857" t="s">
        <v>487</v>
      </c>
      <c r="T857" t="s">
        <v>82</v>
      </c>
      <c r="U857" t="s"/>
      <c r="V857" t="s">
        <v>83</v>
      </c>
      <c r="W857" t="s">
        <v>84</v>
      </c>
      <c r="X857" t="s"/>
      <c r="Y857" t="s">
        <v>85</v>
      </c>
      <c r="Z857">
        <f>HYPERLINK("https://hotelmonitor-cachepage.eclerx.com/savepage/tk_15439114362735908_sr_2152.html","info")</f>
        <v/>
      </c>
      <c r="AA857" t="n">
        <v>-2312000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87</v>
      </c>
      <c r="AO857" t="s"/>
      <c r="AP857" t="n">
        <v>3</v>
      </c>
      <c r="AQ857" t="s">
        <v>88</v>
      </c>
      <c r="AR857" t="s">
        <v>107</v>
      </c>
      <c r="AS857" t="s"/>
      <c r="AT857" t="s">
        <v>90</v>
      </c>
      <c r="AU857" t="s"/>
      <c r="AV857" t="s"/>
      <c r="AW857" t="s"/>
      <c r="AX857" t="s"/>
      <c r="AY857" t="n">
        <v>2312000</v>
      </c>
      <c r="AZ857" t="s">
        <v>567</v>
      </c>
      <c r="BA857" t="s"/>
      <c r="BB857" t="n">
        <v>57923</v>
      </c>
      <c r="BC857" t="n">
        <v>9.863035082817101</v>
      </c>
      <c r="BD857" t="n">
        <v>53.540897138469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566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167</v>
      </c>
      <c r="L858" t="s">
        <v>76</v>
      </c>
      <c r="M858" t="s"/>
      <c r="N858" t="s">
        <v>570</v>
      </c>
      <c r="O858" t="s">
        <v>78</v>
      </c>
      <c r="P858" t="s">
        <v>566</v>
      </c>
      <c r="Q858" t="s"/>
      <c r="R858" t="s">
        <v>80</v>
      </c>
      <c r="S858" t="s">
        <v>478</v>
      </c>
      <c r="T858" t="s">
        <v>82</v>
      </c>
      <c r="U858" t="s"/>
      <c r="V858" t="s">
        <v>83</v>
      </c>
      <c r="W858" t="s">
        <v>84</v>
      </c>
      <c r="X858" t="s"/>
      <c r="Y858" t="s">
        <v>85</v>
      </c>
      <c r="Z858">
        <f>HYPERLINK("https://hotelmonitor-cachepage.eclerx.com/savepage/tk_15439114362735908_sr_2152.html","info")</f>
        <v/>
      </c>
      <c r="AA858" t="n">
        <v>-2312000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87</v>
      </c>
      <c r="AO858" t="s"/>
      <c r="AP858" t="n">
        <v>3</v>
      </c>
      <c r="AQ858" t="s">
        <v>88</v>
      </c>
      <c r="AR858" t="s">
        <v>119</v>
      </c>
      <c r="AS858" t="s"/>
      <c r="AT858" t="s">
        <v>90</v>
      </c>
      <c r="AU858" t="s"/>
      <c r="AV858" t="s"/>
      <c r="AW858" t="s"/>
      <c r="AX858" t="s"/>
      <c r="AY858" t="n">
        <v>2312000</v>
      </c>
      <c r="AZ858" t="s">
        <v>567</v>
      </c>
      <c r="BA858" t="s"/>
      <c r="BB858" t="n">
        <v>57923</v>
      </c>
      <c r="BC858" t="n">
        <v>9.863035082817101</v>
      </c>
      <c r="BD858" t="n">
        <v>53.540897138469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566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167</v>
      </c>
      <c r="L859" t="s">
        <v>76</v>
      </c>
      <c r="M859" t="s"/>
      <c r="N859" t="s">
        <v>570</v>
      </c>
      <c r="O859" t="s">
        <v>78</v>
      </c>
      <c r="P859" t="s">
        <v>566</v>
      </c>
      <c r="Q859" t="s"/>
      <c r="R859" t="s">
        <v>80</v>
      </c>
      <c r="S859" t="s">
        <v>478</v>
      </c>
      <c r="T859" t="s">
        <v>82</v>
      </c>
      <c r="U859" t="s"/>
      <c r="V859" t="s">
        <v>83</v>
      </c>
      <c r="W859" t="s">
        <v>84</v>
      </c>
      <c r="X859" t="s"/>
      <c r="Y859" t="s">
        <v>85</v>
      </c>
      <c r="Z859">
        <f>HYPERLINK("https://hotelmonitor-cachepage.eclerx.com/savepage/tk_15439114362735908_sr_2152.html","info")</f>
        <v/>
      </c>
      <c r="AA859" t="n">
        <v>-2312000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87</v>
      </c>
      <c r="AO859" t="s"/>
      <c r="AP859" t="n">
        <v>3</v>
      </c>
      <c r="AQ859" t="s">
        <v>88</v>
      </c>
      <c r="AR859" t="s">
        <v>140</v>
      </c>
      <c r="AS859" t="s"/>
      <c r="AT859" t="s">
        <v>90</v>
      </c>
      <c r="AU859" t="s"/>
      <c r="AV859" t="s"/>
      <c r="AW859" t="s"/>
      <c r="AX859" t="s"/>
      <c r="AY859" t="n">
        <v>2312000</v>
      </c>
      <c r="AZ859" t="s">
        <v>567</v>
      </c>
      <c r="BA859" t="s"/>
      <c r="BB859" t="n">
        <v>57923</v>
      </c>
      <c r="BC859" t="n">
        <v>9.863035082817101</v>
      </c>
      <c r="BD859" t="n">
        <v>53.540897138469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566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167</v>
      </c>
      <c r="L860" t="s">
        <v>76</v>
      </c>
      <c r="M860" t="s"/>
      <c r="N860" t="s">
        <v>571</v>
      </c>
      <c r="O860" t="s">
        <v>78</v>
      </c>
      <c r="P860" t="s">
        <v>566</v>
      </c>
      <c r="Q860" t="s"/>
      <c r="R860" t="s">
        <v>80</v>
      </c>
      <c r="S860" t="s">
        <v>478</v>
      </c>
      <c r="T860" t="s">
        <v>82</v>
      </c>
      <c r="U860" t="s"/>
      <c r="V860" t="s">
        <v>83</v>
      </c>
      <c r="W860" t="s">
        <v>84</v>
      </c>
      <c r="X860" t="s"/>
      <c r="Y860" t="s">
        <v>85</v>
      </c>
      <c r="Z860">
        <f>HYPERLINK("https://hotelmonitor-cachepage.eclerx.com/savepage/tk_15439114362735908_sr_2152.html","info")</f>
        <v/>
      </c>
      <c r="AA860" t="n">
        <v>-2312000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87</v>
      </c>
      <c r="AO860" t="s"/>
      <c r="AP860" t="n">
        <v>3</v>
      </c>
      <c r="AQ860" t="s">
        <v>88</v>
      </c>
      <c r="AR860" t="s">
        <v>89</v>
      </c>
      <c r="AS860" t="s"/>
      <c r="AT860" t="s">
        <v>90</v>
      </c>
      <c r="AU860" t="s"/>
      <c r="AV860" t="s"/>
      <c r="AW860" t="s"/>
      <c r="AX860" t="s"/>
      <c r="AY860" t="n">
        <v>2312000</v>
      </c>
      <c r="AZ860" t="s">
        <v>567</v>
      </c>
      <c r="BA860" t="s"/>
      <c r="BB860" t="n">
        <v>57923</v>
      </c>
      <c r="BC860" t="n">
        <v>9.863035082817101</v>
      </c>
      <c r="BD860" t="n">
        <v>53.540897138469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566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170</v>
      </c>
      <c r="L861" t="s">
        <v>76</v>
      </c>
      <c r="M861" t="s"/>
      <c r="N861" t="s">
        <v>569</v>
      </c>
      <c r="O861" t="s">
        <v>78</v>
      </c>
      <c r="P861" t="s">
        <v>566</v>
      </c>
      <c r="Q861" t="s"/>
      <c r="R861" t="s">
        <v>80</v>
      </c>
      <c r="S861" t="s">
        <v>421</v>
      </c>
      <c r="T861" t="s">
        <v>82</v>
      </c>
      <c r="U861" t="s"/>
      <c r="V861" t="s">
        <v>83</v>
      </c>
      <c r="W861" t="s">
        <v>84</v>
      </c>
      <c r="X861" t="s"/>
      <c r="Y861" t="s">
        <v>85</v>
      </c>
      <c r="Z861">
        <f>HYPERLINK("https://hotelmonitor-cachepage.eclerx.com/savepage/tk_15439114362735908_sr_2152.html","info")</f>
        <v/>
      </c>
      <c r="AA861" t="n">
        <v>-2312000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87</v>
      </c>
      <c r="AO861" t="s"/>
      <c r="AP861" t="n">
        <v>3</v>
      </c>
      <c r="AQ861" t="s">
        <v>88</v>
      </c>
      <c r="AR861" t="s">
        <v>107</v>
      </c>
      <c r="AS861" t="s"/>
      <c r="AT861" t="s">
        <v>90</v>
      </c>
      <c r="AU861" t="s"/>
      <c r="AV861" t="s"/>
      <c r="AW861" t="s"/>
      <c r="AX861" t="s"/>
      <c r="AY861" t="n">
        <v>2312000</v>
      </c>
      <c r="AZ861" t="s">
        <v>567</v>
      </c>
      <c r="BA861" t="s"/>
      <c r="BB861" t="n">
        <v>57923</v>
      </c>
      <c r="BC861" t="n">
        <v>9.863035082817101</v>
      </c>
      <c r="BD861" t="n">
        <v>53.540897138469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652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99</v>
      </c>
      <c r="L862" t="s">
        <v>76</v>
      </c>
      <c r="M862" t="s"/>
      <c r="N862" t="s">
        <v>283</v>
      </c>
      <c r="O862" t="s">
        <v>78</v>
      </c>
      <c r="P862" t="s">
        <v>652</v>
      </c>
      <c r="Q862" t="s"/>
      <c r="R862" t="s">
        <v>80</v>
      </c>
      <c r="S862" t="s">
        <v>525</v>
      </c>
      <c r="T862" t="s">
        <v>82</v>
      </c>
      <c r="U862" t="s"/>
      <c r="V862" t="s">
        <v>83</v>
      </c>
      <c r="W862" t="s">
        <v>84</v>
      </c>
      <c r="X862" t="s"/>
      <c r="Y862" t="s">
        <v>85</v>
      </c>
      <c r="Z862">
        <f>HYPERLINK("https://hotelmonitor-cachepage.eclerx.com/savepage/tk_1543911691523799_sr_2152.html","info")</f>
        <v/>
      </c>
      <c r="AA862" t="n">
        <v>-2311954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87</v>
      </c>
      <c r="AO862" t="s"/>
      <c r="AP862" t="n">
        <v>96</v>
      </c>
      <c r="AQ862" t="s">
        <v>88</v>
      </c>
      <c r="AR862" t="s">
        <v>103</v>
      </c>
      <c r="AS862" t="s"/>
      <c r="AT862" t="s">
        <v>90</v>
      </c>
      <c r="AU862" t="s"/>
      <c r="AV862" t="s"/>
      <c r="AW862" t="s"/>
      <c r="AX862" t="s"/>
      <c r="AY862" t="n">
        <v>2311954</v>
      </c>
      <c r="AZ862" t="s">
        <v>653</v>
      </c>
      <c r="BA862" t="s"/>
      <c r="BB862" t="n">
        <v>26483</v>
      </c>
      <c r="BC862" t="n">
        <v>9.9742984771728</v>
      </c>
      <c r="BD862" t="n">
        <v>53.550494513887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652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101</v>
      </c>
      <c r="L863" t="s">
        <v>76</v>
      </c>
      <c r="M863" t="s"/>
      <c r="N863" t="s">
        <v>480</v>
      </c>
      <c r="O863" t="s">
        <v>78</v>
      </c>
      <c r="P863" t="s">
        <v>652</v>
      </c>
      <c r="Q863" t="s"/>
      <c r="R863" t="s">
        <v>80</v>
      </c>
      <c r="S863" t="s">
        <v>174</v>
      </c>
      <c r="T863" t="s">
        <v>82</v>
      </c>
      <c r="U863" t="s"/>
      <c r="V863" t="s">
        <v>83</v>
      </c>
      <c r="W863" t="s">
        <v>84</v>
      </c>
      <c r="X863" t="s"/>
      <c r="Y863" t="s">
        <v>85</v>
      </c>
      <c r="Z863">
        <f>HYPERLINK("https://hotelmonitor-cachepage.eclerx.com/savepage/tk_1543911691523799_sr_2152.html","info")</f>
        <v/>
      </c>
      <c r="AA863" t="n">
        <v>-2311954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87</v>
      </c>
      <c r="AO863" t="s"/>
      <c r="AP863" t="n">
        <v>96</v>
      </c>
      <c r="AQ863" t="s">
        <v>88</v>
      </c>
      <c r="AR863" t="s">
        <v>107</v>
      </c>
      <c r="AS863" t="s"/>
      <c r="AT863" t="s">
        <v>90</v>
      </c>
      <c r="AU863" t="s"/>
      <c r="AV863" t="s"/>
      <c r="AW863" t="s"/>
      <c r="AX863" t="s"/>
      <c r="AY863" t="n">
        <v>2311954</v>
      </c>
      <c r="AZ863" t="s">
        <v>653</v>
      </c>
      <c r="BA863" t="s"/>
      <c r="BB863" t="n">
        <v>26483</v>
      </c>
      <c r="BC863" t="n">
        <v>9.9742984771728</v>
      </c>
      <c r="BD863" t="n">
        <v>53.550494513887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97</v>
      </c>
      <c r="B864" t="s">
        <v>71</v>
      </c>
      <c r="C864" t="s">
        <v>98</v>
      </c>
      <c r="D864" t="n">
        <v>2</v>
      </c>
      <c r="E864" t="s">
        <v>654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100</v>
      </c>
      <c r="L864" t="s">
        <v>76</v>
      </c>
      <c r="M864" t="s"/>
      <c r="N864" t="s">
        <v>655</v>
      </c>
      <c r="O864" t="s">
        <v>78</v>
      </c>
      <c r="P864" t="s">
        <v>654</v>
      </c>
      <c r="Q864" t="s"/>
      <c r="R864" t="s">
        <v>80</v>
      </c>
      <c r="S864" t="s">
        <v>315</v>
      </c>
      <c r="T864" t="s">
        <v>82</v>
      </c>
      <c r="U864" t="s"/>
      <c r="V864" t="s">
        <v>83</v>
      </c>
      <c r="W864" t="s">
        <v>84</v>
      </c>
      <c r="X864" t="s"/>
      <c r="Y864" t="s">
        <v>85</v>
      </c>
      <c r="Z864">
        <f>HYPERLINK("https://hotelmonitor-cachepage.eclerx.com/savepage/tk_15439016922672443_sr_2151.html","info")</f>
        <v/>
      </c>
      <c r="AA864" t="n">
        <v>-2311969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87</v>
      </c>
      <c r="AO864" t="s"/>
      <c r="AP864" t="n">
        <v>88</v>
      </c>
      <c r="AQ864" t="s">
        <v>88</v>
      </c>
      <c r="AR864" t="s">
        <v>110</v>
      </c>
      <c r="AS864" t="s"/>
      <c r="AT864" t="s">
        <v>90</v>
      </c>
      <c r="AU864" t="s"/>
      <c r="AV864" t="s"/>
      <c r="AW864" t="s"/>
      <c r="AX864" t="s"/>
      <c r="AY864" t="n">
        <v>2311969</v>
      </c>
      <c r="AZ864" t="s">
        <v>656</v>
      </c>
      <c r="BA864" t="s"/>
      <c r="BB864" t="n">
        <v>54360</v>
      </c>
      <c r="BC864" t="n">
        <v>9.92686</v>
      </c>
      <c r="BD864" t="n">
        <v>53.641292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97</v>
      </c>
      <c r="B865" t="s">
        <v>71</v>
      </c>
      <c r="C865" t="s">
        <v>98</v>
      </c>
      <c r="D865" t="n">
        <v>2</v>
      </c>
      <c r="E865" t="s">
        <v>654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104</v>
      </c>
      <c r="L865" t="s">
        <v>76</v>
      </c>
      <c r="M865" t="s"/>
      <c r="N865" t="s">
        <v>105</v>
      </c>
      <c r="O865" t="s">
        <v>78</v>
      </c>
      <c r="P865" t="s">
        <v>654</v>
      </c>
      <c r="Q865" t="s"/>
      <c r="R865" t="s">
        <v>80</v>
      </c>
      <c r="S865" t="s">
        <v>177</v>
      </c>
      <c r="T865" t="s">
        <v>82</v>
      </c>
      <c r="U865" t="s"/>
      <c r="V865" t="s">
        <v>83</v>
      </c>
      <c r="W865" t="s">
        <v>84</v>
      </c>
      <c r="X865" t="s"/>
      <c r="Y865" t="s">
        <v>85</v>
      </c>
      <c r="Z865">
        <f>HYPERLINK("https://hotelmonitor-cachepage.eclerx.com/savepage/tk_15439016922672443_sr_2151.html","info")</f>
        <v/>
      </c>
      <c r="AA865" t="n">
        <v>-2311969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87</v>
      </c>
      <c r="AO865" t="s"/>
      <c r="AP865" t="n">
        <v>88</v>
      </c>
      <c r="AQ865" t="s">
        <v>88</v>
      </c>
      <c r="AR865" t="s">
        <v>107</v>
      </c>
      <c r="AS865" t="s"/>
      <c r="AT865" t="s">
        <v>90</v>
      </c>
      <c r="AU865" t="s"/>
      <c r="AV865" t="s"/>
      <c r="AW865" t="s"/>
      <c r="AX865" t="s"/>
      <c r="AY865" t="n">
        <v>2311969</v>
      </c>
      <c r="AZ865" t="s">
        <v>656</v>
      </c>
      <c r="BA865" t="s"/>
      <c r="BB865" t="n">
        <v>54360</v>
      </c>
      <c r="BC865" t="n">
        <v>9.92686</v>
      </c>
      <c r="BD865" t="n">
        <v>53.641292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97</v>
      </c>
      <c r="B866" t="s">
        <v>71</v>
      </c>
      <c r="C866" t="s">
        <v>98</v>
      </c>
      <c r="D866" t="n">
        <v>2</v>
      </c>
      <c r="E866" t="s">
        <v>654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105</v>
      </c>
      <c r="L866" t="s">
        <v>76</v>
      </c>
      <c r="M866" t="s"/>
      <c r="N866" t="s">
        <v>655</v>
      </c>
      <c r="O866" t="s">
        <v>78</v>
      </c>
      <c r="P866" t="s">
        <v>654</v>
      </c>
      <c r="Q866" t="s"/>
      <c r="R866" t="s">
        <v>80</v>
      </c>
      <c r="S866" t="s">
        <v>149</v>
      </c>
      <c r="T866" t="s">
        <v>82</v>
      </c>
      <c r="U866" t="s"/>
      <c r="V866" t="s">
        <v>83</v>
      </c>
      <c r="W866" t="s">
        <v>84</v>
      </c>
      <c r="X866" t="s"/>
      <c r="Y866" t="s">
        <v>85</v>
      </c>
      <c r="Z866">
        <f>HYPERLINK("https://hotelmonitor-cachepage.eclerx.com/savepage/tk_15439016922672443_sr_2151.html","info")</f>
        <v/>
      </c>
      <c r="AA866" t="n">
        <v>-2311969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87</v>
      </c>
      <c r="AO866" t="s"/>
      <c r="AP866" t="n">
        <v>88</v>
      </c>
      <c r="AQ866" t="s">
        <v>88</v>
      </c>
      <c r="AR866" t="s">
        <v>116</v>
      </c>
      <c r="AS866" t="s"/>
      <c r="AT866" t="s">
        <v>90</v>
      </c>
      <c r="AU866" t="s"/>
      <c r="AV866" t="s"/>
      <c r="AW866" t="s"/>
      <c r="AX866" t="s"/>
      <c r="AY866" t="n">
        <v>2311969</v>
      </c>
      <c r="AZ866" t="s">
        <v>656</v>
      </c>
      <c r="BA866" t="s"/>
      <c r="BB866" t="n">
        <v>54360</v>
      </c>
      <c r="BC866" t="n">
        <v>9.92686</v>
      </c>
      <c r="BD866" t="n">
        <v>53.641292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97</v>
      </c>
      <c r="B867" t="s">
        <v>71</v>
      </c>
      <c r="C867" t="s">
        <v>98</v>
      </c>
      <c r="D867" t="n">
        <v>2</v>
      </c>
      <c r="E867" t="s">
        <v>654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110</v>
      </c>
      <c r="L867" t="s">
        <v>76</v>
      </c>
      <c r="M867" t="s"/>
      <c r="N867" t="s">
        <v>77</v>
      </c>
      <c r="O867" t="s">
        <v>78</v>
      </c>
      <c r="P867" t="s">
        <v>654</v>
      </c>
      <c r="Q867" t="s"/>
      <c r="R867" t="s">
        <v>80</v>
      </c>
      <c r="S867" t="s">
        <v>151</v>
      </c>
      <c r="T867" t="s">
        <v>82</v>
      </c>
      <c r="U867" t="s"/>
      <c r="V867" t="s">
        <v>83</v>
      </c>
      <c r="W867" t="s">
        <v>84</v>
      </c>
      <c r="X867" t="s"/>
      <c r="Y867" t="s">
        <v>85</v>
      </c>
      <c r="Z867">
        <f>HYPERLINK("https://hotelmonitor-cachepage.eclerx.com/savepage/tk_15439016922672443_sr_2151.html","info")</f>
        <v/>
      </c>
      <c r="AA867" t="n">
        <v>-2311969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87</v>
      </c>
      <c r="AO867" t="s"/>
      <c r="AP867" t="n">
        <v>88</v>
      </c>
      <c r="AQ867" t="s">
        <v>88</v>
      </c>
      <c r="AR867" t="s">
        <v>126</v>
      </c>
      <c r="AS867" t="s"/>
      <c r="AT867" t="s">
        <v>90</v>
      </c>
      <c r="AU867" t="s"/>
      <c r="AV867" t="s"/>
      <c r="AW867" t="s"/>
      <c r="AX867" t="s"/>
      <c r="AY867" t="n">
        <v>2311969</v>
      </c>
      <c r="AZ867" t="s">
        <v>656</v>
      </c>
      <c r="BA867" t="s"/>
      <c r="BB867" t="n">
        <v>54360</v>
      </c>
      <c r="BC867" t="n">
        <v>9.92686</v>
      </c>
      <c r="BD867" t="n">
        <v>53.641292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97</v>
      </c>
      <c r="B868" t="s">
        <v>71</v>
      </c>
      <c r="C868" t="s">
        <v>98</v>
      </c>
      <c r="D868" t="n">
        <v>2</v>
      </c>
      <c r="E868" t="s">
        <v>657</v>
      </c>
      <c r="F868" t="n">
        <v>176651</v>
      </c>
      <c r="G868" t="s">
        <v>74</v>
      </c>
      <c r="H868" t="s">
        <v>75</v>
      </c>
      <c r="I868" t="s"/>
      <c r="J868" t="s">
        <v>74</v>
      </c>
      <c r="K868" t="n">
        <v>92</v>
      </c>
      <c r="L868" t="s">
        <v>76</v>
      </c>
      <c r="M868" t="s"/>
      <c r="N868" t="s">
        <v>290</v>
      </c>
      <c r="O868" t="s">
        <v>78</v>
      </c>
      <c r="P868" t="s">
        <v>658</v>
      </c>
      <c r="Q868" t="s"/>
      <c r="R868" t="s">
        <v>80</v>
      </c>
      <c r="S868" t="s">
        <v>129</v>
      </c>
      <c r="T868" t="s">
        <v>82</v>
      </c>
      <c r="U868" t="s"/>
      <c r="V868" t="s">
        <v>83</v>
      </c>
      <c r="W868" t="s">
        <v>94</v>
      </c>
      <c r="X868" t="s"/>
      <c r="Y868" t="s">
        <v>85</v>
      </c>
      <c r="Z868">
        <f>HYPERLINK("https://hotelmonitor-cachepage.eclerx.com/savepage/tk_15439017423786101_sr_2151.html","info")</f>
        <v/>
      </c>
      <c r="AA868" t="n">
        <v>56845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87</v>
      </c>
      <c r="AO868" t="s"/>
      <c r="AP868" t="n">
        <v>105</v>
      </c>
      <c r="AQ868" t="s">
        <v>88</v>
      </c>
      <c r="AR868" t="s">
        <v>121</v>
      </c>
      <c r="AS868" t="s"/>
      <c r="AT868" t="s">
        <v>90</v>
      </c>
      <c r="AU868" t="s"/>
      <c r="AV868" t="s"/>
      <c r="AW868" t="s"/>
      <c r="AX868" t="s"/>
      <c r="AY868" t="n">
        <v>2311893</v>
      </c>
      <c r="AZ868" t="s">
        <v>322</v>
      </c>
      <c r="BA868" t="s"/>
      <c r="BB868" t="n">
        <v>28906</v>
      </c>
      <c r="BC868" t="n">
        <v>0</v>
      </c>
      <c r="BD868" t="n">
        <v>0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97</v>
      </c>
      <c r="B869" t="s">
        <v>71</v>
      </c>
      <c r="C869" t="s">
        <v>98</v>
      </c>
      <c r="D869" t="n">
        <v>2</v>
      </c>
      <c r="E869" t="s">
        <v>657</v>
      </c>
      <c r="F869" t="n">
        <v>176651</v>
      </c>
      <c r="G869" t="s">
        <v>74</v>
      </c>
      <c r="H869" t="s">
        <v>75</v>
      </c>
      <c r="I869" t="s"/>
      <c r="J869" t="s">
        <v>74</v>
      </c>
      <c r="K869" t="n">
        <v>96</v>
      </c>
      <c r="L869" t="s">
        <v>76</v>
      </c>
      <c r="M869" t="s"/>
      <c r="N869" t="s">
        <v>659</v>
      </c>
      <c r="O869" t="s">
        <v>78</v>
      </c>
      <c r="P869" t="s">
        <v>658</v>
      </c>
      <c r="Q869" t="s"/>
      <c r="R869" t="s">
        <v>80</v>
      </c>
      <c r="S869" t="s">
        <v>406</v>
      </c>
      <c r="T869" t="s">
        <v>82</v>
      </c>
      <c r="U869" t="s"/>
      <c r="V869" t="s">
        <v>83</v>
      </c>
      <c r="W869" t="s">
        <v>94</v>
      </c>
      <c r="X869" t="s"/>
      <c r="Y869" t="s">
        <v>85</v>
      </c>
      <c r="Z869">
        <f>HYPERLINK("https://hotelmonitor-cachepage.eclerx.com/savepage/tk_15439017423786101_sr_2151.html","info")</f>
        <v/>
      </c>
      <c r="AA869" t="n">
        <v>56845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87</v>
      </c>
      <c r="AO869" t="s"/>
      <c r="AP869" t="n">
        <v>105</v>
      </c>
      <c r="AQ869" t="s">
        <v>88</v>
      </c>
      <c r="AR869" t="s">
        <v>110</v>
      </c>
      <c r="AS869" t="s"/>
      <c r="AT869" t="s">
        <v>90</v>
      </c>
      <c r="AU869" t="s"/>
      <c r="AV869" t="s"/>
      <c r="AW869" t="s"/>
      <c r="AX869" t="s"/>
      <c r="AY869" t="n">
        <v>2311893</v>
      </c>
      <c r="AZ869" t="s">
        <v>322</v>
      </c>
      <c r="BA869" t="s"/>
      <c r="BB869" t="n">
        <v>28906</v>
      </c>
      <c r="BC869" t="n">
        <v>0</v>
      </c>
      <c r="BD869" t="n">
        <v>0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97</v>
      </c>
      <c r="B870" t="s">
        <v>71</v>
      </c>
      <c r="C870" t="s">
        <v>98</v>
      </c>
      <c r="D870" t="n">
        <v>2</v>
      </c>
      <c r="E870" t="s">
        <v>657</v>
      </c>
      <c r="F870" t="n">
        <v>176651</v>
      </c>
      <c r="G870" t="s">
        <v>74</v>
      </c>
      <c r="H870" t="s">
        <v>75</v>
      </c>
      <c r="I870" t="s"/>
      <c r="J870" t="s">
        <v>74</v>
      </c>
      <c r="K870" t="n">
        <v>97</v>
      </c>
      <c r="L870" t="s">
        <v>76</v>
      </c>
      <c r="M870" t="s"/>
      <c r="N870" t="s">
        <v>184</v>
      </c>
      <c r="O870" t="s">
        <v>78</v>
      </c>
      <c r="P870" t="s">
        <v>658</v>
      </c>
      <c r="Q870" t="s"/>
      <c r="R870" t="s">
        <v>80</v>
      </c>
      <c r="S870" t="s">
        <v>314</v>
      </c>
      <c r="T870" t="s">
        <v>82</v>
      </c>
      <c r="U870" t="s"/>
      <c r="V870" t="s">
        <v>83</v>
      </c>
      <c r="W870" t="s">
        <v>94</v>
      </c>
      <c r="X870" t="s"/>
      <c r="Y870" t="s">
        <v>85</v>
      </c>
      <c r="Z870">
        <f>HYPERLINK("https://hotelmonitor-cachepage.eclerx.com/savepage/tk_15439017423786101_sr_2151.html","info")</f>
        <v/>
      </c>
      <c r="AA870" t="n">
        <v>56845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/>
      <c r="AP870" t="n">
        <v>105</v>
      </c>
      <c r="AQ870" t="s">
        <v>88</v>
      </c>
      <c r="AR870" t="s">
        <v>121</v>
      </c>
      <c r="AS870" t="s"/>
      <c r="AT870" t="s">
        <v>90</v>
      </c>
      <c r="AU870" t="s"/>
      <c r="AV870" t="s"/>
      <c r="AW870" t="s"/>
      <c r="AX870" t="s"/>
      <c r="AY870" t="n">
        <v>2311893</v>
      </c>
      <c r="AZ870" t="s">
        <v>322</v>
      </c>
      <c r="BA870" t="s"/>
      <c r="BB870" t="n">
        <v>28906</v>
      </c>
      <c r="BC870" t="n">
        <v>0</v>
      </c>
      <c r="BD870" t="n">
        <v>0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97</v>
      </c>
      <c r="B871" t="s">
        <v>71</v>
      </c>
      <c r="C871" t="s">
        <v>98</v>
      </c>
      <c r="D871" t="n">
        <v>2</v>
      </c>
      <c r="E871" t="s">
        <v>657</v>
      </c>
      <c r="F871" t="n">
        <v>176651</v>
      </c>
      <c r="G871" t="s">
        <v>74</v>
      </c>
      <c r="H871" t="s">
        <v>75</v>
      </c>
      <c r="I871" t="s"/>
      <c r="J871" t="s">
        <v>74</v>
      </c>
      <c r="K871" t="n">
        <v>99</v>
      </c>
      <c r="L871" t="s">
        <v>76</v>
      </c>
      <c r="M871" t="s"/>
      <c r="N871" t="s">
        <v>349</v>
      </c>
      <c r="O871" t="s">
        <v>78</v>
      </c>
      <c r="P871" t="s">
        <v>658</v>
      </c>
      <c r="Q871" t="s"/>
      <c r="R871" t="s">
        <v>80</v>
      </c>
      <c r="S871" t="s">
        <v>525</v>
      </c>
      <c r="T871" t="s">
        <v>82</v>
      </c>
      <c r="U871" t="s"/>
      <c r="V871" t="s">
        <v>83</v>
      </c>
      <c r="W871" t="s">
        <v>94</v>
      </c>
      <c r="X871" t="s"/>
      <c r="Y871" t="s">
        <v>85</v>
      </c>
      <c r="Z871">
        <f>HYPERLINK("https://hotelmonitor-cachepage.eclerx.com/savepage/tk_15439017423786101_sr_2151.html","info")</f>
        <v/>
      </c>
      <c r="AA871" t="n">
        <v>56845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/>
      <c r="AP871" t="n">
        <v>105</v>
      </c>
      <c r="AQ871" t="s">
        <v>88</v>
      </c>
      <c r="AR871" t="s">
        <v>113</v>
      </c>
      <c r="AS871" t="s"/>
      <c r="AT871" t="s">
        <v>90</v>
      </c>
      <c r="AU871" t="s"/>
      <c r="AV871" t="s"/>
      <c r="AW871" t="s"/>
      <c r="AX871" t="s"/>
      <c r="AY871" t="n">
        <v>2311893</v>
      </c>
      <c r="AZ871" t="s">
        <v>322</v>
      </c>
      <c r="BA871" t="s"/>
      <c r="BB871" t="n">
        <v>28906</v>
      </c>
      <c r="BC871" t="n">
        <v>0</v>
      </c>
      <c r="BD871" t="n">
        <v>0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97</v>
      </c>
      <c r="B872" t="s">
        <v>71</v>
      </c>
      <c r="C872" t="s">
        <v>98</v>
      </c>
      <c r="D872" t="n">
        <v>2</v>
      </c>
      <c r="E872" t="s">
        <v>657</v>
      </c>
      <c r="F872" t="n">
        <v>176651</v>
      </c>
      <c r="G872" t="s">
        <v>74</v>
      </c>
      <c r="H872" t="s">
        <v>75</v>
      </c>
      <c r="I872" t="s"/>
      <c r="J872" t="s">
        <v>74</v>
      </c>
      <c r="K872" t="n">
        <v>100</v>
      </c>
      <c r="L872" t="s">
        <v>76</v>
      </c>
      <c r="M872" t="s"/>
      <c r="N872" t="s">
        <v>635</v>
      </c>
      <c r="O872" t="s">
        <v>78</v>
      </c>
      <c r="P872" t="s">
        <v>658</v>
      </c>
      <c r="Q872" t="s"/>
      <c r="R872" t="s">
        <v>80</v>
      </c>
      <c r="S872" t="s">
        <v>315</v>
      </c>
      <c r="T872" t="s">
        <v>82</v>
      </c>
      <c r="U872" t="s"/>
      <c r="V872" t="s">
        <v>83</v>
      </c>
      <c r="W872" t="s">
        <v>94</v>
      </c>
      <c r="X872" t="s"/>
      <c r="Y872" t="s">
        <v>85</v>
      </c>
      <c r="Z872">
        <f>HYPERLINK("https://hotelmonitor-cachepage.eclerx.com/savepage/tk_15439017423786101_sr_2151.html","info")</f>
        <v/>
      </c>
      <c r="AA872" t="n">
        <v>56845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/>
      <c r="AP872" t="n">
        <v>105</v>
      </c>
      <c r="AQ872" t="s">
        <v>88</v>
      </c>
      <c r="AR872" t="s">
        <v>103</v>
      </c>
      <c r="AS872" t="s"/>
      <c r="AT872" t="s">
        <v>90</v>
      </c>
      <c r="AU872" t="s"/>
      <c r="AV872" t="s"/>
      <c r="AW872" t="s"/>
      <c r="AX872" t="s"/>
      <c r="AY872" t="n">
        <v>2311893</v>
      </c>
      <c r="AZ872" t="s">
        <v>322</v>
      </c>
      <c r="BA872" t="s"/>
      <c r="BB872" t="n">
        <v>28906</v>
      </c>
      <c r="BC872" t="n">
        <v>0</v>
      </c>
      <c r="BD872" t="n">
        <v>0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97</v>
      </c>
      <c r="B873" t="s">
        <v>71</v>
      </c>
      <c r="C873" t="s">
        <v>98</v>
      </c>
      <c r="D873" t="n">
        <v>2</v>
      </c>
      <c r="E873" t="s">
        <v>657</v>
      </c>
      <c r="F873" t="n">
        <v>176651</v>
      </c>
      <c r="G873" t="s">
        <v>74</v>
      </c>
      <c r="H873" t="s">
        <v>75</v>
      </c>
      <c r="I873" t="s"/>
      <c r="J873" t="s">
        <v>74</v>
      </c>
      <c r="K873" t="n">
        <v>101</v>
      </c>
      <c r="L873" t="s">
        <v>76</v>
      </c>
      <c r="M873" t="s"/>
      <c r="N873" t="s">
        <v>659</v>
      </c>
      <c r="O873" t="s">
        <v>78</v>
      </c>
      <c r="P873" t="s">
        <v>658</v>
      </c>
      <c r="Q873" t="s"/>
      <c r="R873" t="s">
        <v>80</v>
      </c>
      <c r="S873" t="s">
        <v>174</v>
      </c>
      <c r="T873" t="s">
        <v>82</v>
      </c>
      <c r="U873" t="s"/>
      <c r="V873" t="s">
        <v>83</v>
      </c>
      <c r="W873" t="s">
        <v>94</v>
      </c>
      <c r="X873" t="s"/>
      <c r="Y873" t="s">
        <v>85</v>
      </c>
      <c r="Z873">
        <f>HYPERLINK("https://hotelmonitor-cachepage.eclerx.com/savepage/tk_15439017423786101_sr_2151.html","info")</f>
        <v/>
      </c>
      <c r="AA873" t="n">
        <v>56845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/>
      <c r="AP873" t="n">
        <v>105</v>
      </c>
      <c r="AQ873" t="s">
        <v>88</v>
      </c>
      <c r="AR873" t="s">
        <v>116</v>
      </c>
      <c r="AS873" t="s"/>
      <c r="AT873" t="s">
        <v>90</v>
      </c>
      <c r="AU873" t="s"/>
      <c r="AV873" t="s"/>
      <c r="AW873" t="s"/>
      <c r="AX873" t="s"/>
      <c r="AY873" t="n">
        <v>2311893</v>
      </c>
      <c r="AZ873" t="s">
        <v>322</v>
      </c>
      <c r="BA873" t="s"/>
      <c r="BB873" t="n">
        <v>28906</v>
      </c>
      <c r="BC873" t="n">
        <v>0</v>
      </c>
      <c r="BD873" t="n">
        <v>0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97</v>
      </c>
      <c r="B874" t="s">
        <v>71</v>
      </c>
      <c r="C874" t="s">
        <v>98</v>
      </c>
      <c r="D874" t="n">
        <v>2</v>
      </c>
      <c r="E874" t="s">
        <v>657</v>
      </c>
      <c r="F874" t="n">
        <v>176651</v>
      </c>
      <c r="G874" t="s">
        <v>74</v>
      </c>
      <c r="H874" t="s">
        <v>75</v>
      </c>
      <c r="I874" t="s"/>
      <c r="J874" t="s">
        <v>74</v>
      </c>
      <c r="K874" t="n">
        <v>101</v>
      </c>
      <c r="L874" t="s">
        <v>76</v>
      </c>
      <c r="M874" t="s"/>
      <c r="N874" t="s">
        <v>290</v>
      </c>
      <c r="O874" t="s">
        <v>78</v>
      </c>
      <c r="P874" t="s">
        <v>658</v>
      </c>
      <c r="Q874" t="s"/>
      <c r="R874" t="s">
        <v>80</v>
      </c>
      <c r="S874" t="s">
        <v>174</v>
      </c>
      <c r="T874" t="s">
        <v>82</v>
      </c>
      <c r="U874" t="s"/>
      <c r="V874" t="s">
        <v>83</v>
      </c>
      <c r="W874" t="s">
        <v>94</v>
      </c>
      <c r="X874" t="s"/>
      <c r="Y874" t="s">
        <v>85</v>
      </c>
      <c r="Z874">
        <f>HYPERLINK("https://hotelmonitor-cachepage.eclerx.com/savepage/tk_15439017423786101_sr_2151.html","info")</f>
        <v/>
      </c>
      <c r="AA874" t="n">
        <v>56845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/>
      <c r="AP874" t="n">
        <v>105</v>
      </c>
      <c r="AQ874" t="s">
        <v>88</v>
      </c>
      <c r="AR874" t="s">
        <v>119</v>
      </c>
      <c r="AS874" t="s"/>
      <c r="AT874" t="s">
        <v>90</v>
      </c>
      <c r="AU874" t="s"/>
      <c r="AV874" t="s"/>
      <c r="AW874" t="s"/>
      <c r="AX874" t="s"/>
      <c r="AY874" t="n">
        <v>2311893</v>
      </c>
      <c r="AZ874" t="s">
        <v>322</v>
      </c>
      <c r="BA874" t="s"/>
      <c r="BB874" t="n">
        <v>28906</v>
      </c>
      <c r="BC874" t="n">
        <v>0</v>
      </c>
      <c r="BD874" t="n">
        <v>0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97</v>
      </c>
      <c r="B875" t="s">
        <v>71</v>
      </c>
      <c r="C875" t="s">
        <v>98</v>
      </c>
      <c r="D875" t="n">
        <v>2</v>
      </c>
      <c r="E875" t="s">
        <v>657</v>
      </c>
      <c r="F875" t="n">
        <v>176651</v>
      </c>
      <c r="G875" t="s">
        <v>74</v>
      </c>
      <c r="H875" t="s">
        <v>75</v>
      </c>
      <c r="I875" t="s"/>
      <c r="J875" t="s">
        <v>74</v>
      </c>
      <c r="K875" t="n">
        <v>102</v>
      </c>
      <c r="L875" t="s">
        <v>76</v>
      </c>
      <c r="M875" t="s"/>
      <c r="N875" t="s">
        <v>660</v>
      </c>
      <c r="O875" t="s">
        <v>78</v>
      </c>
      <c r="P875" t="s">
        <v>658</v>
      </c>
      <c r="Q875" t="s"/>
      <c r="R875" t="s">
        <v>80</v>
      </c>
      <c r="S875" t="s">
        <v>316</v>
      </c>
      <c r="T875" t="s">
        <v>82</v>
      </c>
      <c r="U875" t="s"/>
      <c r="V875" t="s">
        <v>83</v>
      </c>
      <c r="W875" t="s">
        <v>94</v>
      </c>
      <c r="X875" t="s"/>
      <c r="Y875" t="s">
        <v>85</v>
      </c>
      <c r="Z875">
        <f>HYPERLINK("https://hotelmonitor-cachepage.eclerx.com/savepage/tk_15439017423786101_sr_2151.html","info")</f>
        <v/>
      </c>
      <c r="AA875" t="n">
        <v>56845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/>
      <c r="AP875" t="n">
        <v>105</v>
      </c>
      <c r="AQ875" t="s">
        <v>88</v>
      </c>
      <c r="AR875" t="s">
        <v>110</v>
      </c>
      <c r="AS875" t="s"/>
      <c r="AT875" t="s">
        <v>90</v>
      </c>
      <c r="AU875" t="s"/>
      <c r="AV875" t="s"/>
      <c r="AW875" t="s"/>
      <c r="AX875" t="s"/>
      <c r="AY875" t="n">
        <v>2311893</v>
      </c>
      <c r="AZ875" t="s">
        <v>322</v>
      </c>
      <c r="BA875" t="s"/>
      <c r="BB875" t="n">
        <v>28906</v>
      </c>
      <c r="BC875" t="n">
        <v>0</v>
      </c>
      <c r="BD875" t="n">
        <v>0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97</v>
      </c>
      <c r="B876" t="s">
        <v>71</v>
      </c>
      <c r="C876" t="s">
        <v>98</v>
      </c>
      <c r="D876" t="n">
        <v>2</v>
      </c>
      <c r="E876" t="s">
        <v>657</v>
      </c>
      <c r="F876" t="n">
        <v>176651</v>
      </c>
      <c r="G876" t="s">
        <v>74</v>
      </c>
      <c r="H876" t="s">
        <v>75</v>
      </c>
      <c r="I876" t="s"/>
      <c r="J876" t="s">
        <v>74</v>
      </c>
      <c r="K876" t="n">
        <v>103</v>
      </c>
      <c r="L876" t="s">
        <v>76</v>
      </c>
      <c r="M876" t="s"/>
      <c r="N876" t="s">
        <v>290</v>
      </c>
      <c r="O876" t="s">
        <v>78</v>
      </c>
      <c r="P876" t="s">
        <v>658</v>
      </c>
      <c r="Q876" t="s"/>
      <c r="R876" t="s">
        <v>80</v>
      </c>
      <c r="S876" t="s">
        <v>176</v>
      </c>
      <c r="T876" t="s">
        <v>82</v>
      </c>
      <c r="U876" t="s"/>
      <c r="V876" t="s">
        <v>83</v>
      </c>
      <c r="W876" t="s">
        <v>94</v>
      </c>
      <c r="X876" t="s"/>
      <c r="Y876" t="s">
        <v>85</v>
      </c>
      <c r="Z876">
        <f>HYPERLINK("https://hotelmonitor-cachepage.eclerx.com/savepage/tk_15439017423786101_sr_2151.html","info")</f>
        <v/>
      </c>
      <c r="AA876" t="n">
        <v>56845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/>
      <c r="AP876" t="n">
        <v>105</v>
      </c>
      <c r="AQ876" t="s">
        <v>88</v>
      </c>
      <c r="AR876" t="s">
        <v>124</v>
      </c>
      <c r="AS876" t="s"/>
      <c r="AT876" t="s">
        <v>90</v>
      </c>
      <c r="AU876" t="s"/>
      <c r="AV876" t="s"/>
      <c r="AW876" t="s"/>
      <c r="AX876" t="s"/>
      <c r="AY876" t="n">
        <v>2311893</v>
      </c>
      <c r="AZ876" t="s">
        <v>322</v>
      </c>
      <c r="BA876" t="s"/>
      <c r="BB876" t="n">
        <v>28906</v>
      </c>
      <c r="BC876" t="n">
        <v>0</v>
      </c>
      <c r="BD876" t="n">
        <v>0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97</v>
      </c>
      <c r="B877" t="s">
        <v>71</v>
      </c>
      <c r="C877" t="s">
        <v>98</v>
      </c>
      <c r="D877" t="n">
        <v>2</v>
      </c>
      <c r="E877" t="s">
        <v>657</v>
      </c>
      <c r="F877" t="n">
        <v>176651</v>
      </c>
      <c r="G877" t="s">
        <v>74</v>
      </c>
      <c r="H877" t="s">
        <v>75</v>
      </c>
      <c r="I877" t="s"/>
      <c r="J877" t="s">
        <v>74</v>
      </c>
      <c r="K877" t="n">
        <v>106</v>
      </c>
      <c r="L877" t="s">
        <v>76</v>
      </c>
      <c r="M877" t="s"/>
      <c r="N877" t="s">
        <v>293</v>
      </c>
      <c r="O877" t="s">
        <v>78</v>
      </c>
      <c r="P877" t="s">
        <v>658</v>
      </c>
      <c r="Q877" t="s"/>
      <c r="R877" t="s">
        <v>80</v>
      </c>
      <c r="S877" t="s">
        <v>178</v>
      </c>
      <c r="T877" t="s">
        <v>82</v>
      </c>
      <c r="U877" t="s"/>
      <c r="V877" t="s">
        <v>83</v>
      </c>
      <c r="W877" t="s">
        <v>94</v>
      </c>
      <c r="X877" t="s"/>
      <c r="Y877" t="s">
        <v>85</v>
      </c>
      <c r="Z877">
        <f>HYPERLINK("https://hotelmonitor-cachepage.eclerx.com/savepage/tk_15439017423786101_sr_2151.html","info")</f>
        <v/>
      </c>
      <c r="AA877" t="n">
        <v>56845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/>
      <c r="AP877" t="n">
        <v>105</v>
      </c>
      <c r="AQ877" t="s">
        <v>88</v>
      </c>
      <c r="AR877" t="s">
        <v>89</v>
      </c>
      <c r="AS877" t="s"/>
      <c r="AT877" t="s">
        <v>90</v>
      </c>
      <c r="AU877" t="s"/>
      <c r="AV877" t="s"/>
      <c r="AW877" t="s"/>
      <c r="AX877" t="s"/>
      <c r="AY877" t="n">
        <v>2311893</v>
      </c>
      <c r="AZ877" t="s">
        <v>322</v>
      </c>
      <c r="BA877" t="s"/>
      <c r="BB877" t="n">
        <v>28906</v>
      </c>
      <c r="BC877" t="n">
        <v>0</v>
      </c>
      <c r="BD877" t="n">
        <v>0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97</v>
      </c>
      <c r="B878" t="s">
        <v>71</v>
      </c>
      <c r="C878" t="s">
        <v>98</v>
      </c>
      <c r="D878" t="n">
        <v>2</v>
      </c>
      <c r="E878" t="s">
        <v>657</v>
      </c>
      <c r="F878" t="n">
        <v>176651</v>
      </c>
      <c r="G878" t="s">
        <v>74</v>
      </c>
      <c r="H878" t="s">
        <v>75</v>
      </c>
      <c r="I878" t="s"/>
      <c r="J878" t="s">
        <v>74</v>
      </c>
      <c r="K878" t="n">
        <v>107</v>
      </c>
      <c r="L878" t="s">
        <v>76</v>
      </c>
      <c r="M878" t="s"/>
      <c r="N878" t="s">
        <v>660</v>
      </c>
      <c r="O878" t="s">
        <v>78</v>
      </c>
      <c r="P878" t="s">
        <v>658</v>
      </c>
      <c r="Q878" t="s"/>
      <c r="R878" t="s">
        <v>80</v>
      </c>
      <c r="S878" t="s">
        <v>268</v>
      </c>
      <c r="T878" t="s">
        <v>82</v>
      </c>
      <c r="U878" t="s"/>
      <c r="V878" t="s">
        <v>83</v>
      </c>
      <c r="W878" t="s">
        <v>94</v>
      </c>
      <c r="X878" t="s"/>
      <c r="Y878" t="s">
        <v>85</v>
      </c>
      <c r="Z878">
        <f>HYPERLINK("https://hotelmonitor-cachepage.eclerx.com/savepage/tk_15439017423786101_sr_2151.html","info")</f>
        <v/>
      </c>
      <c r="AA878" t="n">
        <v>56845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/>
      <c r="AP878" t="n">
        <v>105</v>
      </c>
      <c r="AQ878" t="s">
        <v>88</v>
      </c>
      <c r="AR878" t="s">
        <v>116</v>
      </c>
      <c r="AS878" t="s"/>
      <c r="AT878" t="s">
        <v>90</v>
      </c>
      <c r="AU878" t="s"/>
      <c r="AV878" t="s"/>
      <c r="AW878" t="s"/>
      <c r="AX878" t="s"/>
      <c r="AY878" t="n">
        <v>2311893</v>
      </c>
      <c r="AZ878" t="s">
        <v>322</v>
      </c>
      <c r="BA878" t="s"/>
      <c r="BB878" t="n">
        <v>28906</v>
      </c>
      <c r="BC878" t="n">
        <v>0</v>
      </c>
      <c r="BD878" t="n">
        <v>0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97</v>
      </c>
      <c r="B879" t="s">
        <v>71</v>
      </c>
      <c r="C879" t="s">
        <v>98</v>
      </c>
      <c r="D879" t="n">
        <v>2</v>
      </c>
      <c r="E879" t="s">
        <v>657</v>
      </c>
      <c r="F879" t="n">
        <v>176651</v>
      </c>
      <c r="G879" t="s">
        <v>74</v>
      </c>
      <c r="H879" t="s">
        <v>75</v>
      </c>
      <c r="I879" t="s"/>
      <c r="J879" t="s">
        <v>74</v>
      </c>
      <c r="K879" t="n">
        <v>112</v>
      </c>
      <c r="L879" t="s">
        <v>76</v>
      </c>
      <c r="M879" t="s"/>
      <c r="N879" t="s">
        <v>191</v>
      </c>
      <c r="O879" t="s">
        <v>78</v>
      </c>
      <c r="P879" t="s">
        <v>658</v>
      </c>
      <c r="Q879" t="s"/>
      <c r="R879" t="s">
        <v>80</v>
      </c>
      <c r="S879" t="s">
        <v>344</v>
      </c>
      <c r="T879" t="s">
        <v>82</v>
      </c>
      <c r="U879" t="s"/>
      <c r="V879" t="s">
        <v>83</v>
      </c>
      <c r="W879" t="s">
        <v>94</v>
      </c>
      <c r="X879" t="s"/>
      <c r="Y879" t="s">
        <v>85</v>
      </c>
      <c r="Z879">
        <f>HYPERLINK("https://hotelmonitor-cachepage.eclerx.com/savepage/tk_15439017423786101_sr_2151.html","info")</f>
        <v/>
      </c>
      <c r="AA879" t="n">
        <v>56845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/>
      <c r="AP879" t="n">
        <v>105</v>
      </c>
      <c r="AQ879" t="s">
        <v>88</v>
      </c>
      <c r="AR879" t="s">
        <v>89</v>
      </c>
      <c r="AS879" t="s"/>
      <c r="AT879" t="s">
        <v>90</v>
      </c>
      <c r="AU879" t="s"/>
      <c r="AV879" t="s"/>
      <c r="AW879" t="s"/>
      <c r="AX879" t="s"/>
      <c r="AY879" t="n">
        <v>2311893</v>
      </c>
      <c r="AZ879" t="s">
        <v>322</v>
      </c>
      <c r="BA879" t="s"/>
      <c r="BB879" t="n">
        <v>28906</v>
      </c>
      <c r="BC879" t="n">
        <v>0</v>
      </c>
      <c r="BD879" t="n">
        <v>0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97</v>
      </c>
      <c r="B880" t="s">
        <v>71</v>
      </c>
      <c r="C880" t="s">
        <v>98</v>
      </c>
      <c r="D880" t="n">
        <v>2</v>
      </c>
      <c r="E880" t="s">
        <v>657</v>
      </c>
      <c r="F880" t="n">
        <v>176651</v>
      </c>
      <c r="G880" t="s">
        <v>74</v>
      </c>
      <c r="H880" t="s">
        <v>75</v>
      </c>
      <c r="I880" t="s"/>
      <c r="J880" t="s">
        <v>74</v>
      </c>
      <c r="K880" t="n">
        <v>116</v>
      </c>
      <c r="L880" t="s">
        <v>76</v>
      </c>
      <c r="M880" t="s"/>
      <c r="N880" t="s">
        <v>290</v>
      </c>
      <c r="O880" t="s">
        <v>78</v>
      </c>
      <c r="P880" t="s">
        <v>658</v>
      </c>
      <c r="Q880" t="s"/>
      <c r="R880" t="s">
        <v>80</v>
      </c>
      <c r="S880" t="s">
        <v>132</v>
      </c>
      <c r="T880" t="s">
        <v>82</v>
      </c>
      <c r="U880" t="s"/>
      <c r="V880" t="s">
        <v>83</v>
      </c>
      <c r="W880" t="s">
        <v>84</v>
      </c>
      <c r="X880" t="s"/>
      <c r="Y880" t="s">
        <v>85</v>
      </c>
      <c r="Z880">
        <f>HYPERLINK("https://hotelmonitor-cachepage.eclerx.com/savepage/tk_15439017423786101_sr_2151.html","info")</f>
        <v/>
      </c>
      <c r="AA880" t="n">
        <v>56845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/>
      <c r="AP880" t="n">
        <v>105</v>
      </c>
      <c r="AQ880" t="s">
        <v>88</v>
      </c>
      <c r="AR880" t="s">
        <v>121</v>
      </c>
      <c r="AS880" t="s"/>
      <c r="AT880" t="s">
        <v>90</v>
      </c>
      <c r="AU880" t="s"/>
      <c r="AV880" t="s"/>
      <c r="AW880" t="s"/>
      <c r="AX880" t="s"/>
      <c r="AY880" t="n">
        <v>2311893</v>
      </c>
      <c r="AZ880" t="s">
        <v>322</v>
      </c>
      <c r="BA880" t="s"/>
      <c r="BB880" t="n">
        <v>28906</v>
      </c>
      <c r="BC880" t="n">
        <v>0</v>
      </c>
      <c r="BD880" t="n">
        <v>0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97</v>
      </c>
      <c r="B881" t="s">
        <v>71</v>
      </c>
      <c r="C881" t="s">
        <v>98</v>
      </c>
      <c r="D881" t="n">
        <v>2</v>
      </c>
      <c r="E881" t="s">
        <v>657</v>
      </c>
      <c r="F881" t="n">
        <v>176651</v>
      </c>
      <c r="G881" t="s">
        <v>74</v>
      </c>
      <c r="H881" t="s">
        <v>75</v>
      </c>
      <c r="I881" t="s"/>
      <c r="J881" t="s">
        <v>74</v>
      </c>
      <c r="K881" t="n">
        <v>120</v>
      </c>
      <c r="L881" t="s">
        <v>76</v>
      </c>
      <c r="M881" t="s"/>
      <c r="N881" t="s">
        <v>184</v>
      </c>
      <c r="O881" t="s">
        <v>78</v>
      </c>
      <c r="P881" t="s">
        <v>658</v>
      </c>
      <c r="Q881" t="s"/>
      <c r="R881" t="s">
        <v>80</v>
      </c>
      <c r="S881" t="s">
        <v>286</v>
      </c>
      <c r="T881" t="s">
        <v>82</v>
      </c>
      <c r="U881" t="s"/>
      <c r="V881" t="s">
        <v>83</v>
      </c>
      <c r="W881" t="s">
        <v>84</v>
      </c>
      <c r="X881" t="s"/>
      <c r="Y881" t="s">
        <v>85</v>
      </c>
      <c r="Z881">
        <f>HYPERLINK("https://hotelmonitor-cachepage.eclerx.com/savepage/tk_15439017423786101_sr_2151.html","info")</f>
        <v/>
      </c>
      <c r="AA881" t="n">
        <v>56845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/>
      <c r="AP881" t="n">
        <v>105</v>
      </c>
      <c r="AQ881" t="s">
        <v>88</v>
      </c>
      <c r="AR881" t="s">
        <v>121</v>
      </c>
      <c r="AS881" t="s"/>
      <c r="AT881" t="s">
        <v>90</v>
      </c>
      <c r="AU881" t="s"/>
      <c r="AV881" t="s"/>
      <c r="AW881" t="s"/>
      <c r="AX881" t="s"/>
      <c r="AY881" t="n">
        <v>2311893</v>
      </c>
      <c r="AZ881" t="s">
        <v>322</v>
      </c>
      <c r="BA881" t="s"/>
      <c r="BB881" t="n">
        <v>28906</v>
      </c>
      <c r="BC881" t="n">
        <v>0</v>
      </c>
      <c r="BD881" t="n">
        <v>0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97</v>
      </c>
      <c r="B882" t="s">
        <v>71</v>
      </c>
      <c r="C882" t="s">
        <v>98</v>
      </c>
      <c r="D882" t="n">
        <v>2</v>
      </c>
      <c r="E882" t="s">
        <v>657</v>
      </c>
      <c r="F882" t="n">
        <v>176651</v>
      </c>
      <c r="G882" t="s">
        <v>74</v>
      </c>
      <c r="H882" t="s">
        <v>75</v>
      </c>
      <c r="I882" t="s"/>
      <c r="J882" t="s">
        <v>74</v>
      </c>
      <c r="K882" t="n">
        <v>122</v>
      </c>
      <c r="L882" t="s">
        <v>76</v>
      </c>
      <c r="M882" t="s"/>
      <c r="N882" t="s">
        <v>659</v>
      </c>
      <c r="O882" t="s">
        <v>78</v>
      </c>
      <c r="P882" t="s">
        <v>658</v>
      </c>
      <c r="Q882" t="s"/>
      <c r="R882" t="s">
        <v>80</v>
      </c>
      <c r="S882" t="s">
        <v>288</v>
      </c>
      <c r="T882" t="s">
        <v>82</v>
      </c>
      <c r="U882" t="s"/>
      <c r="V882" t="s">
        <v>83</v>
      </c>
      <c r="W882" t="s">
        <v>84</v>
      </c>
      <c r="X882" t="s"/>
      <c r="Y882" t="s">
        <v>85</v>
      </c>
      <c r="Z882">
        <f>HYPERLINK("https://hotelmonitor-cachepage.eclerx.com/savepage/tk_15439017423786101_sr_2151.html","info")</f>
        <v/>
      </c>
      <c r="AA882" t="n">
        <v>56845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/>
      <c r="AP882" t="n">
        <v>105</v>
      </c>
      <c r="AQ882" t="s">
        <v>88</v>
      </c>
      <c r="AR882" t="s">
        <v>110</v>
      </c>
      <c r="AS882" t="s"/>
      <c r="AT882" t="s">
        <v>90</v>
      </c>
      <c r="AU882" t="s"/>
      <c r="AV882" t="s"/>
      <c r="AW882" t="s"/>
      <c r="AX882" t="s"/>
      <c r="AY882" t="n">
        <v>2311893</v>
      </c>
      <c r="AZ882" t="s">
        <v>322</v>
      </c>
      <c r="BA882" t="s"/>
      <c r="BB882" t="n">
        <v>28906</v>
      </c>
      <c r="BC882" t="n">
        <v>0</v>
      </c>
      <c r="BD882" t="n">
        <v>0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97</v>
      </c>
      <c r="B883" t="s">
        <v>71</v>
      </c>
      <c r="C883" t="s">
        <v>98</v>
      </c>
      <c r="D883" t="n">
        <v>2</v>
      </c>
      <c r="E883" t="s">
        <v>657</v>
      </c>
      <c r="F883" t="n">
        <v>176651</v>
      </c>
      <c r="G883" t="s">
        <v>74</v>
      </c>
      <c r="H883" t="s">
        <v>75</v>
      </c>
      <c r="I883" t="s"/>
      <c r="J883" t="s">
        <v>74</v>
      </c>
      <c r="K883" t="n">
        <v>126</v>
      </c>
      <c r="L883" t="s">
        <v>76</v>
      </c>
      <c r="M883" t="s"/>
      <c r="N883" t="s">
        <v>349</v>
      </c>
      <c r="O883" t="s">
        <v>78</v>
      </c>
      <c r="P883" t="s">
        <v>658</v>
      </c>
      <c r="Q883" t="s"/>
      <c r="R883" t="s">
        <v>80</v>
      </c>
      <c r="S883" t="s">
        <v>289</v>
      </c>
      <c r="T883" t="s">
        <v>82</v>
      </c>
      <c r="U883" t="s"/>
      <c r="V883" t="s">
        <v>83</v>
      </c>
      <c r="W883" t="s">
        <v>84</v>
      </c>
      <c r="X883" t="s"/>
      <c r="Y883" t="s">
        <v>85</v>
      </c>
      <c r="Z883">
        <f>HYPERLINK("https://hotelmonitor-cachepage.eclerx.com/savepage/tk_15439017423786101_sr_2151.html","info")</f>
        <v/>
      </c>
      <c r="AA883" t="n">
        <v>56845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/>
      <c r="AP883" t="n">
        <v>105</v>
      </c>
      <c r="AQ883" t="s">
        <v>88</v>
      </c>
      <c r="AR883" t="s">
        <v>113</v>
      </c>
      <c r="AS883" t="s"/>
      <c r="AT883" t="s">
        <v>90</v>
      </c>
      <c r="AU883" t="s"/>
      <c r="AV883" t="s"/>
      <c r="AW883" t="s"/>
      <c r="AX883" t="s"/>
      <c r="AY883" t="n">
        <v>2311893</v>
      </c>
      <c r="AZ883" t="s">
        <v>322</v>
      </c>
      <c r="BA883" t="s"/>
      <c r="BB883" t="n">
        <v>28906</v>
      </c>
      <c r="BC883" t="n">
        <v>0</v>
      </c>
      <c r="BD883" t="n">
        <v>0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97</v>
      </c>
      <c r="B884" t="s">
        <v>71</v>
      </c>
      <c r="C884" t="s">
        <v>98</v>
      </c>
      <c r="D884" t="n">
        <v>2</v>
      </c>
      <c r="E884" t="s">
        <v>657</v>
      </c>
      <c r="F884" t="n">
        <v>176651</v>
      </c>
      <c r="G884" t="s">
        <v>74</v>
      </c>
      <c r="H884" t="s">
        <v>75</v>
      </c>
      <c r="I884" t="s"/>
      <c r="J884" t="s">
        <v>74</v>
      </c>
      <c r="K884" t="n">
        <v>127</v>
      </c>
      <c r="L884" t="s">
        <v>76</v>
      </c>
      <c r="M884" t="s"/>
      <c r="N884" t="s">
        <v>635</v>
      </c>
      <c r="O884" t="s">
        <v>78</v>
      </c>
      <c r="P884" t="s">
        <v>658</v>
      </c>
      <c r="Q884" t="s"/>
      <c r="R884" t="s">
        <v>80</v>
      </c>
      <c r="S884" t="s">
        <v>291</v>
      </c>
      <c r="T884" t="s">
        <v>82</v>
      </c>
      <c r="U884" t="s"/>
      <c r="V884" t="s">
        <v>83</v>
      </c>
      <c r="W884" t="s">
        <v>84</v>
      </c>
      <c r="X884" t="s"/>
      <c r="Y884" t="s">
        <v>85</v>
      </c>
      <c r="Z884">
        <f>HYPERLINK("https://hotelmonitor-cachepage.eclerx.com/savepage/tk_15439017423786101_sr_2151.html","info")</f>
        <v/>
      </c>
      <c r="AA884" t="n">
        <v>56845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87</v>
      </c>
      <c r="AO884" t="s"/>
      <c r="AP884" t="n">
        <v>105</v>
      </c>
      <c r="AQ884" t="s">
        <v>88</v>
      </c>
      <c r="AR884" t="s">
        <v>103</v>
      </c>
      <c r="AS884" t="s"/>
      <c r="AT884" t="s">
        <v>90</v>
      </c>
      <c r="AU884" t="s"/>
      <c r="AV884" t="s"/>
      <c r="AW884" t="s"/>
      <c r="AX884" t="s"/>
      <c r="AY884" t="n">
        <v>2311893</v>
      </c>
      <c r="AZ884" t="s">
        <v>322</v>
      </c>
      <c r="BA884" t="s"/>
      <c r="BB884" t="n">
        <v>28906</v>
      </c>
      <c r="BC884" t="n">
        <v>0</v>
      </c>
      <c r="BD884" t="n">
        <v>0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97</v>
      </c>
      <c r="B885" t="s">
        <v>71</v>
      </c>
      <c r="C885" t="s">
        <v>98</v>
      </c>
      <c r="D885" t="n">
        <v>2</v>
      </c>
      <c r="E885" t="s">
        <v>657</v>
      </c>
      <c r="F885" t="n">
        <v>176651</v>
      </c>
      <c r="G885" t="s">
        <v>74</v>
      </c>
      <c r="H885" t="s">
        <v>75</v>
      </c>
      <c r="I885" t="s"/>
      <c r="J885" t="s">
        <v>74</v>
      </c>
      <c r="K885" t="n">
        <v>127</v>
      </c>
      <c r="L885" t="s">
        <v>76</v>
      </c>
      <c r="M885" t="s"/>
      <c r="N885" t="s">
        <v>290</v>
      </c>
      <c r="O885" t="s">
        <v>78</v>
      </c>
      <c r="P885" t="s">
        <v>658</v>
      </c>
      <c r="Q885" t="s"/>
      <c r="R885" t="s">
        <v>80</v>
      </c>
      <c r="S885" t="s">
        <v>291</v>
      </c>
      <c r="T885" t="s">
        <v>82</v>
      </c>
      <c r="U885" t="s"/>
      <c r="V885" t="s">
        <v>83</v>
      </c>
      <c r="W885" t="s">
        <v>84</v>
      </c>
      <c r="X885" t="s"/>
      <c r="Y885" t="s">
        <v>85</v>
      </c>
      <c r="Z885">
        <f>HYPERLINK("https://hotelmonitor-cachepage.eclerx.com/savepage/tk_15439017423786101_sr_2151.html","info")</f>
        <v/>
      </c>
      <c r="AA885" t="n">
        <v>56845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87</v>
      </c>
      <c r="AO885" t="s"/>
      <c r="AP885" t="n">
        <v>105</v>
      </c>
      <c r="AQ885" t="s">
        <v>88</v>
      </c>
      <c r="AR885" t="s">
        <v>119</v>
      </c>
      <c r="AS885" t="s"/>
      <c r="AT885" t="s">
        <v>90</v>
      </c>
      <c r="AU885" t="s"/>
      <c r="AV885" t="s"/>
      <c r="AW885" t="s"/>
      <c r="AX885" t="s"/>
      <c r="AY885" t="n">
        <v>2311893</v>
      </c>
      <c r="AZ885" t="s">
        <v>322</v>
      </c>
      <c r="BA885" t="s"/>
      <c r="BB885" t="n">
        <v>28906</v>
      </c>
      <c r="BC885" t="n">
        <v>0</v>
      </c>
      <c r="BD885" t="n">
        <v>0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97</v>
      </c>
      <c r="B886" t="s">
        <v>71</v>
      </c>
      <c r="C886" t="s">
        <v>98</v>
      </c>
      <c r="D886" t="n">
        <v>2</v>
      </c>
      <c r="E886" t="s">
        <v>657</v>
      </c>
      <c r="F886" t="n">
        <v>176651</v>
      </c>
      <c r="G886" t="s">
        <v>74</v>
      </c>
      <c r="H886" t="s">
        <v>75</v>
      </c>
      <c r="I886" t="s"/>
      <c r="J886" t="s">
        <v>74</v>
      </c>
      <c r="K886" t="n">
        <v>128</v>
      </c>
      <c r="L886" t="s">
        <v>76</v>
      </c>
      <c r="M886" t="s"/>
      <c r="N886" t="s">
        <v>660</v>
      </c>
      <c r="O886" t="s">
        <v>78</v>
      </c>
      <c r="P886" t="s">
        <v>658</v>
      </c>
      <c r="Q886" t="s"/>
      <c r="R886" t="s">
        <v>80</v>
      </c>
      <c r="S886" t="s">
        <v>558</v>
      </c>
      <c r="T886" t="s">
        <v>82</v>
      </c>
      <c r="U886" t="s"/>
      <c r="V886" t="s">
        <v>83</v>
      </c>
      <c r="W886" t="s">
        <v>84</v>
      </c>
      <c r="X886" t="s"/>
      <c r="Y886" t="s">
        <v>85</v>
      </c>
      <c r="Z886">
        <f>HYPERLINK("https://hotelmonitor-cachepage.eclerx.com/savepage/tk_15439017423786101_sr_2151.html","info")</f>
        <v/>
      </c>
      <c r="AA886" t="n">
        <v>56845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87</v>
      </c>
      <c r="AO886" t="s"/>
      <c r="AP886" t="n">
        <v>105</v>
      </c>
      <c r="AQ886" t="s">
        <v>88</v>
      </c>
      <c r="AR886" t="s">
        <v>110</v>
      </c>
      <c r="AS886" t="s"/>
      <c r="AT886" t="s">
        <v>90</v>
      </c>
      <c r="AU886" t="s"/>
      <c r="AV886" t="s"/>
      <c r="AW886" t="s"/>
      <c r="AX886" t="s"/>
      <c r="AY886" t="n">
        <v>2311893</v>
      </c>
      <c r="AZ886" t="s">
        <v>322</v>
      </c>
      <c r="BA886" t="s"/>
      <c r="BB886" t="n">
        <v>28906</v>
      </c>
      <c r="BC886" t="n">
        <v>0</v>
      </c>
      <c r="BD886" t="n">
        <v>0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97</v>
      </c>
      <c r="B887" t="s">
        <v>71</v>
      </c>
      <c r="C887" t="s">
        <v>98</v>
      </c>
      <c r="D887" t="n">
        <v>2</v>
      </c>
      <c r="E887" t="s">
        <v>657</v>
      </c>
      <c r="F887" t="n">
        <v>176651</v>
      </c>
      <c r="G887" t="s">
        <v>74</v>
      </c>
      <c r="H887" t="s">
        <v>75</v>
      </c>
      <c r="I887" t="s"/>
      <c r="J887" t="s">
        <v>74</v>
      </c>
      <c r="K887" t="n">
        <v>128</v>
      </c>
      <c r="L887" t="s">
        <v>76</v>
      </c>
      <c r="M887" t="s"/>
      <c r="N887" t="s">
        <v>659</v>
      </c>
      <c r="O887" t="s">
        <v>78</v>
      </c>
      <c r="P887" t="s">
        <v>658</v>
      </c>
      <c r="Q887" t="s"/>
      <c r="R887" t="s">
        <v>80</v>
      </c>
      <c r="S887" t="s">
        <v>558</v>
      </c>
      <c r="T887" t="s">
        <v>82</v>
      </c>
      <c r="U887" t="s"/>
      <c r="V887" t="s">
        <v>83</v>
      </c>
      <c r="W887" t="s">
        <v>84</v>
      </c>
      <c r="X887" t="s"/>
      <c r="Y887" t="s">
        <v>85</v>
      </c>
      <c r="Z887">
        <f>HYPERLINK("https://hotelmonitor-cachepage.eclerx.com/savepage/tk_15439017423786101_sr_2151.html","info")</f>
        <v/>
      </c>
      <c r="AA887" t="n">
        <v>56845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87</v>
      </c>
      <c r="AO887" t="s"/>
      <c r="AP887" t="n">
        <v>105</v>
      </c>
      <c r="AQ887" t="s">
        <v>88</v>
      </c>
      <c r="AR887" t="s">
        <v>116</v>
      </c>
      <c r="AS887" t="s"/>
      <c r="AT887" t="s">
        <v>90</v>
      </c>
      <c r="AU887" t="s"/>
      <c r="AV887" t="s"/>
      <c r="AW887" t="s"/>
      <c r="AX887" t="s"/>
      <c r="AY887" t="n">
        <v>2311893</v>
      </c>
      <c r="AZ887" t="s">
        <v>322</v>
      </c>
      <c r="BA887" t="s"/>
      <c r="BB887" t="n">
        <v>28906</v>
      </c>
      <c r="BC887" t="n">
        <v>0</v>
      </c>
      <c r="BD887" t="n">
        <v>0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97</v>
      </c>
      <c r="B888" t="s">
        <v>71</v>
      </c>
      <c r="C888" t="s">
        <v>98</v>
      </c>
      <c r="D888" t="n">
        <v>2</v>
      </c>
      <c r="E888" t="s">
        <v>657</v>
      </c>
      <c r="F888" t="n">
        <v>176651</v>
      </c>
      <c r="G888" t="s">
        <v>74</v>
      </c>
      <c r="H888" t="s">
        <v>75</v>
      </c>
      <c r="I888" t="s"/>
      <c r="J888" t="s">
        <v>74</v>
      </c>
      <c r="K888" t="n">
        <v>129</v>
      </c>
      <c r="L888" t="s">
        <v>76</v>
      </c>
      <c r="M888" t="s"/>
      <c r="N888" t="s">
        <v>290</v>
      </c>
      <c r="O888" t="s">
        <v>78</v>
      </c>
      <c r="P888" t="s">
        <v>658</v>
      </c>
      <c r="Q888" t="s"/>
      <c r="R888" t="s">
        <v>80</v>
      </c>
      <c r="S888" t="s">
        <v>590</v>
      </c>
      <c r="T888" t="s">
        <v>82</v>
      </c>
      <c r="U888" t="s"/>
      <c r="V888" t="s">
        <v>83</v>
      </c>
      <c r="W888" t="s">
        <v>84</v>
      </c>
      <c r="X888" t="s"/>
      <c r="Y888" t="s">
        <v>85</v>
      </c>
      <c r="Z888">
        <f>HYPERLINK("https://hotelmonitor-cachepage.eclerx.com/savepage/tk_15439017423786101_sr_2151.html","info")</f>
        <v/>
      </c>
      <c r="AA888" t="n">
        <v>56845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87</v>
      </c>
      <c r="AO888" t="s"/>
      <c r="AP888" t="n">
        <v>105</v>
      </c>
      <c r="AQ888" t="s">
        <v>88</v>
      </c>
      <c r="AR888" t="s">
        <v>124</v>
      </c>
      <c r="AS888" t="s"/>
      <c r="AT888" t="s">
        <v>90</v>
      </c>
      <c r="AU888" t="s"/>
      <c r="AV888" t="s"/>
      <c r="AW888" t="s"/>
      <c r="AX888" t="s"/>
      <c r="AY888" t="n">
        <v>2311893</v>
      </c>
      <c r="AZ888" t="s">
        <v>322</v>
      </c>
      <c r="BA888" t="s"/>
      <c r="BB888" t="n">
        <v>28906</v>
      </c>
      <c r="BC888" t="n">
        <v>0</v>
      </c>
      <c r="BD888" t="n">
        <v>0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97</v>
      </c>
      <c r="B889" t="s">
        <v>71</v>
      </c>
      <c r="C889" t="s">
        <v>98</v>
      </c>
      <c r="D889" t="n">
        <v>2</v>
      </c>
      <c r="E889" t="s">
        <v>657</v>
      </c>
      <c r="F889" t="n">
        <v>176651</v>
      </c>
      <c r="G889" t="s">
        <v>74</v>
      </c>
      <c r="H889" t="s">
        <v>75</v>
      </c>
      <c r="I889" t="s"/>
      <c r="J889" t="s">
        <v>74</v>
      </c>
      <c r="K889" t="n">
        <v>132</v>
      </c>
      <c r="L889" t="s">
        <v>76</v>
      </c>
      <c r="M889" t="s"/>
      <c r="N889" t="s">
        <v>184</v>
      </c>
      <c r="O889" t="s">
        <v>78</v>
      </c>
      <c r="P889" t="s">
        <v>658</v>
      </c>
      <c r="Q889" t="s"/>
      <c r="R889" t="s">
        <v>80</v>
      </c>
      <c r="S889" t="s">
        <v>363</v>
      </c>
      <c r="T889" t="s">
        <v>82</v>
      </c>
      <c r="U889" t="s"/>
      <c r="V889" t="s">
        <v>83</v>
      </c>
      <c r="W889" t="s">
        <v>84</v>
      </c>
      <c r="X889" t="s"/>
      <c r="Y889" t="s">
        <v>85</v>
      </c>
      <c r="Z889">
        <f>HYPERLINK("https://hotelmonitor-cachepage.eclerx.com/savepage/tk_15439017423786101_sr_2151.html","info")</f>
        <v/>
      </c>
      <c r="AA889" t="n">
        <v>56845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87</v>
      </c>
      <c r="AO889" t="s"/>
      <c r="AP889" t="n">
        <v>105</v>
      </c>
      <c r="AQ889" t="s">
        <v>88</v>
      </c>
      <c r="AR889" t="s">
        <v>119</v>
      </c>
      <c r="AS889" t="s"/>
      <c r="AT889" t="s">
        <v>90</v>
      </c>
      <c r="AU889" t="s"/>
      <c r="AV889" t="s"/>
      <c r="AW889" t="s"/>
      <c r="AX889" t="s"/>
      <c r="AY889" t="n">
        <v>2311893</v>
      </c>
      <c r="AZ889" t="s">
        <v>322</v>
      </c>
      <c r="BA889" t="s"/>
      <c r="BB889" t="n">
        <v>28906</v>
      </c>
      <c r="BC889" t="n">
        <v>0</v>
      </c>
      <c r="BD889" t="n">
        <v>0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97</v>
      </c>
      <c r="B890" t="s">
        <v>71</v>
      </c>
      <c r="C890" t="s">
        <v>98</v>
      </c>
      <c r="D890" t="n">
        <v>2</v>
      </c>
      <c r="E890" t="s">
        <v>657</v>
      </c>
      <c r="F890" t="n">
        <v>176651</v>
      </c>
      <c r="G890" t="s">
        <v>74</v>
      </c>
      <c r="H890" t="s">
        <v>75</v>
      </c>
      <c r="I890" t="s"/>
      <c r="J890" t="s">
        <v>74</v>
      </c>
      <c r="K890" t="n">
        <v>132</v>
      </c>
      <c r="L890" t="s">
        <v>76</v>
      </c>
      <c r="M890" t="s"/>
      <c r="N890" t="s">
        <v>293</v>
      </c>
      <c r="O890" t="s">
        <v>78</v>
      </c>
      <c r="P890" t="s">
        <v>658</v>
      </c>
      <c r="Q890" t="s"/>
      <c r="R890" t="s">
        <v>80</v>
      </c>
      <c r="S890" t="s">
        <v>363</v>
      </c>
      <c r="T890" t="s">
        <v>82</v>
      </c>
      <c r="U890" t="s"/>
      <c r="V890" t="s">
        <v>83</v>
      </c>
      <c r="W890" t="s">
        <v>84</v>
      </c>
      <c r="X890" t="s"/>
      <c r="Y890" t="s">
        <v>85</v>
      </c>
      <c r="Z890">
        <f>HYPERLINK("https://hotelmonitor-cachepage.eclerx.com/savepage/tk_15439017423786101_sr_2151.html","info")</f>
        <v/>
      </c>
      <c r="AA890" t="n">
        <v>56845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87</v>
      </c>
      <c r="AO890" t="s"/>
      <c r="AP890" t="n">
        <v>105</v>
      </c>
      <c r="AQ890" t="s">
        <v>88</v>
      </c>
      <c r="AR890" t="s">
        <v>89</v>
      </c>
      <c r="AS890" t="s"/>
      <c r="AT890" t="s">
        <v>90</v>
      </c>
      <c r="AU890" t="s"/>
      <c r="AV890" t="s"/>
      <c r="AW890" t="s"/>
      <c r="AX890" t="s"/>
      <c r="AY890" t="n">
        <v>2311893</v>
      </c>
      <c r="AZ890" t="s">
        <v>322</v>
      </c>
      <c r="BA890" t="s"/>
      <c r="BB890" t="n">
        <v>28906</v>
      </c>
      <c r="BC890" t="n">
        <v>0</v>
      </c>
      <c r="BD890" t="n">
        <v>0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97</v>
      </c>
      <c r="B891" t="s">
        <v>71</v>
      </c>
      <c r="C891" t="s">
        <v>98</v>
      </c>
      <c r="D891" t="n">
        <v>2</v>
      </c>
      <c r="E891" t="s">
        <v>657</v>
      </c>
      <c r="F891" t="n">
        <v>176651</v>
      </c>
      <c r="G891" t="s">
        <v>74</v>
      </c>
      <c r="H891" t="s">
        <v>75</v>
      </c>
      <c r="I891" t="s"/>
      <c r="J891" t="s">
        <v>74</v>
      </c>
      <c r="K891" t="n">
        <v>134</v>
      </c>
      <c r="L891" t="s">
        <v>76</v>
      </c>
      <c r="M891" t="s"/>
      <c r="N891" t="s">
        <v>660</v>
      </c>
      <c r="O891" t="s">
        <v>78</v>
      </c>
      <c r="P891" t="s">
        <v>658</v>
      </c>
      <c r="Q891" t="s"/>
      <c r="R891" t="s">
        <v>80</v>
      </c>
      <c r="S891" t="s">
        <v>364</v>
      </c>
      <c r="T891" t="s">
        <v>82</v>
      </c>
      <c r="U891" t="s"/>
      <c r="V891" t="s">
        <v>83</v>
      </c>
      <c r="W891" t="s">
        <v>84</v>
      </c>
      <c r="X891" t="s"/>
      <c r="Y891" t="s">
        <v>85</v>
      </c>
      <c r="Z891">
        <f>HYPERLINK("https://hotelmonitor-cachepage.eclerx.com/savepage/tk_15439017423786101_sr_2151.html","info")</f>
        <v/>
      </c>
      <c r="AA891" t="n">
        <v>56845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/>
      <c r="AP891" t="n">
        <v>105</v>
      </c>
      <c r="AQ891" t="s">
        <v>88</v>
      </c>
      <c r="AR891" t="s">
        <v>116</v>
      </c>
      <c r="AS891" t="s"/>
      <c r="AT891" t="s">
        <v>90</v>
      </c>
      <c r="AU891" t="s"/>
      <c r="AV891" t="s"/>
      <c r="AW891" t="s"/>
      <c r="AX891" t="s"/>
      <c r="AY891" t="n">
        <v>2311893</v>
      </c>
      <c r="AZ891" t="s">
        <v>322</v>
      </c>
      <c r="BA891" t="s"/>
      <c r="BB891" t="n">
        <v>28906</v>
      </c>
      <c r="BC891" t="n">
        <v>0</v>
      </c>
      <c r="BD891" t="n">
        <v>0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97</v>
      </c>
      <c r="B892" t="s">
        <v>71</v>
      </c>
      <c r="C892" t="s">
        <v>98</v>
      </c>
      <c r="D892" t="n">
        <v>2</v>
      </c>
      <c r="E892" t="s">
        <v>657</v>
      </c>
      <c r="F892" t="n">
        <v>176651</v>
      </c>
      <c r="G892" t="s">
        <v>74</v>
      </c>
      <c r="H892" t="s">
        <v>75</v>
      </c>
      <c r="I892" t="s"/>
      <c r="J892" t="s">
        <v>74</v>
      </c>
      <c r="K892" t="n">
        <v>134</v>
      </c>
      <c r="L892" t="s">
        <v>76</v>
      </c>
      <c r="M892" t="s"/>
      <c r="N892" t="s">
        <v>184</v>
      </c>
      <c r="O892" t="s">
        <v>78</v>
      </c>
      <c r="P892" t="s">
        <v>658</v>
      </c>
      <c r="Q892" t="s"/>
      <c r="R892" t="s">
        <v>80</v>
      </c>
      <c r="S892" t="s">
        <v>364</v>
      </c>
      <c r="T892" t="s">
        <v>82</v>
      </c>
      <c r="U892" t="s"/>
      <c r="V892" t="s">
        <v>83</v>
      </c>
      <c r="W892" t="s">
        <v>84</v>
      </c>
      <c r="X892" t="s"/>
      <c r="Y892" t="s">
        <v>85</v>
      </c>
      <c r="Z892">
        <f>HYPERLINK("https://hotelmonitor-cachepage.eclerx.com/savepage/tk_15439017423786101_sr_2151.html","info")</f>
        <v/>
      </c>
      <c r="AA892" t="n">
        <v>56845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/>
      <c r="AP892" t="n">
        <v>105</v>
      </c>
      <c r="AQ892" t="s">
        <v>88</v>
      </c>
      <c r="AR892" t="s">
        <v>124</v>
      </c>
      <c r="AS892" t="s"/>
      <c r="AT892" t="s">
        <v>90</v>
      </c>
      <c r="AU892" t="s"/>
      <c r="AV892" t="s"/>
      <c r="AW892" t="s"/>
      <c r="AX892" t="s"/>
      <c r="AY892" t="n">
        <v>2311893</v>
      </c>
      <c r="AZ892" t="s">
        <v>322</v>
      </c>
      <c r="BA892" t="s"/>
      <c r="BB892" t="n">
        <v>28906</v>
      </c>
      <c r="BC892" t="n">
        <v>0</v>
      </c>
      <c r="BD892" t="n">
        <v>0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97</v>
      </c>
      <c r="B893" t="s">
        <v>71</v>
      </c>
      <c r="C893" t="s">
        <v>98</v>
      </c>
      <c r="D893" t="n">
        <v>2</v>
      </c>
      <c r="E893" t="s">
        <v>657</v>
      </c>
      <c r="F893" t="n">
        <v>176651</v>
      </c>
      <c r="G893" t="s">
        <v>74</v>
      </c>
      <c r="H893" t="s">
        <v>75</v>
      </c>
      <c r="I893" t="s"/>
      <c r="J893" t="s">
        <v>74</v>
      </c>
      <c r="K893" t="n">
        <v>137</v>
      </c>
      <c r="L893" t="s">
        <v>76</v>
      </c>
      <c r="M893" t="s"/>
      <c r="N893" t="s">
        <v>191</v>
      </c>
      <c r="O893" t="s">
        <v>78</v>
      </c>
      <c r="P893" t="s">
        <v>658</v>
      </c>
      <c r="Q893" t="s"/>
      <c r="R893" t="s">
        <v>80</v>
      </c>
      <c r="S893" t="s">
        <v>495</v>
      </c>
      <c r="T893" t="s">
        <v>82</v>
      </c>
      <c r="U893" t="s"/>
      <c r="V893" t="s">
        <v>83</v>
      </c>
      <c r="W893" t="s">
        <v>84</v>
      </c>
      <c r="X893" t="s"/>
      <c r="Y893" t="s">
        <v>85</v>
      </c>
      <c r="Z893">
        <f>HYPERLINK("https://hotelmonitor-cachepage.eclerx.com/savepage/tk_15439017423786101_sr_2151.html","info")</f>
        <v/>
      </c>
      <c r="AA893" t="n">
        <v>56845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/>
      <c r="AP893" t="n">
        <v>105</v>
      </c>
      <c r="AQ893" t="s">
        <v>88</v>
      </c>
      <c r="AR893" t="s">
        <v>89</v>
      </c>
      <c r="AS893" t="s"/>
      <c r="AT893" t="s">
        <v>90</v>
      </c>
      <c r="AU893" t="s"/>
      <c r="AV893" t="s"/>
      <c r="AW893" t="s"/>
      <c r="AX893" t="s"/>
      <c r="AY893" t="n">
        <v>2311893</v>
      </c>
      <c r="AZ893" t="s">
        <v>322</v>
      </c>
      <c r="BA893" t="s"/>
      <c r="BB893" t="n">
        <v>28906</v>
      </c>
      <c r="BC893" t="n">
        <v>0</v>
      </c>
      <c r="BD893" t="n">
        <v>0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97</v>
      </c>
      <c r="B894" t="s">
        <v>71</v>
      </c>
      <c r="C894" t="s">
        <v>98</v>
      </c>
      <c r="D894" t="n">
        <v>2</v>
      </c>
      <c r="E894" t="s">
        <v>661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89</v>
      </c>
      <c r="L894" t="s">
        <v>76</v>
      </c>
      <c r="M894" t="s"/>
      <c r="N894" t="s">
        <v>342</v>
      </c>
      <c r="O894" t="s">
        <v>78</v>
      </c>
      <c r="P894" t="s">
        <v>661</v>
      </c>
      <c r="Q894" t="s"/>
      <c r="R894" t="s">
        <v>80</v>
      </c>
      <c r="S894" t="s">
        <v>264</v>
      </c>
      <c r="T894" t="s">
        <v>82</v>
      </c>
      <c r="U894" t="s"/>
      <c r="V894" t="s">
        <v>83</v>
      </c>
      <c r="W894" t="s">
        <v>84</v>
      </c>
      <c r="X894" t="s"/>
      <c r="Y894" t="s">
        <v>85</v>
      </c>
      <c r="Z894">
        <f>HYPERLINK("https://hotelmonitor-cachepage.eclerx.com/savepage/tk_15439017453726084_sr_2151.html","info")</f>
        <v/>
      </c>
      <c r="AA894" t="n">
        <v>-2311955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/>
      <c r="AP894" t="n">
        <v>106</v>
      </c>
      <c r="AQ894" t="s">
        <v>88</v>
      </c>
      <c r="AR894" t="s">
        <v>107</v>
      </c>
      <c r="AS894" t="s"/>
      <c r="AT894" t="s">
        <v>90</v>
      </c>
      <c r="AU894" t="s"/>
      <c r="AV894" t="s"/>
      <c r="AW894" t="s"/>
      <c r="AX894" t="s"/>
      <c r="AY894" t="n">
        <v>2311955</v>
      </c>
      <c r="AZ894" t="s">
        <v>662</v>
      </c>
      <c r="BA894" t="s"/>
      <c r="BB894" t="n">
        <v>39017</v>
      </c>
      <c r="BC894" t="n">
        <v>10.008631</v>
      </c>
      <c r="BD894" t="n">
        <v>53.553724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663</v>
      </c>
      <c r="F895" t="n">
        <v>530518</v>
      </c>
      <c r="G895" t="s">
        <v>74</v>
      </c>
      <c r="H895" t="s">
        <v>75</v>
      </c>
      <c r="I895" t="s"/>
      <c r="J895" t="s">
        <v>74</v>
      </c>
      <c r="K895" t="n">
        <v>242</v>
      </c>
      <c r="L895" t="s">
        <v>76</v>
      </c>
      <c r="M895" t="s"/>
      <c r="N895" t="s">
        <v>664</v>
      </c>
      <c r="O895" t="s">
        <v>78</v>
      </c>
      <c r="P895" t="s">
        <v>663</v>
      </c>
      <c r="Q895" t="s"/>
      <c r="R895" t="s">
        <v>80</v>
      </c>
      <c r="S895" t="s">
        <v>665</v>
      </c>
      <c r="T895" t="s">
        <v>82</v>
      </c>
      <c r="U895" t="s"/>
      <c r="V895" t="s">
        <v>83</v>
      </c>
      <c r="W895" t="s">
        <v>84</v>
      </c>
      <c r="X895" t="s"/>
      <c r="Y895" t="s">
        <v>85</v>
      </c>
      <c r="Z895">
        <f>HYPERLINK("https://hotelmonitor-cachepage.eclerx.com/savepage/tk_15439114698261347_sr_2152.html","info")</f>
        <v/>
      </c>
      <c r="AA895" t="n">
        <v>8925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/>
      <c r="AP895" t="n">
        <v>15</v>
      </c>
      <c r="AQ895" t="s">
        <v>88</v>
      </c>
      <c r="AR895" t="s">
        <v>103</v>
      </c>
      <c r="AS895" t="s"/>
      <c r="AT895" t="s">
        <v>90</v>
      </c>
      <c r="AU895" t="s"/>
      <c r="AV895" t="s"/>
      <c r="AW895" t="s"/>
      <c r="AX895" t="s"/>
      <c r="AY895" t="n">
        <v>2311968</v>
      </c>
      <c r="AZ895" t="s">
        <v>666</v>
      </c>
      <c r="BA895" t="s"/>
      <c r="BB895" t="n">
        <v>27824</v>
      </c>
      <c r="BC895" t="n">
        <v>10.003012865782</v>
      </c>
      <c r="BD895" t="n">
        <v>53.550805252705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663</v>
      </c>
      <c r="F896" t="n">
        <v>530518</v>
      </c>
      <c r="G896" t="s">
        <v>74</v>
      </c>
      <c r="H896" t="s">
        <v>75</v>
      </c>
      <c r="I896" t="s"/>
      <c r="J896" t="s">
        <v>74</v>
      </c>
      <c r="K896" t="n">
        <v>250</v>
      </c>
      <c r="L896" t="s">
        <v>76</v>
      </c>
      <c r="M896" t="s"/>
      <c r="N896" t="s">
        <v>664</v>
      </c>
      <c r="O896" t="s">
        <v>78</v>
      </c>
      <c r="P896" t="s">
        <v>663</v>
      </c>
      <c r="Q896" t="s"/>
      <c r="R896" t="s">
        <v>80</v>
      </c>
      <c r="S896" t="s">
        <v>398</v>
      </c>
      <c r="T896" t="s">
        <v>82</v>
      </c>
      <c r="U896" t="s"/>
      <c r="V896" t="s">
        <v>83</v>
      </c>
      <c r="W896" t="s">
        <v>84</v>
      </c>
      <c r="X896" t="s"/>
      <c r="Y896" t="s">
        <v>85</v>
      </c>
      <c r="Z896">
        <f>HYPERLINK("https://hotelmonitor-cachepage.eclerx.com/savepage/tk_15439114698261347_sr_2152.html","info")</f>
        <v/>
      </c>
      <c r="AA896" t="n">
        <v>8925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/>
      <c r="AP896" t="n">
        <v>15</v>
      </c>
      <c r="AQ896" t="s">
        <v>88</v>
      </c>
      <c r="AR896" t="s">
        <v>414</v>
      </c>
      <c r="AS896" t="s"/>
      <c r="AT896" t="s">
        <v>90</v>
      </c>
      <c r="AU896" t="s"/>
      <c r="AV896" t="s"/>
      <c r="AW896" t="s"/>
      <c r="AX896" t="s"/>
      <c r="AY896" t="n">
        <v>2311968</v>
      </c>
      <c r="AZ896" t="s">
        <v>666</v>
      </c>
      <c r="BA896" t="s"/>
      <c r="BB896" t="n">
        <v>27824</v>
      </c>
      <c r="BC896" t="n">
        <v>10.003012865782</v>
      </c>
      <c r="BD896" t="n">
        <v>53.550805252705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663</v>
      </c>
      <c r="F897" t="n">
        <v>530518</v>
      </c>
      <c r="G897" t="s">
        <v>74</v>
      </c>
      <c r="H897" t="s">
        <v>75</v>
      </c>
      <c r="I897" t="s"/>
      <c r="J897" t="s">
        <v>74</v>
      </c>
      <c r="K897" t="n">
        <v>316</v>
      </c>
      <c r="L897" t="s">
        <v>76</v>
      </c>
      <c r="M897" t="s"/>
      <c r="N897" t="s">
        <v>667</v>
      </c>
      <c r="O897" t="s">
        <v>78</v>
      </c>
      <c r="P897" t="s">
        <v>663</v>
      </c>
      <c r="Q897" t="s"/>
      <c r="R897" t="s">
        <v>80</v>
      </c>
      <c r="S897" t="s">
        <v>668</v>
      </c>
      <c r="T897" t="s">
        <v>82</v>
      </c>
      <c r="U897" t="s"/>
      <c r="V897" t="s">
        <v>83</v>
      </c>
      <c r="W897" t="s">
        <v>84</v>
      </c>
      <c r="X897" t="s"/>
      <c r="Y897" t="s">
        <v>85</v>
      </c>
      <c r="Z897">
        <f>HYPERLINK("https://hotelmonitor-cachepage.eclerx.com/savepage/tk_15439114698261347_sr_2152.html","info")</f>
        <v/>
      </c>
      <c r="AA897" t="n">
        <v>8925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/>
      <c r="AP897" t="n">
        <v>15</v>
      </c>
      <c r="AQ897" t="s">
        <v>88</v>
      </c>
      <c r="AR897" t="s">
        <v>103</v>
      </c>
      <c r="AS897" t="s"/>
      <c r="AT897" t="s">
        <v>90</v>
      </c>
      <c r="AU897" t="s"/>
      <c r="AV897" t="s"/>
      <c r="AW897" t="s"/>
      <c r="AX897" t="s"/>
      <c r="AY897" t="n">
        <v>2311968</v>
      </c>
      <c r="AZ897" t="s">
        <v>666</v>
      </c>
      <c r="BA897" t="s"/>
      <c r="BB897" t="n">
        <v>27824</v>
      </c>
      <c r="BC897" t="n">
        <v>10.003012865782</v>
      </c>
      <c r="BD897" t="n">
        <v>53.550805252705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663</v>
      </c>
      <c r="F898" t="n">
        <v>530518</v>
      </c>
      <c r="G898" t="s">
        <v>74</v>
      </c>
      <c r="H898" t="s">
        <v>75</v>
      </c>
      <c r="I898" t="s"/>
      <c r="J898" t="s">
        <v>74</v>
      </c>
      <c r="K898" t="n">
        <v>326</v>
      </c>
      <c r="L898" t="s">
        <v>76</v>
      </c>
      <c r="M898" t="s"/>
      <c r="N898" t="s">
        <v>667</v>
      </c>
      <c r="O898" t="s">
        <v>78</v>
      </c>
      <c r="P898" t="s">
        <v>663</v>
      </c>
      <c r="Q898" t="s"/>
      <c r="R898" t="s">
        <v>80</v>
      </c>
      <c r="S898" t="s">
        <v>669</v>
      </c>
      <c r="T898" t="s">
        <v>82</v>
      </c>
      <c r="U898" t="s"/>
      <c r="V898" t="s">
        <v>83</v>
      </c>
      <c r="W898" t="s">
        <v>84</v>
      </c>
      <c r="X898" t="s"/>
      <c r="Y898" t="s">
        <v>85</v>
      </c>
      <c r="Z898">
        <f>HYPERLINK("https://hotelmonitor-cachepage.eclerx.com/savepage/tk_15439114698261347_sr_2152.html","info")</f>
        <v/>
      </c>
      <c r="AA898" t="n">
        <v>8925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/>
      <c r="AP898" t="n">
        <v>15</v>
      </c>
      <c r="AQ898" t="s">
        <v>88</v>
      </c>
      <c r="AR898" t="s">
        <v>414</v>
      </c>
      <c r="AS898" t="s"/>
      <c r="AT898" t="s">
        <v>90</v>
      </c>
      <c r="AU898" t="s"/>
      <c r="AV898" t="s"/>
      <c r="AW898" t="s"/>
      <c r="AX898" t="s"/>
      <c r="AY898" t="n">
        <v>2311968</v>
      </c>
      <c r="AZ898" t="s">
        <v>666</v>
      </c>
      <c r="BA898" t="s"/>
      <c r="BB898" t="n">
        <v>27824</v>
      </c>
      <c r="BC898" t="n">
        <v>10.003012865782</v>
      </c>
      <c r="BD898" t="n">
        <v>53.550805252705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663</v>
      </c>
      <c r="F899" t="n">
        <v>530518</v>
      </c>
      <c r="G899" t="s">
        <v>74</v>
      </c>
      <c r="H899" t="s">
        <v>75</v>
      </c>
      <c r="I899" t="s"/>
      <c r="J899" t="s">
        <v>74</v>
      </c>
      <c r="K899" t="n">
        <v>634</v>
      </c>
      <c r="L899" t="s">
        <v>76</v>
      </c>
      <c r="M899" t="s"/>
      <c r="N899" t="s">
        <v>670</v>
      </c>
      <c r="O899" t="s">
        <v>78</v>
      </c>
      <c r="P899" t="s">
        <v>663</v>
      </c>
      <c r="Q899" t="s"/>
      <c r="R899" t="s">
        <v>80</v>
      </c>
      <c r="S899" t="s">
        <v>671</v>
      </c>
      <c r="T899" t="s">
        <v>82</v>
      </c>
      <c r="U899" t="s"/>
      <c r="V899" t="s">
        <v>83</v>
      </c>
      <c r="W899" t="s">
        <v>84</v>
      </c>
      <c r="X899" t="s"/>
      <c r="Y899" t="s">
        <v>85</v>
      </c>
      <c r="Z899">
        <f>HYPERLINK("https://hotelmonitor-cachepage.eclerx.com/savepage/tk_15439114698261347_sr_2152.html","info")</f>
        <v/>
      </c>
      <c r="AA899" t="n">
        <v>8925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/>
      <c r="AP899" t="n">
        <v>15</v>
      </c>
      <c r="AQ899" t="s">
        <v>88</v>
      </c>
      <c r="AR899" t="s">
        <v>103</v>
      </c>
      <c r="AS899" t="s"/>
      <c r="AT899" t="s">
        <v>90</v>
      </c>
      <c r="AU899" t="s"/>
      <c r="AV899" t="s"/>
      <c r="AW899" t="s"/>
      <c r="AX899" t="s"/>
      <c r="AY899" t="n">
        <v>2311968</v>
      </c>
      <c r="AZ899" t="s">
        <v>666</v>
      </c>
      <c r="BA899" t="s"/>
      <c r="BB899" t="n">
        <v>27824</v>
      </c>
      <c r="BC899" t="n">
        <v>10.003012865782</v>
      </c>
      <c r="BD899" t="n">
        <v>53.550805252705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663</v>
      </c>
      <c r="F900" t="n">
        <v>530518</v>
      </c>
      <c r="G900" t="s">
        <v>74</v>
      </c>
      <c r="H900" t="s">
        <v>75</v>
      </c>
      <c r="I900" t="s"/>
      <c r="J900" t="s">
        <v>74</v>
      </c>
      <c r="K900" t="n">
        <v>658</v>
      </c>
      <c r="L900" t="s">
        <v>76</v>
      </c>
      <c r="M900" t="s"/>
      <c r="N900" t="s">
        <v>670</v>
      </c>
      <c r="O900" t="s">
        <v>78</v>
      </c>
      <c r="P900" t="s">
        <v>663</v>
      </c>
      <c r="Q900" t="s"/>
      <c r="R900" t="s">
        <v>80</v>
      </c>
      <c r="S900" t="s">
        <v>672</v>
      </c>
      <c r="T900" t="s">
        <v>82</v>
      </c>
      <c r="U900" t="s"/>
      <c r="V900" t="s">
        <v>83</v>
      </c>
      <c r="W900" t="s">
        <v>84</v>
      </c>
      <c r="X900" t="s"/>
      <c r="Y900" t="s">
        <v>85</v>
      </c>
      <c r="Z900">
        <f>HYPERLINK("https://hotelmonitor-cachepage.eclerx.com/savepage/tk_15439114698261347_sr_2152.html","info")</f>
        <v/>
      </c>
      <c r="AA900" t="n">
        <v>8925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/>
      <c r="AP900" t="n">
        <v>15</v>
      </c>
      <c r="AQ900" t="s">
        <v>88</v>
      </c>
      <c r="AR900" t="s">
        <v>414</v>
      </c>
      <c r="AS900" t="s"/>
      <c r="AT900" t="s">
        <v>90</v>
      </c>
      <c r="AU900" t="s"/>
      <c r="AV900" t="s"/>
      <c r="AW900" t="s"/>
      <c r="AX900" t="s"/>
      <c r="AY900" t="n">
        <v>2311968</v>
      </c>
      <c r="AZ900" t="s">
        <v>666</v>
      </c>
      <c r="BA900" t="s"/>
      <c r="BB900" t="n">
        <v>27824</v>
      </c>
      <c r="BC900" t="n">
        <v>10.003012865782</v>
      </c>
      <c r="BD900" t="n">
        <v>53.550805252705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673</v>
      </c>
      <c r="F901" t="n">
        <v>132855</v>
      </c>
      <c r="G901" t="s">
        <v>74</v>
      </c>
      <c r="H901" t="s">
        <v>75</v>
      </c>
      <c r="I901" t="s"/>
      <c r="J901" t="s">
        <v>74</v>
      </c>
      <c r="K901" t="n">
        <v>98</v>
      </c>
      <c r="L901" t="s">
        <v>76</v>
      </c>
      <c r="M901" t="s"/>
      <c r="N901" t="s">
        <v>77</v>
      </c>
      <c r="O901" t="s">
        <v>78</v>
      </c>
      <c r="P901" t="s">
        <v>673</v>
      </c>
      <c r="Q901" t="s"/>
      <c r="R901" t="s">
        <v>80</v>
      </c>
      <c r="S901" t="s">
        <v>482</v>
      </c>
      <c r="T901" t="s">
        <v>82</v>
      </c>
      <c r="U901" t="s"/>
      <c r="V901" t="s">
        <v>83</v>
      </c>
      <c r="W901" t="s">
        <v>94</v>
      </c>
      <c r="X901" t="s"/>
      <c r="Y901" t="s">
        <v>85</v>
      </c>
      <c r="Z901">
        <f>HYPERLINK("https://hotelmonitor-cachepage.eclerx.com/savepage/tk_15439115966650047_sr_2152.html","info")</f>
        <v/>
      </c>
      <c r="AA901" t="n">
        <v>47092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/>
      <c r="AP901" t="n">
        <v>61</v>
      </c>
      <c r="AQ901" t="s">
        <v>88</v>
      </c>
      <c r="AR901" t="s">
        <v>121</v>
      </c>
      <c r="AS901" t="s"/>
      <c r="AT901" t="s">
        <v>90</v>
      </c>
      <c r="AU901" t="s"/>
      <c r="AV901" t="s"/>
      <c r="AW901" t="s"/>
      <c r="AX901" t="s"/>
      <c r="AY901" t="n">
        <v>2311941</v>
      </c>
      <c r="AZ901" t="s">
        <v>674</v>
      </c>
      <c r="BA901" t="s"/>
      <c r="BB901" t="n">
        <v>28213</v>
      </c>
      <c r="BC901" t="n">
        <v>9.921445</v>
      </c>
      <c r="BD901" t="n">
        <v>53.564092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673</v>
      </c>
      <c r="F902" t="n">
        <v>132855</v>
      </c>
      <c r="G902" t="s">
        <v>74</v>
      </c>
      <c r="H902" t="s">
        <v>75</v>
      </c>
      <c r="I902" t="s"/>
      <c r="J902" t="s">
        <v>74</v>
      </c>
      <c r="K902" t="n">
        <v>106</v>
      </c>
      <c r="L902" t="s">
        <v>76</v>
      </c>
      <c r="M902" t="s"/>
      <c r="N902" t="s">
        <v>77</v>
      </c>
      <c r="O902" t="s">
        <v>78</v>
      </c>
      <c r="P902" t="s">
        <v>673</v>
      </c>
      <c r="Q902" t="s"/>
      <c r="R902" t="s">
        <v>80</v>
      </c>
      <c r="S902" t="s">
        <v>178</v>
      </c>
      <c r="T902" t="s">
        <v>82</v>
      </c>
      <c r="U902" t="s"/>
      <c r="V902" t="s">
        <v>83</v>
      </c>
      <c r="W902" t="s">
        <v>94</v>
      </c>
      <c r="X902" t="s"/>
      <c r="Y902" t="s">
        <v>85</v>
      </c>
      <c r="Z902">
        <f>HYPERLINK("https://hotelmonitor-cachepage.eclerx.com/savepage/tk_15439115966650047_sr_2152.html","info")</f>
        <v/>
      </c>
      <c r="AA902" t="n">
        <v>47092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/>
      <c r="AP902" t="n">
        <v>61</v>
      </c>
      <c r="AQ902" t="s">
        <v>88</v>
      </c>
      <c r="AR902" t="s">
        <v>126</v>
      </c>
      <c r="AS902" t="s"/>
      <c r="AT902" t="s">
        <v>90</v>
      </c>
      <c r="AU902" t="s"/>
      <c r="AV902" t="s"/>
      <c r="AW902" t="s"/>
      <c r="AX902" t="s"/>
      <c r="AY902" t="n">
        <v>2311941</v>
      </c>
      <c r="AZ902" t="s">
        <v>674</v>
      </c>
      <c r="BA902" t="s"/>
      <c r="BB902" t="n">
        <v>28213</v>
      </c>
      <c r="BC902" t="n">
        <v>9.921445</v>
      </c>
      <c r="BD902" t="n">
        <v>53.564092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673</v>
      </c>
      <c r="F903" t="n">
        <v>132855</v>
      </c>
      <c r="G903" t="s">
        <v>74</v>
      </c>
      <c r="H903" t="s">
        <v>75</v>
      </c>
      <c r="I903" t="s"/>
      <c r="J903" t="s">
        <v>74</v>
      </c>
      <c r="K903" t="n">
        <v>113</v>
      </c>
      <c r="L903" t="s">
        <v>76</v>
      </c>
      <c r="M903" t="s"/>
      <c r="N903" t="s">
        <v>370</v>
      </c>
      <c r="O903" t="s">
        <v>78</v>
      </c>
      <c r="P903" t="s">
        <v>673</v>
      </c>
      <c r="Q903" t="s"/>
      <c r="R903" t="s">
        <v>80</v>
      </c>
      <c r="S903" t="s">
        <v>152</v>
      </c>
      <c r="T903" t="s">
        <v>82</v>
      </c>
      <c r="U903" t="s"/>
      <c r="V903" t="s">
        <v>83</v>
      </c>
      <c r="W903" t="s">
        <v>94</v>
      </c>
      <c r="X903" t="s"/>
      <c r="Y903" t="s">
        <v>85</v>
      </c>
      <c r="Z903">
        <f>HYPERLINK("https://hotelmonitor-cachepage.eclerx.com/savepage/tk_15439115966650047_sr_2152.html","info")</f>
        <v/>
      </c>
      <c r="AA903" t="n">
        <v>47092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/>
      <c r="AP903" t="n">
        <v>61</v>
      </c>
      <c r="AQ903" t="s">
        <v>88</v>
      </c>
      <c r="AR903" t="s">
        <v>110</v>
      </c>
      <c r="AS903" t="s"/>
      <c r="AT903" t="s">
        <v>90</v>
      </c>
      <c r="AU903" t="s"/>
      <c r="AV903" t="s"/>
      <c r="AW903" t="s"/>
      <c r="AX903" t="s"/>
      <c r="AY903" t="n">
        <v>2311941</v>
      </c>
      <c r="AZ903" t="s">
        <v>674</v>
      </c>
      <c r="BA903" t="s"/>
      <c r="BB903" t="n">
        <v>28213</v>
      </c>
      <c r="BC903" t="n">
        <v>9.921445</v>
      </c>
      <c r="BD903" t="n">
        <v>53.564092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673</v>
      </c>
      <c r="F904" t="n">
        <v>132855</v>
      </c>
      <c r="G904" t="s">
        <v>74</v>
      </c>
      <c r="H904" t="s">
        <v>75</v>
      </c>
      <c r="I904" t="s"/>
      <c r="J904" t="s">
        <v>74</v>
      </c>
      <c r="K904" t="n">
        <v>113</v>
      </c>
      <c r="L904" t="s">
        <v>76</v>
      </c>
      <c r="M904" t="s"/>
      <c r="N904" t="s">
        <v>77</v>
      </c>
      <c r="O904" t="s">
        <v>78</v>
      </c>
      <c r="P904" t="s">
        <v>673</v>
      </c>
      <c r="Q904" t="s"/>
      <c r="R904" t="s">
        <v>80</v>
      </c>
      <c r="S904" t="s">
        <v>152</v>
      </c>
      <c r="T904" t="s">
        <v>82</v>
      </c>
      <c r="U904" t="s"/>
      <c r="V904" t="s">
        <v>83</v>
      </c>
      <c r="W904" t="s">
        <v>94</v>
      </c>
      <c r="X904" t="s"/>
      <c r="Y904" t="s">
        <v>85</v>
      </c>
      <c r="Z904">
        <f>HYPERLINK("https://hotelmonitor-cachepage.eclerx.com/savepage/tk_15439115966650047_sr_2152.html","info")</f>
        <v/>
      </c>
      <c r="AA904" t="n">
        <v>47092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/>
      <c r="AP904" t="n">
        <v>61</v>
      </c>
      <c r="AQ904" t="s">
        <v>88</v>
      </c>
      <c r="AR904" t="s">
        <v>124</v>
      </c>
      <c r="AS904" t="s"/>
      <c r="AT904" t="s">
        <v>90</v>
      </c>
      <c r="AU904" t="s"/>
      <c r="AV904" t="s"/>
      <c r="AW904" t="s"/>
      <c r="AX904" t="s"/>
      <c r="AY904" t="n">
        <v>2311941</v>
      </c>
      <c r="AZ904" t="s">
        <v>674</v>
      </c>
      <c r="BA904" t="s"/>
      <c r="BB904" t="n">
        <v>28213</v>
      </c>
      <c r="BC904" t="n">
        <v>9.921445</v>
      </c>
      <c r="BD904" t="n">
        <v>53.564092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673</v>
      </c>
      <c r="F905" t="n">
        <v>132855</v>
      </c>
      <c r="G905" t="s">
        <v>74</v>
      </c>
      <c r="H905" t="s">
        <v>75</v>
      </c>
      <c r="I905" t="s"/>
      <c r="J905" t="s">
        <v>74</v>
      </c>
      <c r="K905" t="n">
        <v>113</v>
      </c>
      <c r="L905" t="s">
        <v>76</v>
      </c>
      <c r="M905" t="s"/>
      <c r="N905" t="s">
        <v>77</v>
      </c>
      <c r="O905" t="s">
        <v>78</v>
      </c>
      <c r="P905" t="s">
        <v>673</v>
      </c>
      <c r="Q905" t="s"/>
      <c r="R905" t="s">
        <v>80</v>
      </c>
      <c r="S905" t="s">
        <v>152</v>
      </c>
      <c r="T905" t="s">
        <v>82</v>
      </c>
      <c r="U905" t="s"/>
      <c r="V905" t="s">
        <v>83</v>
      </c>
      <c r="W905" t="s">
        <v>94</v>
      </c>
      <c r="X905" t="s"/>
      <c r="Y905" t="s">
        <v>85</v>
      </c>
      <c r="Z905">
        <f>HYPERLINK("https://hotelmonitor-cachepage.eclerx.com/savepage/tk_15439115966650047_sr_2152.html","info")</f>
        <v/>
      </c>
      <c r="AA905" t="n">
        <v>47092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/>
      <c r="AP905" t="n">
        <v>61</v>
      </c>
      <c r="AQ905" t="s">
        <v>88</v>
      </c>
      <c r="AR905" t="s">
        <v>124</v>
      </c>
      <c r="AS905" t="s"/>
      <c r="AT905" t="s">
        <v>90</v>
      </c>
      <c r="AU905" t="s"/>
      <c r="AV905" t="s"/>
      <c r="AW905" t="s"/>
      <c r="AX905" t="s"/>
      <c r="AY905" t="n">
        <v>2311941</v>
      </c>
      <c r="AZ905" t="s">
        <v>674</v>
      </c>
      <c r="BA905" t="s"/>
      <c r="BB905" t="n">
        <v>28213</v>
      </c>
      <c r="BC905" t="n">
        <v>9.921445</v>
      </c>
      <c r="BD905" t="n">
        <v>53.564092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673</v>
      </c>
      <c r="F906" t="n">
        <v>132855</v>
      </c>
      <c r="G906" t="s">
        <v>74</v>
      </c>
      <c r="H906" t="s">
        <v>75</v>
      </c>
      <c r="I906" t="s"/>
      <c r="J906" t="s">
        <v>74</v>
      </c>
      <c r="K906" t="n">
        <v>114</v>
      </c>
      <c r="L906" t="s">
        <v>76</v>
      </c>
      <c r="M906" t="s"/>
      <c r="N906" t="s">
        <v>77</v>
      </c>
      <c r="O906" t="s">
        <v>78</v>
      </c>
      <c r="P906" t="s">
        <v>673</v>
      </c>
      <c r="Q906" t="s"/>
      <c r="R906" t="s">
        <v>80</v>
      </c>
      <c r="S906" t="s">
        <v>284</v>
      </c>
      <c r="T906" t="s">
        <v>82</v>
      </c>
      <c r="U906" t="s"/>
      <c r="V906" t="s">
        <v>83</v>
      </c>
      <c r="W906" t="s">
        <v>94</v>
      </c>
      <c r="X906" t="s"/>
      <c r="Y906" t="s">
        <v>85</v>
      </c>
      <c r="Z906">
        <f>HYPERLINK("https://hotelmonitor-cachepage.eclerx.com/savepage/tk_15439115966650047_sr_2152.html","info")</f>
        <v/>
      </c>
      <c r="AA906" t="n">
        <v>47092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/>
      <c r="AP906" t="n">
        <v>61</v>
      </c>
      <c r="AQ906" t="s">
        <v>88</v>
      </c>
      <c r="AR906" t="s">
        <v>140</v>
      </c>
      <c r="AS906" t="s"/>
      <c r="AT906" t="s">
        <v>90</v>
      </c>
      <c r="AU906" t="s"/>
      <c r="AV906" t="s"/>
      <c r="AW906" t="s"/>
      <c r="AX906" t="s"/>
      <c r="AY906" t="n">
        <v>2311941</v>
      </c>
      <c r="AZ906" t="s">
        <v>674</v>
      </c>
      <c r="BA906" t="s"/>
      <c r="BB906" t="n">
        <v>28213</v>
      </c>
      <c r="BC906" t="n">
        <v>9.921445</v>
      </c>
      <c r="BD906" t="n">
        <v>53.564092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673</v>
      </c>
      <c r="F907" t="n">
        <v>132855</v>
      </c>
      <c r="G907" t="s">
        <v>74</v>
      </c>
      <c r="H907" t="s">
        <v>75</v>
      </c>
      <c r="I907" t="s"/>
      <c r="J907" t="s">
        <v>74</v>
      </c>
      <c r="K907" t="n">
        <v>114</v>
      </c>
      <c r="L907" t="s">
        <v>76</v>
      </c>
      <c r="M907" t="s"/>
      <c r="N907" t="s">
        <v>77</v>
      </c>
      <c r="O907" t="s">
        <v>78</v>
      </c>
      <c r="P907" t="s">
        <v>673</v>
      </c>
      <c r="Q907" t="s"/>
      <c r="R907" t="s">
        <v>80</v>
      </c>
      <c r="S907" t="s">
        <v>284</v>
      </c>
      <c r="T907" t="s">
        <v>82</v>
      </c>
      <c r="U907" t="s"/>
      <c r="V907" t="s">
        <v>83</v>
      </c>
      <c r="W907" t="s">
        <v>94</v>
      </c>
      <c r="X907" t="s"/>
      <c r="Y907" t="s">
        <v>85</v>
      </c>
      <c r="Z907">
        <f>HYPERLINK("https://hotelmonitor-cachepage.eclerx.com/savepage/tk_15439115966650047_sr_2152.html","info")</f>
        <v/>
      </c>
      <c r="AA907" t="n">
        <v>47092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/>
      <c r="AP907" t="n">
        <v>61</v>
      </c>
      <c r="AQ907" t="s">
        <v>88</v>
      </c>
      <c r="AR907" t="s">
        <v>186</v>
      </c>
      <c r="AS907" t="s"/>
      <c r="AT907" t="s">
        <v>90</v>
      </c>
      <c r="AU907" t="s"/>
      <c r="AV907" t="s"/>
      <c r="AW907" t="s"/>
      <c r="AX907" t="s"/>
      <c r="AY907" t="n">
        <v>2311941</v>
      </c>
      <c r="AZ907" t="s">
        <v>674</v>
      </c>
      <c r="BA907" t="s"/>
      <c r="BB907" t="n">
        <v>28213</v>
      </c>
      <c r="BC907" t="n">
        <v>9.921445</v>
      </c>
      <c r="BD907" t="n">
        <v>53.564092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673</v>
      </c>
      <c r="F908" t="n">
        <v>132855</v>
      </c>
      <c r="G908" t="s">
        <v>74</v>
      </c>
      <c r="H908" t="s">
        <v>75</v>
      </c>
      <c r="I908" t="s"/>
      <c r="J908" t="s">
        <v>74</v>
      </c>
      <c r="K908" t="n">
        <v>115</v>
      </c>
      <c r="L908" t="s">
        <v>76</v>
      </c>
      <c r="M908" t="s"/>
      <c r="N908" t="s">
        <v>370</v>
      </c>
      <c r="O908" t="s">
        <v>78</v>
      </c>
      <c r="P908" t="s">
        <v>673</v>
      </c>
      <c r="Q908" t="s"/>
      <c r="R908" t="s">
        <v>80</v>
      </c>
      <c r="S908" t="s">
        <v>285</v>
      </c>
      <c r="T908" t="s">
        <v>82</v>
      </c>
      <c r="U908" t="s"/>
      <c r="V908" t="s">
        <v>83</v>
      </c>
      <c r="W908" t="s">
        <v>94</v>
      </c>
      <c r="X908" t="s"/>
      <c r="Y908" t="s">
        <v>85</v>
      </c>
      <c r="Z908">
        <f>HYPERLINK("https://hotelmonitor-cachepage.eclerx.com/savepage/tk_15439115966650047_sr_2152.html","info")</f>
        <v/>
      </c>
      <c r="AA908" t="n">
        <v>47092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/>
      <c r="AP908" t="n">
        <v>61</v>
      </c>
      <c r="AQ908" t="s">
        <v>88</v>
      </c>
      <c r="AR908" t="s">
        <v>116</v>
      </c>
      <c r="AS908" t="s"/>
      <c r="AT908" t="s">
        <v>90</v>
      </c>
      <c r="AU908" t="s"/>
      <c r="AV908" t="s"/>
      <c r="AW908" t="s"/>
      <c r="AX908" t="s"/>
      <c r="AY908" t="n">
        <v>2311941</v>
      </c>
      <c r="AZ908" t="s">
        <v>674</v>
      </c>
      <c r="BA908" t="s"/>
      <c r="BB908" t="n">
        <v>28213</v>
      </c>
      <c r="BC908" t="n">
        <v>9.921445</v>
      </c>
      <c r="BD908" t="n">
        <v>53.564092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673</v>
      </c>
      <c r="F909" t="n">
        <v>132855</v>
      </c>
      <c r="G909" t="s">
        <v>74</v>
      </c>
      <c r="H909" t="s">
        <v>75</v>
      </c>
      <c r="I909" t="s"/>
      <c r="J909" t="s">
        <v>74</v>
      </c>
      <c r="K909" t="n">
        <v>116</v>
      </c>
      <c r="L909" t="s">
        <v>76</v>
      </c>
      <c r="M909" t="s"/>
      <c r="N909" t="s">
        <v>77</v>
      </c>
      <c r="O909" t="s">
        <v>78</v>
      </c>
      <c r="P909" t="s">
        <v>673</v>
      </c>
      <c r="Q909" t="s"/>
      <c r="R909" t="s">
        <v>80</v>
      </c>
      <c r="S909" t="s">
        <v>132</v>
      </c>
      <c r="T909" t="s">
        <v>82</v>
      </c>
      <c r="U909" t="s"/>
      <c r="V909" t="s">
        <v>83</v>
      </c>
      <c r="W909" t="s">
        <v>94</v>
      </c>
      <c r="X909" t="s"/>
      <c r="Y909" t="s">
        <v>85</v>
      </c>
      <c r="Z909">
        <f>HYPERLINK("https://hotelmonitor-cachepage.eclerx.com/savepage/tk_15439115966650047_sr_2152.html","info")</f>
        <v/>
      </c>
      <c r="AA909" t="n">
        <v>47092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/>
      <c r="AP909" t="n">
        <v>61</v>
      </c>
      <c r="AQ909" t="s">
        <v>88</v>
      </c>
      <c r="AR909" t="s">
        <v>124</v>
      </c>
      <c r="AS909" t="s"/>
      <c r="AT909" t="s">
        <v>90</v>
      </c>
      <c r="AU909" t="s"/>
      <c r="AV909" t="s"/>
      <c r="AW909" t="s"/>
      <c r="AX909" t="s"/>
      <c r="AY909" t="n">
        <v>2311941</v>
      </c>
      <c r="AZ909" t="s">
        <v>674</v>
      </c>
      <c r="BA909" t="s"/>
      <c r="BB909" t="n">
        <v>28213</v>
      </c>
      <c r="BC909" t="n">
        <v>9.921445</v>
      </c>
      <c r="BD909" t="n">
        <v>53.564092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673</v>
      </c>
      <c r="F910" t="n">
        <v>132855</v>
      </c>
      <c r="G910" t="s">
        <v>74</v>
      </c>
      <c r="H910" t="s">
        <v>75</v>
      </c>
      <c r="I910" t="s"/>
      <c r="J910" t="s">
        <v>74</v>
      </c>
      <c r="K910" t="n">
        <v>127</v>
      </c>
      <c r="L910" t="s">
        <v>76</v>
      </c>
      <c r="M910" t="s"/>
      <c r="N910" t="s">
        <v>351</v>
      </c>
      <c r="O910" t="s">
        <v>78</v>
      </c>
      <c r="P910" t="s">
        <v>673</v>
      </c>
      <c r="Q910" t="s"/>
      <c r="R910" t="s">
        <v>80</v>
      </c>
      <c r="S910" t="s">
        <v>291</v>
      </c>
      <c r="T910" t="s">
        <v>82</v>
      </c>
      <c r="U910" t="s"/>
      <c r="V910" t="s">
        <v>83</v>
      </c>
      <c r="W910" t="s">
        <v>84</v>
      </c>
      <c r="X910" t="s"/>
      <c r="Y910" t="s">
        <v>85</v>
      </c>
      <c r="Z910">
        <f>HYPERLINK("https://hotelmonitor-cachepage.eclerx.com/savepage/tk_15439115966650047_sr_2152.html","info")</f>
        <v/>
      </c>
      <c r="AA910" t="n">
        <v>47092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/>
      <c r="AP910" t="n">
        <v>61</v>
      </c>
      <c r="AQ910" t="s">
        <v>88</v>
      </c>
      <c r="AR910" t="s">
        <v>110</v>
      </c>
      <c r="AS910" t="s"/>
      <c r="AT910" t="s">
        <v>90</v>
      </c>
      <c r="AU910" t="s"/>
      <c r="AV910" t="s"/>
      <c r="AW910" t="s"/>
      <c r="AX910" t="s"/>
      <c r="AY910" t="n">
        <v>2311941</v>
      </c>
      <c r="AZ910" t="s">
        <v>674</v>
      </c>
      <c r="BA910" t="s"/>
      <c r="BB910" t="n">
        <v>28213</v>
      </c>
      <c r="BC910" t="n">
        <v>9.921445</v>
      </c>
      <c r="BD910" t="n">
        <v>53.564092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673</v>
      </c>
      <c r="F911" t="n">
        <v>132855</v>
      </c>
      <c r="G911" t="s">
        <v>74</v>
      </c>
      <c r="H911" t="s">
        <v>75</v>
      </c>
      <c r="I911" t="s"/>
      <c r="J911" t="s">
        <v>74</v>
      </c>
      <c r="K911" t="n">
        <v>129</v>
      </c>
      <c r="L911" t="s">
        <v>76</v>
      </c>
      <c r="M911" t="s"/>
      <c r="N911" t="s">
        <v>351</v>
      </c>
      <c r="O911" t="s">
        <v>78</v>
      </c>
      <c r="P911" t="s">
        <v>673</v>
      </c>
      <c r="Q911" t="s"/>
      <c r="R911" t="s">
        <v>80</v>
      </c>
      <c r="S911" t="s">
        <v>590</v>
      </c>
      <c r="T911" t="s">
        <v>82</v>
      </c>
      <c r="U911" t="s"/>
      <c r="V911" t="s">
        <v>83</v>
      </c>
      <c r="W911" t="s">
        <v>84</v>
      </c>
      <c r="X911" t="s"/>
      <c r="Y911" t="s">
        <v>85</v>
      </c>
      <c r="Z911">
        <f>HYPERLINK("https://hotelmonitor-cachepage.eclerx.com/savepage/tk_15439115966650047_sr_2152.html","info")</f>
        <v/>
      </c>
      <c r="AA911" t="n">
        <v>47092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/>
      <c r="AP911" t="n">
        <v>61</v>
      </c>
      <c r="AQ911" t="s">
        <v>88</v>
      </c>
      <c r="AR911" t="s">
        <v>116</v>
      </c>
      <c r="AS911" t="s"/>
      <c r="AT911" t="s">
        <v>90</v>
      </c>
      <c r="AU911" t="s"/>
      <c r="AV911" t="s"/>
      <c r="AW911" t="s"/>
      <c r="AX911" t="s"/>
      <c r="AY911" t="n">
        <v>2311941</v>
      </c>
      <c r="AZ911" t="s">
        <v>674</v>
      </c>
      <c r="BA911" t="s"/>
      <c r="BB911" t="n">
        <v>28213</v>
      </c>
      <c r="BC911" t="n">
        <v>9.921445</v>
      </c>
      <c r="BD911" t="n">
        <v>53.564092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673</v>
      </c>
      <c r="F912" t="n">
        <v>132855</v>
      </c>
      <c r="G912" t="s">
        <v>74</v>
      </c>
      <c r="H912" t="s">
        <v>75</v>
      </c>
      <c r="I912" t="s"/>
      <c r="J912" t="s">
        <v>74</v>
      </c>
      <c r="K912" t="n">
        <v>130</v>
      </c>
      <c r="L912" t="s">
        <v>76</v>
      </c>
      <c r="M912" t="s"/>
      <c r="N912" t="s">
        <v>627</v>
      </c>
      <c r="O912" t="s">
        <v>78</v>
      </c>
      <c r="P912" t="s">
        <v>673</v>
      </c>
      <c r="Q912" t="s"/>
      <c r="R912" t="s">
        <v>80</v>
      </c>
      <c r="S912" t="s">
        <v>292</v>
      </c>
      <c r="T912" t="s">
        <v>82</v>
      </c>
      <c r="U912" t="s"/>
      <c r="V912" t="s">
        <v>83</v>
      </c>
      <c r="W912" t="s">
        <v>94</v>
      </c>
      <c r="X912" t="s"/>
      <c r="Y912" t="s">
        <v>85</v>
      </c>
      <c r="Z912">
        <f>HYPERLINK("https://hotelmonitor-cachepage.eclerx.com/savepage/tk_15439115966650047_sr_2152.html","info")</f>
        <v/>
      </c>
      <c r="AA912" t="n">
        <v>47092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/>
      <c r="AP912" t="n">
        <v>61</v>
      </c>
      <c r="AQ912" t="s">
        <v>88</v>
      </c>
      <c r="AR912" t="s">
        <v>121</v>
      </c>
      <c r="AS912" t="s"/>
      <c r="AT912" t="s">
        <v>90</v>
      </c>
      <c r="AU912" t="s"/>
      <c r="AV912" t="s"/>
      <c r="AW912" t="s"/>
      <c r="AX912" t="s"/>
      <c r="AY912" t="n">
        <v>2311941</v>
      </c>
      <c r="AZ912" t="s">
        <v>674</v>
      </c>
      <c r="BA912" t="s"/>
      <c r="BB912" t="n">
        <v>28213</v>
      </c>
      <c r="BC912" t="n">
        <v>9.921445</v>
      </c>
      <c r="BD912" t="n">
        <v>53.564092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673</v>
      </c>
      <c r="F913" t="n">
        <v>132855</v>
      </c>
      <c r="G913" t="s">
        <v>74</v>
      </c>
      <c r="H913" t="s">
        <v>75</v>
      </c>
      <c r="I913" t="s"/>
      <c r="J913" t="s">
        <v>74</v>
      </c>
      <c r="K913" t="n">
        <v>140</v>
      </c>
      <c r="L913" t="s">
        <v>76</v>
      </c>
      <c r="M913" t="s"/>
      <c r="N913" t="s">
        <v>77</v>
      </c>
      <c r="O913" t="s">
        <v>78</v>
      </c>
      <c r="P913" t="s">
        <v>673</v>
      </c>
      <c r="Q913" t="s"/>
      <c r="R913" t="s">
        <v>80</v>
      </c>
      <c r="S913" t="s">
        <v>352</v>
      </c>
      <c r="T913" t="s">
        <v>82</v>
      </c>
      <c r="U913" t="s"/>
      <c r="V913" t="s">
        <v>83</v>
      </c>
      <c r="W913" t="s">
        <v>84</v>
      </c>
      <c r="X913" t="s"/>
      <c r="Y913" t="s">
        <v>85</v>
      </c>
      <c r="Z913">
        <f>HYPERLINK("https://hotelmonitor-cachepage.eclerx.com/savepage/tk_15439115966650047_sr_2152.html","info")</f>
        <v/>
      </c>
      <c r="AA913" t="n">
        <v>47092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/>
      <c r="AP913" t="n">
        <v>61</v>
      </c>
      <c r="AQ913" t="s">
        <v>88</v>
      </c>
      <c r="AR913" t="s">
        <v>121</v>
      </c>
      <c r="AS913" t="s"/>
      <c r="AT913" t="s">
        <v>90</v>
      </c>
      <c r="AU913" t="s"/>
      <c r="AV913" t="s"/>
      <c r="AW913" t="s"/>
      <c r="AX913" t="s"/>
      <c r="AY913" t="n">
        <v>2311941</v>
      </c>
      <c r="AZ913" t="s">
        <v>674</v>
      </c>
      <c r="BA913" t="s"/>
      <c r="BB913" t="n">
        <v>28213</v>
      </c>
      <c r="BC913" t="n">
        <v>9.921445</v>
      </c>
      <c r="BD913" t="n">
        <v>53.564092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673</v>
      </c>
      <c r="F914" t="n">
        <v>132855</v>
      </c>
      <c r="G914" t="s">
        <v>74</v>
      </c>
      <c r="H914" t="s">
        <v>75</v>
      </c>
      <c r="I914" t="s"/>
      <c r="J914" t="s">
        <v>74</v>
      </c>
      <c r="K914" t="n">
        <v>152</v>
      </c>
      <c r="L914" t="s">
        <v>76</v>
      </c>
      <c r="M914" t="s"/>
      <c r="N914" t="s">
        <v>77</v>
      </c>
      <c r="O914" t="s">
        <v>78</v>
      </c>
      <c r="P914" t="s">
        <v>673</v>
      </c>
      <c r="Q914" t="s"/>
      <c r="R914" t="s">
        <v>80</v>
      </c>
      <c r="S914" t="s">
        <v>487</v>
      </c>
      <c r="T914" t="s">
        <v>82</v>
      </c>
      <c r="U914" t="s"/>
      <c r="V914" t="s">
        <v>83</v>
      </c>
      <c r="W914" t="s">
        <v>84</v>
      </c>
      <c r="X914" t="s"/>
      <c r="Y914" t="s">
        <v>85</v>
      </c>
      <c r="Z914">
        <f>HYPERLINK("https://hotelmonitor-cachepage.eclerx.com/savepage/tk_15439115966650047_sr_2152.html","info")</f>
        <v/>
      </c>
      <c r="AA914" t="n">
        <v>47092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/>
      <c r="AP914" t="n">
        <v>61</v>
      </c>
      <c r="AQ914" t="s">
        <v>88</v>
      </c>
      <c r="AR914" t="s">
        <v>126</v>
      </c>
      <c r="AS914" t="s"/>
      <c r="AT914" t="s">
        <v>90</v>
      </c>
      <c r="AU914" t="s"/>
      <c r="AV914" t="s"/>
      <c r="AW914" t="s"/>
      <c r="AX914" t="s"/>
      <c r="AY914" t="n">
        <v>2311941</v>
      </c>
      <c r="AZ914" t="s">
        <v>674</v>
      </c>
      <c r="BA914" t="s"/>
      <c r="BB914" t="n">
        <v>28213</v>
      </c>
      <c r="BC914" t="n">
        <v>9.921445</v>
      </c>
      <c r="BD914" t="n">
        <v>53.564092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673</v>
      </c>
      <c r="F915" t="n">
        <v>132855</v>
      </c>
      <c r="G915" t="s">
        <v>74</v>
      </c>
      <c r="H915" t="s">
        <v>75</v>
      </c>
      <c r="I915" t="s"/>
      <c r="J915" t="s">
        <v>74</v>
      </c>
      <c r="K915" t="n">
        <v>154</v>
      </c>
      <c r="L915" t="s">
        <v>76</v>
      </c>
      <c r="M915" t="s"/>
      <c r="N915" t="s">
        <v>77</v>
      </c>
      <c r="O915" t="s">
        <v>78</v>
      </c>
      <c r="P915" t="s">
        <v>673</v>
      </c>
      <c r="Q915" t="s"/>
      <c r="R915" t="s">
        <v>80</v>
      </c>
      <c r="S915" t="s">
        <v>389</v>
      </c>
      <c r="T915" t="s">
        <v>82</v>
      </c>
      <c r="U915" t="s"/>
      <c r="V915" t="s">
        <v>83</v>
      </c>
      <c r="W915" t="s">
        <v>84</v>
      </c>
      <c r="X915" t="s"/>
      <c r="Y915" t="s">
        <v>85</v>
      </c>
      <c r="Z915">
        <f>HYPERLINK("https://hotelmonitor-cachepage.eclerx.com/savepage/tk_15439115966650047_sr_2152.html","info")</f>
        <v/>
      </c>
      <c r="AA915" t="n">
        <v>47092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/>
      <c r="AP915" t="n">
        <v>61</v>
      </c>
      <c r="AQ915" t="s">
        <v>88</v>
      </c>
      <c r="AR915" t="s">
        <v>124</v>
      </c>
      <c r="AS915" t="s"/>
      <c r="AT915" t="s">
        <v>90</v>
      </c>
      <c r="AU915" t="s"/>
      <c r="AV915" t="s"/>
      <c r="AW915" t="s"/>
      <c r="AX915" t="s"/>
      <c r="AY915" t="n">
        <v>2311941</v>
      </c>
      <c r="AZ915" t="s">
        <v>674</v>
      </c>
      <c r="BA915" t="s"/>
      <c r="BB915" t="n">
        <v>28213</v>
      </c>
      <c r="BC915" t="n">
        <v>9.921445</v>
      </c>
      <c r="BD915" t="n">
        <v>53.564092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673</v>
      </c>
      <c r="F916" t="n">
        <v>132855</v>
      </c>
      <c r="G916" t="s">
        <v>74</v>
      </c>
      <c r="H916" t="s">
        <v>75</v>
      </c>
      <c r="I916" t="s"/>
      <c r="J916" t="s">
        <v>74</v>
      </c>
      <c r="K916" t="n">
        <v>154</v>
      </c>
      <c r="L916" t="s">
        <v>76</v>
      </c>
      <c r="M916" t="s"/>
      <c r="N916" t="s">
        <v>77</v>
      </c>
      <c r="O916" t="s">
        <v>78</v>
      </c>
      <c r="P916" t="s">
        <v>673</v>
      </c>
      <c r="Q916" t="s"/>
      <c r="R916" t="s">
        <v>80</v>
      </c>
      <c r="S916" t="s">
        <v>389</v>
      </c>
      <c r="T916" t="s">
        <v>82</v>
      </c>
      <c r="U916" t="s"/>
      <c r="V916" t="s">
        <v>83</v>
      </c>
      <c r="W916" t="s">
        <v>84</v>
      </c>
      <c r="X916" t="s"/>
      <c r="Y916" t="s">
        <v>85</v>
      </c>
      <c r="Z916">
        <f>HYPERLINK("https://hotelmonitor-cachepage.eclerx.com/savepage/tk_15439115966650047_sr_2152.html","info")</f>
        <v/>
      </c>
      <c r="AA916" t="n">
        <v>47092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/>
      <c r="AP916" t="n">
        <v>61</v>
      </c>
      <c r="AQ916" t="s">
        <v>88</v>
      </c>
      <c r="AR916" t="s">
        <v>124</v>
      </c>
      <c r="AS916" t="s"/>
      <c r="AT916" t="s">
        <v>90</v>
      </c>
      <c r="AU916" t="s"/>
      <c r="AV916" t="s"/>
      <c r="AW916" t="s"/>
      <c r="AX916" t="s"/>
      <c r="AY916" t="n">
        <v>2311941</v>
      </c>
      <c r="AZ916" t="s">
        <v>674</v>
      </c>
      <c r="BA916" t="s"/>
      <c r="BB916" t="n">
        <v>28213</v>
      </c>
      <c r="BC916" t="n">
        <v>9.921445</v>
      </c>
      <c r="BD916" t="n">
        <v>53.564092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673</v>
      </c>
      <c r="F917" t="n">
        <v>132855</v>
      </c>
      <c r="G917" t="s">
        <v>74</v>
      </c>
      <c r="H917" t="s">
        <v>75</v>
      </c>
      <c r="I917" t="s"/>
      <c r="J917" t="s">
        <v>74</v>
      </c>
      <c r="K917" t="n">
        <v>157</v>
      </c>
      <c r="L917" t="s">
        <v>76</v>
      </c>
      <c r="M917" t="s"/>
      <c r="N917" t="s">
        <v>370</v>
      </c>
      <c r="O917" t="s">
        <v>78</v>
      </c>
      <c r="P917" t="s">
        <v>673</v>
      </c>
      <c r="Q917" t="s"/>
      <c r="R917" t="s">
        <v>80</v>
      </c>
      <c r="S917" t="s">
        <v>366</v>
      </c>
      <c r="T917" t="s">
        <v>82</v>
      </c>
      <c r="U917" t="s"/>
      <c r="V917" t="s">
        <v>83</v>
      </c>
      <c r="W917" t="s">
        <v>84</v>
      </c>
      <c r="X917" t="s"/>
      <c r="Y917" t="s">
        <v>85</v>
      </c>
      <c r="Z917">
        <f>HYPERLINK("https://hotelmonitor-cachepage.eclerx.com/savepage/tk_15439115966650047_sr_2152.html","info")</f>
        <v/>
      </c>
      <c r="AA917" t="n">
        <v>47092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/>
      <c r="AP917" t="n">
        <v>61</v>
      </c>
      <c r="AQ917" t="s">
        <v>88</v>
      </c>
      <c r="AR917" t="s">
        <v>110</v>
      </c>
      <c r="AS917" t="s"/>
      <c r="AT917" t="s">
        <v>90</v>
      </c>
      <c r="AU917" t="s"/>
      <c r="AV917" t="s"/>
      <c r="AW917" t="s"/>
      <c r="AX917" t="s"/>
      <c r="AY917" t="n">
        <v>2311941</v>
      </c>
      <c r="AZ917" t="s">
        <v>674</v>
      </c>
      <c r="BA917" t="s"/>
      <c r="BB917" t="n">
        <v>28213</v>
      </c>
      <c r="BC917" t="n">
        <v>9.921445</v>
      </c>
      <c r="BD917" t="n">
        <v>53.564092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673</v>
      </c>
      <c r="F918" t="n">
        <v>132855</v>
      </c>
      <c r="G918" t="s">
        <v>74</v>
      </c>
      <c r="H918" t="s">
        <v>75</v>
      </c>
      <c r="I918" t="s"/>
      <c r="J918" t="s">
        <v>74</v>
      </c>
      <c r="K918" t="n">
        <v>157</v>
      </c>
      <c r="L918" t="s">
        <v>76</v>
      </c>
      <c r="M918" t="s"/>
      <c r="N918" t="s">
        <v>77</v>
      </c>
      <c r="O918" t="s">
        <v>78</v>
      </c>
      <c r="P918" t="s">
        <v>673</v>
      </c>
      <c r="Q918" t="s"/>
      <c r="R918" t="s">
        <v>80</v>
      </c>
      <c r="S918" t="s">
        <v>366</v>
      </c>
      <c r="T918" t="s">
        <v>82</v>
      </c>
      <c r="U918" t="s"/>
      <c r="V918" t="s">
        <v>83</v>
      </c>
      <c r="W918" t="s">
        <v>84</v>
      </c>
      <c r="X918" t="s"/>
      <c r="Y918" t="s">
        <v>85</v>
      </c>
      <c r="Z918">
        <f>HYPERLINK("https://hotelmonitor-cachepage.eclerx.com/savepage/tk_15439115966650047_sr_2152.html","info")</f>
        <v/>
      </c>
      <c r="AA918" t="n">
        <v>47092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/>
      <c r="AP918" t="n">
        <v>61</v>
      </c>
      <c r="AQ918" t="s">
        <v>88</v>
      </c>
      <c r="AR918" t="s">
        <v>140</v>
      </c>
      <c r="AS918" t="s"/>
      <c r="AT918" t="s">
        <v>90</v>
      </c>
      <c r="AU918" t="s"/>
      <c r="AV918" t="s"/>
      <c r="AW918" t="s"/>
      <c r="AX918" t="s"/>
      <c r="AY918" t="n">
        <v>2311941</v>
      </c>
      <c r="AZ918" t="s">
        <v>674</v>
      </c>
      <c r="BA918" t="s"/>
      <c r="BB918" t="n">
        <v>28213</v>
      </c>
      <c r="BC918" t="n">
        <v>9.921445</v>
      </c>
      <c r="BD918" t="n">
        <v>53.564092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673</v>
      </c>
      <c r="F919" t="n">
        <v>132855</v>
      </c>
      <c r="G919" t="s">
        <v>74</v>
      </c>
      <c r="H919" t="s">
        <v>75</v>
      </c>
      <c r="I919" t="s"/>
      <c r="J919" t="s">
        <v>74</v>
      </c>
      <c r="K919" t="n">
        <v>157</v>
      </c>
      <c r="L919" t="s">
        <v>76</v>
      </c>
      <c r="M919" t="s"/>
      <c r="N919" t="s">
        <v>77</v>
      </c>
      <c r="O919" t="s">
        <v>78</v>
      </c>
      <c r="P919" t="s">
        <v>673</v>
      </c>
      <c r="Q919" t="s"/>
      <c r="R919" t="s">
        <v>80</v>
      </c>
      <c r="S919" t="s">
        <v>366</v>
      </c>
      <c r="T919" t="s">
        <v>82</v>
      </c>
      <c r="U919" t="s"/>
      <c r="V919" t="s">
        <v>83</v>
      </c>
      <c r="W919" t="s">
        <v>84</v>
      </c>
      <c r="X919" t="s"/>
      <c r="Y919" t="s">
        <v>85</v>
      </c>
      <c r="Z919">
        <f>HYPERLINK("https://hotelmonitor-cachepage.eclerx.com/savepage/tk_15439115966650047_sr_2152.html","info")</f>
        <v/>
      </c>
      <c r="AA919" t="n">
        <v>47092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/>
      <c r="AP919" t="n">
        <v>61</v>
      </c>
      <c r="AQ919" t="s">
        <v>88</v>
      </c>
      <c r="AR919" t="s">
        <v>186</v>
      </c>
      <c r="AS919" t="s"/>
      <c r="AT919" t="s">
        <v>90</v>
      </c>
      <c r="AU919" t="s"/>
      <c r="AV919" t="s"/>
      <c r="AW919" t="s"/>
      <c r="AX919" t="s"/>
      <c r="AY919" t="n">
        <v>2311941</v>
      </c>
      <c r="AZ919" t="s">
        <v>674</v>
      </c>
      <c r="BA919" t="s"/>
      <c r="BB919" t="n">
        <v>28213</v>
      </c>
      <c r="BC919" t="n">
        <v>9.921445</v>
      </c>
      <c r="BD919" t="n">
        <v>53.564092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673</v>
      </c>
      <c r="F920" t="n">
        <v>132855</v>
      </c>
      <c r="G920" t="s">
        <v>74</v>
      </c>
      <c r="H920" t="s">
        <v>75</v>
      </c>
      <c r="I920" t="s"/>
      <c r="J920" t="s">
        <v>74</v>
      </c>
      <c r="K920" t="n">
        <v>159</v>
      </c>
      <c r="L920" t="s">
        <v>76</v>
      </c>
      <c r="M920" t="s"/>
      <c r="N920" t="s">
        <v>77</v>
      </c>
      <c r="O920" t="s">
        <v>78</v>
      </c>
      <c r="P920" t="s">
        <v>673</v>
      </c>
      <c r="Q920" t="s"/>
      <c r="R920" t="s">
        <v>80</v>
      </c>
      <c r="S920" t="s">
        <v>565</v>
      </c>
      <c r="T920" t="s">
        <v>82</v>
      </c>
      <c r="U920" t="s"/>
      <c r="V920" t="s">
        <v>83</v>
      </c>
      <c r="W920" t="s">
        <v>84</v>
      </c>
      <c r="X920" t="s"/>
      <c r="Y920" t="s">
        <v>85</v>
      </c>
      <c r="Z920">
        <f>HYPERLINK("https://hotelmonitor-cachepage.eclerx.com/savepage/tk_15439115966650047_sr_2152.html","info")</f>
        <v/>
      </c>
      <c r="AA920" t="n">
        <v>47092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/>
      <c r="AP920" t="n">
        <v>61</v>
      </c>
      <c r="AQ920" t="s">
        <v>88</v>
      </c>
      <c r="AR920" t="s">
        <v>124</v>
      </c>
      <c r="AS920" t="s"/>
      <c r="AT920" t="s">
        <v>90</v>
      </c>
      <c r="AU920" t="s"/>
      <c r="AV920" t="s"/>
      <c r="AW920" t="s"/>
      <c r="AX920" t="s"/>
      <c r="AY920" t="n">
        <v>2311941</v>
      </c>
      <c r="AZ920" t="s">
        <v>674</v>
      </c>
      <c r="BA920" t="s"/>
      <c r="BB920" t="n">
        <v>28213</v>
      </c>
      <c r="BC920" t="n">
        <v>9.921445</v>
      </c>
      <c r="BD920" t="n">
        <v>53.564092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673</v>
      </c>
      <c r="F921" t="n">
        <v>132855</v>
      </c>
      <c r="G921" t="s">
        <v>74</v>
      </c>
      <c r="H921" t="s">
        <v>75</v>
      </c>
      <c r="I921" t="s"/>
      <c r="J921" t="s">
        <v>74</v>
      </c>
      <c r="K921" t="n">
        <v>160</v>
      </c>
      <c r="L921" t="s">
        <v>76</v>
      </c>
      <c r="M921" t="s"/>
      <c r="N921" t="s">
        <v>370</v>
      </c>
      <c r="O921" t="s">
        <v>78</v>
      </c>
      <c r="P921" t="s">
        <v>673</v>
      </c>
      <c r="Q921" t="s"/>
      <c r="R921" t="s">
        <v>80</v>
      </c>
      <c r="S921" t="s">
        <v>356</v>
      </c>
      <c r="T921" t="s">
        <v>82</v>
      </c>
      <c r="U921" t="s"/>
      <c r="V921" t="s">
        <v>83</v>
      </c>
      <c r="W921" t="s">
        <v>84</v>
      </c>
      <c r="X921" t="s"/>
      <c r="Y921" t="s">
        <v>85</v>
      </c>
      <c r="Z921">
        <f>HYPERLINK("https://hotelmonitor-cachepage.eclerx.com/savepage/tk_15439115966650047_sr_2152.html","info")</f>
        <v/>
      </c>
      <c r="AA921" t="n">
        <v>47092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/>
      <c r="AP921" t="n">
        <v>61</v>
      </c>
      <c r="AQ921" t="s">
        <v>88</v>
      </c>
      <c r="AR921" t="s">
        <v>116</v>
      </c>
      <c r="AS921" t="s"/>
      <c r="AT921" t="s">
        <v>90</v>
      </c>
      <c r="AU921" t="s"/>
      <c r="AV921" t="s"/>
      <c r="AW921" t="s"/>
      <c r="AX921" t="s"/>
      <c r="AY921" t="n">
        <v>2311941</v>
      </c>
      <c r="AZ921" t="s">
        <v>674</v>
      </c>
      <c r="BA921" t="s"/>
      <c r="BB921" t="n">
        <v>28213</v>
      </c>
      <c r="BC921" t="n">
        <v>9.921445</v>
      </c>
      <c r="BD921" t="n">
        <v>53.564092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673</v>
      </c>
      <c r="F922" t="n">
        <v>132855</v>
      </c>
      <c r="G922" t="s">
        <v>74</v>
      </c>
      <c r="H922" t="s">
        <v>75</v>
      </c>
      <c r="I922" t="s"/>
      <c r="J922" t="s">
        <v>74</v>
      </c>
      <c r="K922" t="n">
        <v>173</v>
      </c>
      <c r="L922" t="s">
        <v>76</v>
      </c>
      <c r="M922" t="s"/>
      <c r="N922" t="s">
        <v>627</v>
      </c>
      <c r="O922" t="s">
        <v>78</v>
      </c>
      <c r="P922" t="s">
        <v>673</v>
      </c>
      <c r="Q922" t="s"/>
      <c r="R922" t="s">
        <v>80</v>
      </c>
      <c r="S922" t="s">
        <v>504</v>
      </c>
      <c r="T922" t="s">
        <v>82</v>
      </c>
      <c r="U922" t="s"/>
      <c r="V922" t="s">
        <v>83</v>
      </c>
      <c r="W922" t="s">
        <v>84</v>
      </c>
      <c r="X922" t="s"/>
      <c r="Y922" t="s">
        <v>85</v>
      </c>
      <c r="Z922">
        <f>HYPERLINK("https://hotelmonitor-cachepage.eclerx.com/savepage/tk_15439115966650047_sr_2152.html","info")</f>
        <v/>
      </c>
      <c r="AA922" t="n">
        <v>47092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87</v>
      </c>
      <c r="AO922" t="s"/>
      <c r="AP922" t="n">
        <v>61</v>
      </c>
      <c r="AQ922" t="s">
        <v>88</v>
      </c>
      <c r="AR922" t="s">
        <v>121</v>
      </c>
      <c r="AS922" t="s"/>
      <c r="AT922" t="s">
        <v>90</v>
      </c>
      <c r="AU922" t="s"/>
      <c r="AV922" t="s"/>
      <c r="AW922" t="s"/>
      <c r="AX922" t="s"/>
      <c r="AY922" t="n">
        <v>2311941</v>
      </c>
      <c r="AZ922" t="s">
        <v>674</v>
      </c>
      <c r="BA922" t="s"/>
      <c r="BB922" t="n">
        <v>28213</v>
      </c>
      <c r="BC922" t="n">
        <v>9.921445</v>
      </c>
      <c r="BD922" t="n">
        <v>53.564092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673</v>
      </c>
      <c r="F923" t="n">
        <v>132855</v>
      </c>
      <c r="G923" t="s">
        <v>74</v>
      </c>
      <c r="H923" t="s">
        <v>75</v>
      </c>
      <c r="I923" t="s"/>
      <c r="J923" t="s">
        <v>74</v>
      </c>
      <c r="K923" t="n">
        <v>225</v>
      </c>
      <c r="L923" t="s">
        <v>76</v>
      </c>
      <c r="M923" t="s"/>
      <c r="N923" t="s">
        <v>559</v>
      </c>
      <c r="O923" t="s">
        <v>78</v>
      </c>
      <c r="P923" t="s">
        <v>673</v>
      </c>
      <c r="Q923" t="s"/>
      <c r="R923" t="s">
        <v>80</v>
      </c>
      <c r="S923" t="s">
        <v>330</v>
      </c>
      <c r="T923" t="s">
        <v>82</v>
      </c>
      <c r="U923" t="s"/>
      <c r="V923" t="s">
        <v>83</v>
      </c>
      <c r="W923" t="s">
        <v>94</v>
      </c>
      <c r="X923" t="s"/>
      <c r="Y923" t="s">
        <v>85</v>
      </c>
      <c r="Z923">
        <f>HYPERLINK("https://hotelmonitor-cachepage.eclerx.com/savepage/tk_15439115966650047_sr_2152.html","info")</f>
        <v/>
      </c>
      <c r="AA923" t="n">
        <v>47092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/>
      <c r="AP923" t="n">
        <v>61</v>
      </c>
      <c r="AQ923" t="s">
        <v>88</v>
      </c>
      <c r="AR923" t="s">
        <v>156</v>
      </c>
      <c r="AS923" t="s"/>
      <c r="AT923" t="s">
        <v>90</v>
      </c>
      <c r="AU923" t="s"/>
      <c r="AV923" t="s"/>
      <c r="AW923" t="s"/>
      <c r="AX923" t="s"/>
      <c r="AY923" t="n">
        <v>2311941</v>
      </c>
      <c r="AZ923" t="s">
        <v>674</v>
      </c>
      <c r="BA923" t="s"/>
      <c r="BB923" t="n">
        <v>28213</v>
      </c>
      <c r="BC923" t="n">
        <v>9.921445</v>
      </c>
      <c r="BD923" t="n">
        <v>53.564092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673</v>
      </c>
      <c r="F924" t="n">
        <v>132855</v>
      </c>
      <c r="G924" t="s">
        <v>74</v>
      </c>
      <c r="H924" t="s">
        <v>75</v>
      </c>
      <c r="I924" t="s"/>
      <c r="J924" t="s">
        <v>74</v>
      </c>
      <c r="K924" t="n">
        <v>252</v>
      </c>
      <c r="L924" t="s">
        <v>76</v>
      </c>
      <c r="M924" t="s"/>
      <c r="N924" t="s">
        <v>77</v>
      </c>
      <c r="O924" t="s">
        <v>78</v>
      </c>
      <c r="P924" t="s">
        <v>673</v>
      </c>
      <c r="Q924" t="s"/>
      <c r="R924" t="s">
        <v>80</v>
      </c>
      <c r="S924" t="s">
        <v>675</v>
      </c>
      <c r="T924" t="s">
        <v>82</v>
      </c>
      <c r="U924" t="s"/>
      <c r="V924" t="s">
        <v>83</v>
      </c>
      <c r="W924" t="s">
        <v>84</v>
      </c>
      <c r="X924" t="s"/>
      <c r="Y924" t="s">
        <v>85</v>
      </c>
      <c r="Z924">
        <f>HYPERLINK("https://hotelmonitor-cachepage.eclerx.com/savepage/tk_15439115966650047_sr_2152.html","info")</f>
        <v/>
      </c>
      <c r="AA924" t="n">
        <v>47092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/>
      <c r="AP924" t="n">
        <v>61</v>
      </c>
      <c r="AQ924" t="s">
        <v>88</v>
      </c>
      <c r="AR924" t="s">
        <v>156</v>
      </c>
      <c r="AS924" t="s"/>
      <c r="AT924" t="s">
        <v>90</v>
      </c>
      <c r="AU924" t="s"/>
      <c r="AV924" t="s"/>
      <c r="AW924" t="s"/>
      <c r="AX924" t="s"/>
      <c r="AY924" t="n">
        <v>2311941</v>
      </c>
      <c r="AZ924" t="s">
        <v>674</v>
      </c>
      <c r="BA924" t="s"/>
      <c r="BB924" t="n">
        <v>28213</v>
      </c>
      <c r="BC924" t="n">
        <v>9.921445</v>
      </c>
      <c r="BD924" t="n">
        <v>53.564092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673</v>
      </c>
      <c r="F925" t="n">
        <v>132855</v>
      </c>
      <c r="G925" t="s">
        <v>74</v>
      </c>
      <c r="H925" t="s">
        <v>75</v>
      </c>
      <c r="I925" t="s"/>
      <c r="J925" t="s">
        <v>74</v>
      </c>
      <c r="K925" t="n">
        <v>313</v>
      </c>
      <c r="L925" t="s">
        <v>76</v>
      </c>
      <c r="M925" t="s"/>
      <c r="N925" t="s">
        <v>559</v>
      </c>
      <c r="O925" t="s">
        <v>78</v>
      </c>
      <c r="P925" t="s">
        <v>673</v>
      </c>
      <c r="Q925" t="s"/>
      <c r="R925" t="s">
        <v>80</v>
      </c>
      <c r="S925" t="s">
        <v>676</v>
      </c>
      <c r="T925" t="s">
        <v>82</v>
      </c>
      <c r="U925" t="s"/>
      <c r="V925" t="s">
        <v>83</v>
      </c>
      <c r="W925" t="s">
        <v>84</v>
      </c>
      <c r="X925" t="s"/>
      <c r="Y925" t="s">
        <v>85</v>
      </c>
      <c r="Z925">
        <f>HYPERLINK("https://hotelmonitor-cachepage.eclerx.com/savepage/tk_15439115966650047_sr_2152.html","info")</f>
        <v/>
      </c>
      <c r="AA925" t="n">
        <v>47092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/>
      <c r="AP925" t="n">
        <v>61</v>
      </c>
      <c r="AQ925" t="s">
        <v>88</v>
      </c>
      <c r="AR925" t="s">
        <v>156</v>
      </c>
      <c r="AS925" t="s"/>
      <c r="AT925" t="s">
        <v>90</v>
      </c>
      <c r="AU925" t="s"/>
      <c r="AV925" t="s"/>
      <c r="AW925" t="s"/>
      <c r="AX925" t="s"/>
      <c r="AY925" t="n">
        <v>2311941</v>
      </c>
      <c r="AZ925" t="s">
        <v>674</v>
      </c>
      <c r="BA925" t="s"/>
      <c r="BB925" t="n">
        <v>28213</v>
      </c>
      <c r="BC925" t="n">
        <v>9.921445</v>
      </c>
      <c r="BD925" t="n">
        <v>53.564092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677</v>
      </c>
      <c r="F926" t="n">
        <v>2028110</v>
      </c>
      <c r="G926" t="s">
        <v>74</v>
      </c>
      <c r="H926" t="s">
        <v>75</v>
      </c>
      <c r="I926" t="s"/>
      <c r="J926" t="s">
        <v>74</v>
      </c>
      <c r="K926" t="n">
        <v>164</v>
      </c>
      <c r="L926" t="s">
        <v>76</v>
      </c>
      <c r="M926" t="s"/>
      <c r="N926" t="s">
        <v>77</v>
      </c>
      <c r="O926" t="s">
        <v>78</v>
      </c>
      <c r="P926" t="s">
        <v>678</v>
      </c>
      <c r="Q926" t="s"/>
      <c r="R926" t="s">
        <v>80</v>
      </c>
      <c r="S926" t="s">
        <v>95</v>
      </c>
      <c r="T926" t="s">
        <v>82</v>
      </c>
      <c r="U926" t="s"/>
      <c r="V926" t="s">
        <v>83</v>
      </c>
      <c r="W926" t="s">
        <v>84</v>
      </c>
      <c r="X926" t="s"/>
      <c r="Y926" t="s">
        <v>85</v>
      </c>
      <c r="Z926">
        <f>HYPERLINK("https://hotelmonitor-cachepage.eclerx.com/savepage/tk_15439116206860936_sr_2152.html","info")</f>
        <v/>
      </c>
      <c r="AA926" t="n">
        <v>211095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/>
      <c r="AP926" t="n">
        <v>70</v>
      </c>
      <c r="AQ926" t="s">
        <v>88</v>
      </c>
      <c r="AR926" t="s">
        <v>113</v>
      </c>
      <c r="AS926" t="s"/>
      <c r="AT926" t="s">
        <v>90</v>
      </c>
      <c r="AU926" t="s"/>
      <c r="AV926" t="s"/>
      <c r="AW926" t="s"/>
      <c r="AX926" t="s"/>
      <c r="AY926" t="n">
        <v>2318632</v>
      </c>
      <c r="AZ926" t="s">
        <v>679</v>
      </c>
      <c r="BA926" t="s"/>
      <c r="BB926" t="n">
        <v>28919</v>
      </c>
      <c r="BC926" t="n">
        <v>10.009362995624</v>
      </c>
      <c r="BD926" t="n">
        <v>53.555706656493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677</v>
      </c>
      <c r="F927" t="n">
        <v>2028110</v>
      </c>
      <c r="G927" t="s">
        <v>74</v>
      </c>
      <c r="H927" t="s">
        <v>75</v>
      </c>
      <c r="I927" t="s"/>
      <c r="J927" t="s">
        <v>74</v>
      </c>
      <c r="K927" t="n">
        <v>164</v>
      </c>
      <c r="L927" t="s">
        <v>76</v>
      </c>
      <c r="M927" t="s"/>
      <c r="N927" t="s">
        <v>680</v>
      </c>
      <c r="O927" t="s">
        <v>78</v>
      </c>
      <c r="P927" t="s">
        <v>678</v>
      </c>
      <c r="Q927" t="s"/>
      <c r="R927" t="s">
        <v>80</v>
      </c>
      <c r="S927" t="s">
        <v>95</v>
      </c>
      <c r="T927" t="s">
        <v>82</v>
      </c>
      <c r="U927" t="s"/>
      <c r="V927" t="s">
        <v>83</v>
      </c>
      <c r="W927" t="s">
        <v>84</v>
      </c>
      <c r="X927" t="s"/>
      <c r="Y927" t="s">
        <v>85</v>
      </c>
      <c r="Z927">
        <f>HYPERLINK("https://hotelmonitor-cachepage.eclerx.com/savepage/tk_15439116206860936_sr_2152.html","info")</f>
        <v/>
      </c>
      <c r="AA927" t="n">
        <v>211095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/>
      <c r="AP927" t="n">
        <v>70</v>
      </c>
      <c r="AQ927" t="s">
        <v>88</v>
      </c>
      <c r="AR927" t="s">
        <v>107</v>
      </c>
      <c r="AS927" t="s"/>
      <c r="AT927" t="s">
        <v>90</v>
      </c>
      <c r="AU927" t="s"/>
      <c r="AV927" t="s"/>
      <c r="AW927" t="s"/>
      <c r="AX927" t="s"/>
      <c r="AY927" t="n">
        <v>2318632</v>
      </c>
      <c r="AZ927" t="s">
        <v>679</v>
      </c>
      <c r="BA927" t="s"/>
      <c r="BB927" t="n">
        <v>28919</v>
      </c>
      <c r="BC927" t="n">
        <v>10.009362995624</v>
      </c>
      <c r="BD927" t="n">
        <v>53.555706656493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677</v>
      </c>
      <c r="F928" t="n">
        <v>2028110</v>
      </c>
      <c r="G928" t="s">
        <v>74</v>
      </c>
      <c r="H928" t="s">
        <v>75</v>
      </c>
      <c r="I928" t="s"/>
      <c r="J928" t="s">
        <v>74</v>
      </c>
      <c r="K928" t="n">
        <v>174</v>
      </c>
      <c r="L928" t="s">
        <v>76</v>
      </c>
      <c r="M928" t="s"/>
      <c r="N928" t="s">
        <v>680</v>
      </c>
      <c r="O928" t="s">
        <v>78</v>
      </c>
      <c r="P928" t="s">
        <v>678</v>
      </c>
      <c r="Q928" t="s"/>
      <c r="R928" t="s">
        <v>80</v>
      </c>
      <c r="S928" t="s">
        <v>681</v>
      </c>
      <c r="T928" t="s">
        <v>82</v>
      </c>
      <c r="U928" t="s"/>
      <c r="V928" t="s">
        <v>83</v>
      </c>
      <c r="W928" t="s">
        <v>84</v>
      </c>
      <c r="X928" t="s"/>
      <c r="Y928" t="s">
        <v>85</v>
      </c>
      <c r="Z928">
        <f>HYPERLINK("https://hotelmonitor-cachepage.eclerx.com/savepage/tk_15439116206860936_sr_2152.html","info")</f>
        <v/>
      </c>
      <c r="AA928" t="n">
        <v>211095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/>
      <c r="AP928" t="n">
        <v>70</v>
      </c>
      <c r="AQ928" t="s">
        <v>88</v>
      </c>
      <c r="AR928" t="s">
        <v>107</v>
      </c>
      <c r="AS928" t="s"/>
      <c r="AT928" t="s">
        <v>90</v>
      </c>
      <c r="AU928" t="s"/>
      <c r="AV928" t="s"/>
      <c r="AW928" t="s"/>
      <c r="AX928" t="s"/>
      <c r="AY928" t="n">
        <v>2318632</v>
      </c>
      <c r="AZ928" t="s">
        <v>679</v>
      </c>
      <c r="BA928" t="s"/>
      <c r="BB928" t="n">
        <v>28919</v>
      </c>
      <c r="BC928" t="n">
        <v>10.009362995624</v>
      </c>
      <c r="BD928" t="n">
        <v>53.555706656493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377</v>
      </c>
      <c r="F929" t="n">
        <v>315547</v>
      </c>
      <c r="G929" t="s">
        <v>74</v>
      </c>
      <c r="H929" t="s">
        <v>75</v>
      </c>
      <c r="I929" t="s"/>
      <c r="J929" t="s">
        <v>74</v>
      </c>
      <c r="K929" t="n">
        <v>77</v>
      </c>
      <c r="L929" t="s">
        <v>76</v>
      </c>
      <c r="M929" t="s"/>
      <c r="N929" t="s">
        <v>262</v>
      </c>
      <c r="O929" t="s">
        <v>78</v>
      </c>
      <c r="P929" t="s">
        <v>378</v>
      </c>
      <c r="Q929" t="s"/>
      <c r="R929" t="s">
        <v>80</v>
      </c>
      <c r="S929" t="s">
        <v>109</v>
      </c>
      <c r="T929" t="s">
        <v>82</v>
      </c>
      <c r="U929" t="s"/>
      <c r="V929" t="s">
        <v>83</v>
      </c>
      <c r="W929" t="s">
        <v>94</v>
      </c>
      <c r="X929" t="s"/>
      <c r="Y929" t="s">
        <v>85</v>
      </c>
      <c r="Z929">
        <f>HYPERLINK("https://hotelmonitor-cachepage.eclerx.com/savepage/tk_15439117514292023_sr_2152.html","info")</f>
        <v/>
      </c>
      <c r="AA929" t="n">
        <v>38884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/>
      <c r="AP929" t="n">
        <v>118</v>
      </c>
      <c r="AQ929" t="s">
        <v>88</v>
      </c>
      <c r="AR929" t="s">
        <v>110</v>
      </c>
      <c r="AS929" t="s"/>
      <c r="AT929" t="s">
        <v>90</v>
      </c>
      <c r="AU929" t="s"/>
      <c r="AV929" t="s"/>
      <c r="AW929" t="s"/>
      <c r="AX929" t="s"/>
      <c r="AY929" t="n">
        <v>2311814</v>
      </c>
      <c r="AZ929" t="s">
        <v>322</v>
      </c>
      <c r="BA929" t="s"/>
      <c r="BB929" t="n">
        <v>54670</v>
      </c>
      <c r="BC929" t="n">
        <v>0</v>
      </c>
      <c r="BD929" t="n">
        <v>0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377</v>
      </c>
      <c r="F930" t="n">
        <v>315547</v>
      </c>
      <c r="G930" t="s">
        <v>74</v>
      </c>
      <c r="H930" t="s">
        <v>75</v>
      </c>
      <c r="I930" t="s"/>
      <c r="J930" t="s">
        <v>74</v>
      </c>
      <c r="K930" t="n">
        <v>77</v>
      </c>
      <c r="L930" t="s">
        <v>76</v>
      </c>
      <c r="M930" t="s"/>
      <c r="N930" t="s">
        <v>266</v>
      </c>
      <c r="O930" t="s">
        <v>78</v>
      </c>
      <c r="P930" t="s">
        <v>378</v>
      </c>
      <c r="Q930" t="s"/>
      <c r="R930" t="s">
        <v>80</v>
      </c>
      <c r="S930" t="s">
        <v>109</v>
      </c>
      <c r="T930" t="s">
        <v>82</v>
      </c>
      <c r="U930" t="s"/>
      <c r="V930" t="s">
        <v>83</v>
      </c>
      <c r="W930" t="s">
        <v>94</v>
      </c>
      <c r="X930" t="s"/>
      <c r="Y930" t="s">
        <v>85</v>
      </c>
      <c r="Z930">
        <f>HYPERLINK("https://hotelmonitor-cachepage.eclerx.com/savepage/tk_15439117514292023_sr_2152.html","info")</f>
        <v/>
      </c>
      <c r="AA930" t="n">
        <v>38884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/>
      <c r="AP930" t="n">
        <v>118</v>
      </c>
      <c r="AQ930" t="s">
        <v>88</v>
      </c>
      <c r="AR930" t="s">
        <v>110</v>
      </c>
      <c r="AS930" t="s"/>
      <c r="AT930" t="s">
        <v>90</v>
      </c>
      <c r="AU930" t="s"/>
      <c r="AV930" t="s"/>
      <c r="AW930" t="s"/>
      <c r="AX930" t="s"/>
      <c r="AY930" t="n">
        <v>2311814</v>
      </c>
      <c r="AZ930" t="s">
        <v>322</v>
      </c>
      <c r="BA930" t="s"/>
      <c r="BB930" t="n">
        <v>54670</v>
      </c>
      <c r="BC930" t="n">
        <v>0</v>
      </c>
      <c r="BD930" t="n">
        <v>0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377</v>
      </c>
      <c r="F931" t="n">
        <v>315547</v>
      </c>
      <c r="G931" t="s">
        <v>74</v>
      </c>
      <c r="H931" t="s">
        <v>75</v>
      </c>
      <c r="I931" t="s"/>
      <c r="J931" t="s">
        <v>74</v>
      </c>
      <c r="K931" t="n">
        <v>79</v>
      </c>
      <c r="L931" t="s">
        <v>76</v>
      </c>
      <c r="M931" t="s"/>
      <c r="N931" t="s">
        <v>266</v>
      </c>
      <c r="O931" t="s">
        <v>78</v>
      </c>
      <c r="P931" t="s">
        <v>378</v>
      </c>
      <c r="Q931" t="s"/>
      <c r="R931" t="s">
        <v>80</v>
      </c>
      <c r="S931" t="s">
        <v>556</v>
      </c>
      <c r="T931" t="s">
        <v>82</v>
      </c>
      <c r="U931" t="s"/>
      <c r="V931" t="s">
        <v>83</v>
      </c>
      <c r="W931" t="s">
        <v>94</v>
      </c>
      <c r="X931" t="s"/>
      <c r="Y931" t="s">
        <v>85</v>
      </c>
      <c r="Z931">
        <f>HYPERLINK("https://hotelmonitor-cachepage.eclerx.com/savepage/tk_15439117514292023_sr_2152.html","info")</f>
        <v/>
      </c>
      <c r="AA931" t="n">
        <v>38884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87</v>
      </c>
      <c r="AO931" t="s"/>
      <c r="AP931" t="n">
        <v>118</v>
      </c>
      <c r="AQ931" t="s">
        <v>88</v>
      </c>
      <c r="AR931" t="s">
        <v>116</v>
      </c>
      <c r="AS931" t="s"/>
      <c r="AT931" t="s">
        <v>90</v>
      </c>
      <c r="AU931" t="s"/>
      <c r="AV931" t="s"/>
      <c r="AW931" t="s"/>
      <c r="AX931" t="s"/>
      <c r="AY931" t="n">
        <v>2311814</v>
      </c>
      <c r="AZ931" t="s">
        <v>322</v>
      </c>
      <c r="BA931" t="s"/>
      <c r="BB931" t="n">
        <v>54670</v>
      </c>
      <c r="BC931" t="n">
        <v>0</v>
      </c>
      <c r="BD931" t="n">
        <v>0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377</v>
      </c>
      <c r="F932" t="n">
        <v>315547</v>
      </c>
      <c r="G932" t="s">
        <v>74</v>
      </c>
      <c r="H932" t="s">
        <v>75</v>
      </c>
      <c r="I932" t="s"/>
      <c r="J932" t="s">
        <v>74</v>
      </c>
      <c r="K932" t="n">
        <v>79</v>
      </c>
      <c r="L932" t="s">
        <v>76</v>
      </c>
      <c r="M932" t="s"/>
      <c r="N932" t="s">
        <v>262</v>
      </c>
      <c r="O932" t="s">
        <v>78</v>
      </c>
      <c r="P932" t="s">
        <v>378</v>
      </c>
      <c r="Q932" t="s"/>
      <c r="R932" t="s">
        <v>80</v>
      </c>
      <c r="S932" t="s">
        <v>556</v>
      </c>
      <c r="T932" t="s">
        <v>82</v>
      </c>
      <c r="U932" t="s"/>
      <c r="V932" t="s">
        <v>83</v>
      </c>
      <c r="W932" t="s">
        <v>94</v>
      </c>
      <c r="X932" t="s"/>
      <c r="Y932" t="s">
        <v>85</v>
      </c>
      <c r="Z932">
        <f>HYPERLINK("https://hotelmonitor-cachepage.eclerx.com/savepage/tk_15439117514292023_sr_2152.html","info")</f>
        <v/>
      </c>
      <c r="AA932" t="n">
        <v>38884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/>
      <c r="AP932" t="n">
        <v>118</v>
      </c>
      <c r="AQ932" t="s">
        <v>88</v>
      </c>
      <c r="AR932" t="s">
        <v>116</v>
      </c>
      <c r="AS932" t="s"/>
      <c r="AT932" t="s">
        <v>90</v>
      </c>
      <c r="AU932" t="s"/>
      <c r="AV932" t="s"/>
      <c r="AW932" t="s"/>
      <c r="AX932" t="s"/>
      <c r="AY932" t="n">
        <v>2311814</v>
      </c>
      <c r="AZ932" t="s">
        <v>322</v>
      </c>
      <c r="BA932" t="s"/>
      <c r="BB932" t="n">
        <v>54670</v>
      </c>
      <c r="BC932" t="n">
        <v>0</v>
      </c>
      <c r="BD932" t="n">
        <v>0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377</v>
      </c>
      <c r="F933" t="n">
        <v>315547</v>
      </c>
      <c r="G933" t="s">
        <v>74</v>
      </c>
      <c r="H933" t="s">
        <v>75</v>
      </c>
      <c r="I933" t="s"/>
      <c r="J933" t="s">
        <v>74</v>
      </c>
      <c r="K933" t="n">
        <v>86</v>
      </c>
      <c r="L933" t="s">
        <v>76</v>
      </c>
      <c r="M933" t="s"/>
      <c r="N933" t="s">
        <v>142</v>
      </c>
      <c r="O933" t="s">
        <v>78</v>
      </c>
      <c r="P933" t="s">
        <v>378</v>
      </c>
      <c r="Q933" t="s"/>
      <c r="R933" t="s">
        <v>80</v>
      </c>
      <c r="S933" t="s">
        <v>125</v>
      </c>
      <c r="T933" t="s">
        <v>82</v>
      </c>
      <c r="U933" t="s"/>
      <c r="V933" t="s">
        <v>83</v>
      </c>
      <c r="W933" t="s">
        <v>94</v>
      </c>
      <c r="X933" t="s"/>
      <c r="Y933" t="s">
        <v>85</v>
      </c>
      <c r="Z933">
        <f>HYPERLINK("https://hotelmonitor-cachepage.eclerx.com/savepage/tk_15439117514292023_sr_2152.html","info")</f>
        <v/>
      </c>
      <c r="AA933" t="n">
        <v>38884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/>
      <c r="AP933" t="n">
        <v>118</v>
      </c>
      <c r="AQ933" t="s">
        <v>88</v>
      </c>
      <c r="AR933" t="s">
        <v>110</v>
      </c>
      <c r="AS933" t="s"/>
      <c r="AT933" t="s">
        <v>90</v>
      </c>
      <c r="AU933" t="s"/>
      <c r="AV933" t="s"/>
      <c r="AW933" t="s"/>
      <c r="AX933" t="s"/>
      <c r="AY933" t="n">
        <v>2311814</v>
      </c>
      <c r="AZ933" t="s">
        <v>322</v>
      </c>
      <c r="BA933" t="s"/>
      <c r="BB933" t="n">
        <v>54670</v>
      </c>
      <c r="BC933" t="n">
        <v>0</v>
      </c>
      <c r="BD933" t="n">
        <v>0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377</v>
      </c>
      <c r="F934" t="n">
        <v>315547</v>
      </c>
      <c r="G934" t="s">
        <v>74</v>
      </c>
      <c r="H934" t="s">
        <v>75</v>
      </c>
      <c r="I934" t="s"/>
      <c r="J934" t="s">
        <v>74</v>
      </c>
      <c r="K934" t="n">
        <v>88</v>
      </c>
      <c r="L934" t="s">
        <v>76</v>
      </c>
      <c r="M934" t="s"/>
      <c r="N934" t="s">
        <v>77</v>
      </c>
      <c r="O934" t="s">
        <v>78</v>
      </c>
      <c r="P934" t="s">
        <v>378</v>
      </c>
      <c r="Q934" t="s"/>
      <c r="R934" t="s">
        <v>80</v>
      </c>
      <c r="S934" t="s">
        <v>147</v>
      </c>
      <c r="T934" t="s">
        <v>82</v>
      </c>
      <c r="U934" t="s"/>
      <c r="V934" t="s">
        <v>83</v>
      </c>
      <c r="W934" t="s">
        <v>84</v>
      </c>
      <c r="X934" t="s"/>
      <c r="Y934" t="s">
        <v>85</v>
      </c>
      <c r="Z934">
        <f>HYPERLINK("https://hotelmonitor-cachepage.eclerx.com/savepage/tk_15439117514292023_sr_2152.html","info")</f>
        <v/>
      </c>
      <c r="AA934" t="n">
        <v>38884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/>
      <c r="AP934" t="n">
        <v>118</v>
      </c>
      <c r="AQ934" t="s">
        <v>88</v>
      </c>
      <c r="AR934" t="s">
        <v>119</v>
      </c>
      <c r="AS934" t="s"/>
      <c r="AT934" t="s">
        <v>90</v>
      </c>
      <c r="AU934" t="s"/>
      <c r="AV934" t="s"/>
      <c r="AW934" t="s"/>
      <c r="AX934" t="s"/>
      <c r="AY934" t="n">
        <v>2311814</v>
      </c>
      <c r="AZ934" t="s">
        <v>322</v>
      </c>
      <c r="BA934" t="s"/>
      <c r="BB934" t="n">
        <v>54670</v>
      </c>
      <c r="BC934" t="n">
        <v>0</v>
      </c>
      <c r="BD934" t="n">
        <v>0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377</v>
      </c>
      <c r="F935" t="n">
        <v>315547</v>
      </c>
      <c r="G935" t="s">
        <v>74</v>
      </c>
      <c r="H935" t="s">
        <v>75</v>
      </c>
      <c r="I935" t="s"/>
      <c r="J935" t="s">
        <v>74</v>
      </c>
      <c r="K935" t="n">
        <v>88</v>
      </c>
      <c r="L935" t="s">
        <v>76</v>
      </c>
      <c r="M935" t="s"/>
      <c r="N935" t="s">
        <v>141</v>
      </c>
      <c r="O935" t="s">
        <v>78</v>
      </c>
      <c r="P935" t="s">
        <v>378</v>
      </c>
      <c r="Q935" t="s"/>
      <c r="R935" t="s">
        <v>80</v>
      </c>
      <c r="S935" t="s">
        <v>147</v>
      </c>
      <c r="T935" t="s">
        <v>82</v>
      </c>
      <c r="U935" t="s"/>
      <c r="V935" t="s">
        <v>83</v>
      </c>
      <c r="W935" t="s">
        <v>84</v>
      </c>
      <c r="X935" t="s"/>
      <c r="Y935" t="s">
        <v>85</v>
      </c>
      <c r="Z935">
        <f>HYPERLINK("https://hotelmonitor-cachepage.eclerx.com/savepage/tk_15439117514292023_sr_2152.html","info")</f>
        <v/>
      </c>
      <c r="AA935" t="n">
        <v>38884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/>
      <c r="AP935" t="n">
        <v>118</v>
      </c>
      <c r="AQ935" t="s">
        <v>88</v>
      </c>
      <c r="AR935" t="s">
        <v>89</v>
      </c>
      <c r="AS935" t="s"/>
      <c r="AT935" t="s">
        <v>90</v>
      </c>
      <c r="AU935" t="s"/>
      <c r="AV935" t="s"/>
      <c r="AW935" t="s"/>
      <c r="AX935" t="s"/>
      <c r="AY935" t="n">
        <v>2311814</v>
      </c>
      <c r="AZ935" t="s">
        <v>322</v>
      </c>
      <c r="BA935" t="s"/>
      <c r="BB935" t="n">
        <v>54670</v>
      </c>
      <c r="BC935" t="n">
        <v>0</v>
      </c>
      <c r="BD935" t="n">
        <v>0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377</v>
      </c>
      <c r="F936" t="n">
        <v>315547</v>
      </c>
      <c r="G936" t="s">
        <v>74</v>
      </c>
      <c r="H936" t="s">
        <v>75</v>
      </c>
      <c r="I936" t="s"/>
      <c r="J936" t="s">
        <v>74</v>
      </c>
      <c r="K936" t="n">
        <v>88</v>
      </c>
      <c r="L936" t="s">
        <v>76</v>
      </c>
      <c r="M936" t="s"/>
      <c r="N936" t="s">
        <v>111</v>
      </c>
      <c r="O936" t="s">
        <v>78</v>
      </c>
      <c r="P936" t="s">
        <v>378</v>
      </c>
      <c r="Q936" t="s"/>
      <c r="R936" t="s">
        <v>80</v>
      </c>
      <c r="S936" t="s">
        <v>147</v>
      </c>
      <c r="T936" t="s">
        <v>82</v>
      </c>
      <c r="U936" t="s"/>
      <c r="V936" t="s">
        <v>83</v>
      </c>
      <c r="W936" t="s">
        <v>94</v>
      </c>
      <c r="X936" t="s"/>
      <c r="Y936" t="s">
        <v>85</v>
      </c>
      <c r="Z936">
        <f>HYPERLINK("https://hotelmonitor-cachepage.eclerx.com/savepage/tk_15439117514292023_sr_2152.html","info")</f>
        <v/>
      </c>
      <c r="AA936" t="n">
        <v>38884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/>
      <c r="AP936" t="n">
        <v>118</v>
      </c>
      <c r="AQ936" t="s">
        <v>88</v>
      </c>
      <c r="AR936" t="s">
        <v>113</v>
      </c>
      <c r="AS936" t="s"/>
      <c r="AT936" t="s">
        <v>90</v>
      </c>
      <c r="AU936" t="s"/>
      <c r="AV936" t="s"/>
      <c r="AW936" t="s"/>
      <c r="AX936" t="s"/>
      <c r="AY936" t="n">
        <v>2311814</v>
      </c>
      <c r="AZ936" t="s">
        <v>322</v>
      </c>
      <c r="BA936" t="s"/>
      <c r="BB936" t="n">
        <v>54670</v>
      </c>
      <c r="BC936" t="n">
        <v>0</v>
      </c>
      <c r="BD936" t="n">
        <v>0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377</v>
      </c>
      <c r="F937" t="n">
        <v>315547</v>
      </c>
      <c r="G937" t="s">
        <v>74</v>
      </c>
      <c r="H937" t="s">
        <v>75</v>
      </c>
      <c r="I937" t="s"/>
      <c r="J937" t="s">
        <v>74</v>
      </c>
      <c r="K937" t="n">
        <v>88</v>
      </c>
      <c r="L937" t="s">
        <v>76</v>
      </c>
      <c r="M937" t="s"/>
      <c r="N937" t="s">
        <v>77</v>
      </c>
      <c r="O937" t="s">
        <v>78</v>
      </c>
      <c r="P937" t="s">
        <v>378</v>
      </c>
      <c r="Q937" t="s"/>
      <c r="R937" t="s">
        <v>80</v>
      </c>
      <c r="S937" t="s">
        <v>147</v>
      </c>
      <c r="T937" t="s">
        <v>82</v>
      </c>
      <c r="U937" t="s"/>
      <c r="V937" t="s">
        <v>83</v>
      </c>
      <c r="W937" t="s">
        <v>84</v>
      </c>
      <c r="X937" t="s"/>
      <c r="Y937" t="s">
        <v>85</v>
      </c>
      <c r="Z937">
        <f>HYPERLINK("https://hotelmonitor-cachepage.eclerx.com/savepage/tk_15439117514292023_sr_2152.html","info")</f>
        <v/>
      </c>
      <c r="AA937" t="n">
        <v>38884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/>
      <c r="AP937" t="n">
        <v>118</v>
      </c>
      <c r="AQ937" t="s">
        <v>88</v>
      </c>
      <c r="AR937" t="s">
        <v>140</v>
      </c>
      <c r="AS937" t="s"/>
      <c r="AT937" t="s">
        <v>90</v>
      </c>
      <c r="AU937" t="s"/>
      <c r="AV937" t="s"/>
      <c r="AW937" t="s"/>
      <c r="AX937" t="s"/>
      <c r="AY937" t="n">
        <v>2311814</v>
      </c>
      <c r="AZ937" t="s">
        <v>322</v>
      </c>
      <c r="BA937" t="s"/>
      <c r="BB937" t="n">
        <v>54670</v>
      </c>
      <c r="BC937" t="n">
        <v>0</v>
      </c>
      <c r="BD937" t="n">
        <v>0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377</v>
      </c>
      <c r="F938" t="n">
        <v>315547</v>
      </c>
      <c r="G938" t="s">
        <v>74</v>
      </c>
      <c r="H938" t="s">
        <v>75</v>
      </c>
      <c r="I938" t="s"/>
      <c r="J938" t="s">
        <v>74</v>
      </c>
      <c r="K938" t="n">
        <v>88</v>
      </c>
      <c r="L938" t="s">
        <v>76</v>
      </c>
      <c r="M938" t="s"/>
      <c r="N938" t="s">
        <v>142</v>
      </c>
      <c r="O938" t="s">
        <v>78</v>
      </c>
      <c r="P938" t="s">
        <v>378</v>
      </c>
      <c r="Q938" t="s"/>
      <c r="R938" t="s">
        <v>80</v>
      </c>
      <c r="S938" t="s">
        <v>147</v>
      </c>
      <c r="T938" t="s">
        <v>82</v>
      </c>
      <c r="U938" t="s"/>
      <c r="V938" t="s">
        <v>83</v>
      </c>
      <c r="W938" t="s">
        <v>94</v>
      </c>
      <c r="X938" t="s"/>
      <c r="Y938" t="s">
        <v>85</v>
      </c>
      <c r="Z938">
        <f>HYPERLINK("https://hotelmonitor-cachepage.eclerx.com/savepage/tk_15439117514292023_sr_2152.html","info")</f>
        <v/>
      </c>
      <c r="AA938" t="n">
        <v>38884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/>
      <c r="AP938" t="n">
        <v>118</v>
      </c>
      <c r="AQ938" t="s">
        <v>88</v>
      </c>
      <c r="AR938" t="s">
        <v>116</v>
      </c>
      <c r="AS938" t="s"/>
      <c r="AT938" t="s">
        <v>90</v>
      </c>
      <c r="AU938" t="s"/>
      <c r="AV938" t="s"/>
      <c r="AW938" t="s"/>
      <c r="AX938" t="s"/>
      <c r="AY938" t="n">
        <v>2311814</v>
      </c>
      <c r="AZ938" t="s">
        <v>322</v>
      </c>
      <c r="BA938" t="s"/>
      <c r="BB938" t="n">
        <v>54670</v>
      </c>
      <c r="BC938" t="n">
        <v>0</v>
      </c>
      <c r="BD938" t="n">
        <v>0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377</v>
      </c>
      <c r="F939" t="n">
        <v>315547</v>
      </c>
      <c r="G939" t="s">
        <v>74</v>
      </c>
      <c r="H939" t="s">
        <v>75</v>
      </c>
      <c r="I939" t="s"/>
      <c r="J939" t="s">
        <v>74</v>
      </c>
      <c r="K939" t="n">
        <v>88</v>
      </c>
      <c r="L939" t="s">
        <v>76</v>
      </c>
      <c r="M939" t="s"/>
      <c r="N939" t="s">
        <v>144</v>
      </c>
      <c r="O939" t="s">
        <v>78</v>
      </c>
      <c r="P939" t="s">
        <v>378</v>
      </c>
      <c r="Q939" t="s"/>
      <c r="R939" t="s">
        <v>80</v>
      </c>
      <c r="S939" t="s">
        <v>147</v>
      </c>
      <c r="T939" t="s">
        <v>82</v>
      </c>
      <c r="U939" t="s"/>
      <c r="V939" t="s">
        <v>83</v>
      </c>
      <c r="W939" t="s">
        <v>94</v>
      </c>
      <c r="X939" t="s"/>
      <c r="Y939" t="s">
        <v>85</v>
      </c>
      <c r="Z939">
        <f>HYPERLINK("https://hotelmonitor-cachepage.eclerx.com/savepage/tk_15439117514292023_sr_2152.html","info")</f>
        <v/>
      </c>
      <c r="AA939" t="n">
        <v>38884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/>
      <c r="AP939" t="n">
        <v>118</v>
      </c>
      <c r="AQ939" t="s">
        <v>88</v>
      </c>
      <c r="AR939" t="s">
        <v>103</v>
      </c>
      <c r="AS939" t="s"/>
      <c r="AT939" t="s">
        <v>90</v>
      </c>
      <c r="AU939" t="s"/>
      <c r="AV939" t="s"/>
      <c r="AW939" t="s"/>
      <c r="AX939" t="s"/>
      <c r="AY939" t="n">
        <v>2311814</v>
      </c>
      <c r="AZ939" t="s">
        <v>322</v>
      </c>
      <c r="BA939" t="s"/>
      <c r="BB939" t="n">
        <v>54670</v>
      </c>
      <c r="BC939" t="n">
        <v>0</v>
      </c>
      <c r="BD939" t="n">
        <v>0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377</v>
      </c>
      <c r="F940" t="n">
        <v>315547</v>
      </c>
      <c r="G940" t="s">
        <v>74</v>
      </c>
      <c r="H940" t="s">
        <v>75</v>
      </c>
      <c r="I940" t="s"/>
      <c r="J940" t="s">
        <v>74</v>
      </c>
      <c r="K940" t="n">
        <v>89</v>
      </c>
      <c r="L940" t="s">
        <v>76</v>
      </c>
      <c r="M940" t="s"/>
      <c r="N940" t="s">
        <v>77</v>
      </c>
      <c r="O940" t="s">
        <v>78</v>
      </c>
      <c r="P940" t="s">
        <v>378</v>
      </c>
      <c r="Q940" t="s"/>
      <c r="R940" t="s">
        <v>80</v>
      </c>
      <c r="S940" t="s">
        <v>264</v>
      </c>
      <c r="T940" t="s">
        <v>82</v>
      </c>
      <c r="U940" t="s"/>
      <c r="V940" t="s">
        <v>83</v>
      </c>
      <c r="W940" t="s">
        <v>94</v>
      </c>
      <c r="X940" t="s"/>
      <c r="Y940" t="s">
        <v>85</v>
      </c>
      <c r="Z940">
        <f>HYPERLINK("https://hotelmonitor-cachepage.eclerx.com/savepage/tk_15439117514292023_sr_2152.html","info")</f>
        <v/>
      </c>
      <c r="AA940" t="n">
        <v>38884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/>
      <c r="AP940" t="n">
        <v>118</v>
      </c>
      <c r="AQ940" t="s">
        <v>88</v>
      </c>
      <c r="AR940" t="s">
        <v>119</v>
      </c>
      <c r="AS940" t="s"/>
      <c r="AT940" t="s">
        <v>90</v>
      </c>
      <c r="AU940" t="s"/>
      <c r="AV940" t="s"/>
      <c r="AW940" t="s"/>
      <c r="AX940" t="s"/>
      <c r="AY940" t="n">
        <v>2311814</v>
      </c>
      <c r="AZ940" t="s">
        <v>322</v>
      </c>
      <c r="BA940" t="s"/>
      <c r="BB940" t="n">
        <v>54670</v>
      </c>
      <c r="BC940" t="n">
        <v>0</v>
      </c>
      <c r="BD940" t="n">
        <v>0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377</v>
      </c>
      <c r="F941" t="n">
        <v>315547</v>
      </c>
      <c r="G941" t="s">
        <v>74</v>
      </c>
      <c r="H941" t="s">
        <v>75</v>
      </c>
      <c r="I941" t="s"/>
      <c r="J941" t="s">
        <v>74</v>
      </c>
      <c r="K941" t="n">
        <v>90</v>
      </c>
      <c r="L941" t="s">
        <v>76</v>
      </c>
      <c r="M941" t="s"/>
      <c r="N941" t="s">
        <v>145</v>
      </c>
      <c r="O941" t="s">
        <v>78</v>
      </c>
      <c r="P941" t="s">
        <v>378</v>
      </c>
      <c r="Q941" t="s"/>
      <c r="R941" t="s">
        <v>80</v>
      </c>
      <c r="S941" t="s">
        <v>128</v>
      </c>
      <c r="T941" t="s">
        <v>82</v>
      </c>
      <c r="U941" t="s"/>
      <c r="V941" t="s">
        <v>83</v>
      </c>
      <c r="W941" t="s">
        <v>94</v>
      </c>
      <c r="X941" t="s"/>
      <c r="Y941" t="s">
        <v>85</v>
      </c>
      <c r="Z941">
        <f>HYPERLINK("https://hotelmonitor-cachepage.eclerx.com/savepage/tk_15439117514292023_sr_2152.html","info")</f>
        <v/>
      </c>
      <c r="AA941" t="n">
        <v>38884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/>
      <c r="AP941" t="n">
        <v>118</v>
      </c>
      <c r="AQ941" t="s">
        <v>88</v>
      </c>
      <c r="AR941" t="s">
        <v>121</v>
      </c>
      <c r="AS941" t="s"/>
      <c r="AT941" t="s">
        <v>90</v>
      </c>
      <c r="AU941" t="s"/>
      <c r="AV941" t="s"/>
      <c r="AW941" t="s"/>
      <c r="AX941" t="s"/>
      <c r="AY941" t="n">
        <v>2311814</v>
      </c>
      <c r="AZ941" t="s">
        <v>322</v>
      </c>
      <c r="BA941" t="s"/>
      <c r="BB941" t="n">
        <v>54670</v>
      </c>
      <c r="BC941" t="n">
        <v>0</v>
      </c>
      <c r="BD941" t="n">
        <v>0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377</v>
      </c>
      <c r="F942" t="n">
        <v>315547</v>
      </c>
      <c r="G942" t="s">
        <v>74</v>
      </c>
      <c r="H942" t="s">
        <v>75</v>
      </c>
      <c r="I942" t="s"/>
      <c r="J942" t="s">
        <v>74</v>
      </c>
      <c r="K942" t="n">
        <v>91</v>
      </c>
      <c r="L942" t="s">
        <v>76</v>
      </c>
      <c r="M942" t="s"/>
      <c r="N942" t="s">
        <v>77</v>
      </c>
      <c r="O942" t="s">
        <v>78</v>
      </c>
      <c r="P942" t="s">
        <v>378</v>
      </c>
      <c r="Q942" t="s"/>
      <c r="R942" t="s">
        <v>80</v>
      </c>
      <c r="S942" t="s">
        <v>148</v>
      </c>
      <c r="T942" t="s">
        <v>82</v>
      </c>
      <c r="U942" t="s"/>
      <c r="V942" t="s">
        <v>83</v>
      </c>
      <c r="W942" t="s">
        <v>94</v>
      </c>
      <c r="X942" t="s"/>
      <c r="Y942" t="s">
        <v>85</v>
      </c>
      <c r="Z942">
        <f>HYPERLINK("https://hotelmonitor-cachepage.eclerx.com/savepage/tk_15439117514292023_sr_2152.html","info")</f>
        <v/>
      </c>
      <c r="AA942" t="n">
        <v>38884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/>
      <c r="AP942" t="n">
        <v>118</v>
      </c>
      <c r="AQ942" t="s">
        <v>88</v>
      </c>
      <c r="AR942" t="s">
        <v>124</v>
      </c>
      <c r="AS942" t="s"/>
      <c r="AT942" t="s">
        <v>90</v>
      </c>
      <c r="AU942" t="s"/>
      <c r="AV942" t="s"/>
      <c r="AW942" t="s"/>
      <c r="AX942" t="s"/>
      <c r="AY942" t="n">
        <v>2311814</v>
      </c>
      <c r="AZ942" t="s">
        <v>322</v>
      </c>
      <c r="BA942" t="s"/>
      <c r="BB942" t="n">
        <v>54670</v>
      </c>
      <c r="BC942" t="n">
        <v>0</v>
      </c>
      <c r="BD942" t="n">
        <v>0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377</v>
      </c>
      <c r="F943" t="n">
        <v>315547</v>
      </c>
      <c r="G943" t="s">
        <v>74</v>
      </c>
      <c r="H943" t="s">
        <v>75</v>
      </c>
      <c r="I943" t="s"/>
      <c r="J943" t="s">
        <v>74</v>
      </c>
      <c r="K943" t="n">
        <v>92</v>
      </c>
      <c r="L943" t="s">
        <v>76</v>
      </c>
      <c r="M943" t="s"/>
      <c r="N943" t="s">
        <v>262</v>
      </c>
      <c r="O943" t="s">
        <v>78</v>
      </c>
      <c r="P943" t="s">
        <v>378</v>
      </c>
      <c r="Q943" t="s"/>
      <c r="R943" t="s">
        <v>80</v>
      </c>
      <c r="S943" t="s">
        <v>129</v>
      </c>
      <c r="T943" t="s">
        <v>82</v>
      </c>
      <c r="U943" t="s"/>
      <c r="V943" t="s">
        <v>83</v>
      </c>
      <c r="W943" t="s">
        <v>84</v>
      </c>
      <c r="X943" t="s"/>
      <c r="Y943" t="s">
        <v>85</v>
      </c>
      <c r="Z943">
        <f>HYPERLINK("https://hotelmonitor-cachepage.eclerx.com/savepage/tk_15439117514292023_sr_2152.html","info")</f>
        <v/>
      </c>
      <c r="AA943" t="n">
        <v>38884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/>
      <c r="AP943" t="n">
        <v>118</v>
      </c>
      <c r="AQ943" t="s">
        <v>88</v>
      </c>
      <c r="AR943" t="s">
        <v>110</v>
      </c>
      <c r="AS943" t="s"/>
      <c r="AT943" t="s">
        <v>90</v>
      </c>
      <c r="AU943" t="s"/>
      <c r="AV943" t="s"/>
      <c r="AW943" t="s"/>
      <c r="AX943" t="s"/>
      <c r="AY943" t="n">
        <v>2311814</v>
      </c>
      <c r="AZ943" t="s">
        <v>322</v>
      </c>
      <c r="BA943" t="s"/>
      <c r="BB943" t="n">
        <v>54670</v>
      </c>
      <c r="BC943" t="n">
        <v>0</v>
      </c>
      <c r="BD943" t="n">
        <v>0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377</v>
      </c>
      <c r="F944" t="n">
        <v>315547</v>
      </c>
      <c r="G944" t="s">
        <v>74</v>
      </c>
      <c r="H944" t="s">
        <v>75</v>
      </c>
      <c r="I944" t="s"/>
      <c r="J944" t="s">
        <v>74</v>
      </c>
      <c r="K944" t="n">
        <v>94</v>
      </c>
      <c r="L944" t="s">
        <v>76</v>
      </c>
      <c r="M944" t="s"/>
      <c r="N944" t="s">
        <v>262</v>
      </c>
      <c r="O944" t="s">
        <v>78</v>
      </c>
      <c r="P944" t="s">
        <v>378</v>
      </c>
      <c r="Q944" t="s"/>
      <c r="R944" t="s">
        <v>80</v>
      </c>
      <c r="S944" t="s">
        <v>267</v>
      </c>
      <c r="T944" t="s">
        <v>82</v>
      </c>
      <c r="U944" t="s"/>
      <c r="V944" t="s">
        <v>83</v>
      </c>
      <c r="W944" t="s">
        <v>84</v>
      </c>
      <c r="X944" t="s"/>
      <c r="Y944" t="s">
        <v>85</v>
      </c>
      <c r="Z944">
        <f>HYPERLINK("https://hotelmonitor-cachepage.eclerx.com/savepage/tk_15439117514292023_sr_2152.html","info")</f>
        <v/>
      </c>
      <c r="AA944" t="n">
        <v>38884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/>
      <c r="AP944" t="n">
        <v>118</v>
      </c>
      <c r="AQ944" t="s">
        <v>88</v>
      </c>
      <c r="AR944" t="s">
        <v>116</v>
      </c>
      <c r="AS944" t="s"/>
      <c r="AT944" t="s">
        <v>90</v>
      </c>
      <c r="AU944" t="s"/>
      <c r="AV944" t="s"/>
      <c r="AW944" t="s"/>
      <c r="AX944" t="s"/>
      <c r="AY944" t="n">
        <v>2311814</v>
      </c>
      <c r="AZ944" t="s">
        <v>322</v>
      </c>
      <c r="BA944" t="s"/>
      <c r="BB944" t="n">
        <v>54670</v>
      </c>
      <c r="BC944" t="n">
        <v>0</v>
      </c>
      <c r="BD944" t="n">
        <v>0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377</v>
      </c>
      <c r="F945" t="n">
        <v>315547</v>
      </c>
      <c r="G945" t="s">
        <v>74</v>
      </c>
      <c r="H945" t="s">
        <v>75</v>
      </c>
      <c r="I945" t="s"/>
      <c r="J945" t="s">
        <v>74</v>
      </c>
      <c r="K945" t="n">
        <v>94</v>
      </c>
      <c r="L945" t="s">
        <v>76</v>
      </c>
      <c r="M945" t="s"/>
      <c r="N945" t="s">
        <v>144</v>
      </c>
      <c r="O945" t="s">
        <v>78</v>
      </c>
      <c r="P945" t="s">
        <v>378</v>
      </c>
      <c r="Q945" t="s"/>
      <c r="R945" t="s">
        <v>80</v>
      </c>
      <c r="S945" t="s">
        <v>267</v>
      </c>
      <c r="T945" t="s">
        <v>82</v>
      </c>
      <c r="U945" t="s"/>
      <c r="V945" t="s">
        <v>83</v>
      </c>
      <c r="W945" t="s">
        <v>94</v>
      </c>
      <c r="X945" t="s"/>
      <c r="Y945" t="s">
        <v>85</v>
      </c>
      <c r="Z945">
        <f>HYPERLINK("https://hotelmonitor-cachepage.eclerx.com/savepage/tk_15439117514292023_sr_2152.html","info")</f>
        <v/>
      </c>
      <c r="AA945" t="n">
        <v>38884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/>
      <c r="AP945" t="n">
        <v>118</v>
      </c>
      <c r="AQ945" t="s">
        <v>88</v>
      </c>
      <c r="AR945" t="s">
        <v>103</v>
      </c>
      <c r="AS945" t="s"/>
      <c r="AT945" t="s">
        <v>90</v>
      </c>
      <c r="AU945" t="s"/>
      <c r="AV945" t="s"/>
      <c r="AW945" t="s"/>
      <c r="AX945" t="s"/>
      <c r="AY945" t="n">
        <v>2311814</v>
      </c>
      <c r="AZ945" t="s">
        <v>322</v>
      </c>
      <c r="BA945" t="s"/>
      <c r="BB945" t="n">
        <v>54670</v>
      </c>
      <c r="BC945" t="n">
        <v>0</v>
      </c>
      <c r="BD945" t="n">
        <v>0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377</v>
      </c>
      <c r="F946" t="n">
        <v>315547</v>
      </c>
      <c r="G946" t="s">
        <v>74</v>
      </c>
      <c r="H946" t="s">
        <v>75</v>
      </c>
      <c r="I946" t="s"/>
      <c r="J946" t="s">
        <v>74</v>
      </c>
      <c r="K946" t="n">
        <v>94</v>
      </c>
      <c r="L946" t="s">
        <v>76</v>
      </c>
      <c r="M946" t="s"/>
      <c r="N946" t="s">
        <v>93</v>
      </c>
      <c r="O946" t="s">
        <v>78</v>
      </c>
      <c r="P946" t="s">
        <v>378</v>
      </c>
      <c r="Q946" t="s"/>
      <c r="R946" t="s">
        <v>80</v>
      </c>
      <c r="S946" t="s">
        <v>267</v>
      </c>
      <c r="T946" t="s">
        <v>82</v>
      </c>
      <c r="U946" t="s"/>
      <c r="V946" t="s">
        <v>83</v>
      </c>
      <c r="W946" t="s">
        <v>94</v>
      </c>
      <c r="X946" t="s"/>
      <c r="Y946" t="s">
        <v>85</v>
      </c>
      <c r="Z946">
        <f>HYPERLINK("https://hotelmonitor-cachepage.eclerx.com/savepage/tk_15439117514292023_sr_2152.html","info")</f>
        <v/>
      </c>
      <c r="AA946" t="n">
        <v>38884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/>
      <c r="AP946" t="n">
        <v>118</v>
      </c>
      <c r="AQ946" t="s">
        <v>88</v>
      </c>
      <c r="AR946" t="s">
        <v>89</v>
      </c>
      <c r="AS946" t="s"/>
      <c r="AT946" t="s">
        <v>90</v>
      </c>
      <c r="AU946" t="s"/>
      <c r="AV946" t="s"/>
      <c r="AW946" t="s"/>
      <c r="AX946" t="s"/>
      <c r="AY946" t="n">
        <v>2311814</v>
      </c>
      <c r="AZ946" t="s">
        <v>322</v>
      </c>
      <c r="BA946" t="s"/>
      <c r="BB946" t="n">
        <v>54670</v>
      </c>
      <c r="BC946" t="n">
        <v>0</v>
      </c>
      <c r="BD946" t="n">
        <v>0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377</v>
      </c>
      <c r="F947" t="n">
        <v>315547</v>
      </c>
      <c r="G947" t="s">
        <v>74</v>
      </c>
      <c r="H947" t="s">
        <v>75</v>
      </c>
      <c r="I947" t="s"/>
      <c r="J947" t="s">
        <v>74</v>
      </c>
      <c r="K947" t="n">
        <v>106</v>
      </c>
      <c r="L947" t="s">
        <v>76</v>
      </c>
      <c r="M947" t="s"/>
      <c r="N947" t="s">
        <v>111</v>
      </c>
      <c r="O947" t="s">
        <v>78</v>
      </c>
      <c r="P947" t="s">
        <v>378</v>
      </c>
      <c r="Q947" t="s"/>
      <c r="R947" t="s">
        <v>80</v>
      </c>
      <c r="S947" t="s">
        <v>178</v>
      </c>
      <c r="T947" t="s">
        <v>82</v>
      </c>
      <c r="U947" t="s"/>
      <c r="V947" t="s">
        <v>83</v>
      </c>
      <c r="W947" t="s">
        <v>84</v>
      </c>
      <c r="X947" t="s"/>
      <c r="Y947" t="s">
        <v>85</v>
      </c>
      <c r="Z947">
        <f>HYPERLINK("https://hotelmonitor-cachepage.eclerx.com/savepage/tk_15439117514292023_sr_2152.html","info")</f>
        <v/>
      </c>
      <c r="AA947" t="n">
        <v>38884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/>
      <c r="AP947" t="n">
        <v>118</v>
      </c>
      <c r="AQ947" t="s">
        <v>88</v>
      </c>
      <c r="AR947" t="s">
        <v>113</v>
      </c>
      <c r="AS947" t="s"/>
      <c r="AT947" t="s">
        <v>90</v>
      </c>
      <c r="AU947" t="s"/>
      <c r="AV947" t="s"/>
      <c r="AW947" t="s"/>
      <c r="AX947" t="s"/>
      <c r="AY947" t="n">
        <v>2311814</v>
      </c>
      <c r="AZ947" t="s">
        <v>322</v>
      </c>
      <c r="BA947" t="s"/>
      <c r="BB947" t="n">
        <v>54670</v>
      </c>
      <c r="BC947" t="n">
        <v>0</v>
      </c>
      <c r="BD947" t="n">
        <v>0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377</v>
      </c>
      <c r="F948" t="n">
        <v>315547</v>
      </c>
      <c r="G948" t="s">
        <v>74</v>
      </c>
      <c r="H948" t="s">
        <v>75</v>
      </c>
      <c r="I948" t="s"/>
      <c r="J948" t="s">
        <v>74</v>
      </c>
      <c r="K948" t="n">
        <v>116</v>
      </c>
      <c r="L948" t="s">
        <v>76</v>
      </c>
      <c r="M948" t="s"/>
      <c r="N948" t="s">
        <v>272</v>
      </c>
      <c r="O948" t="s">
        <v>78</v>
      </c>
      <c r="P948" t="s">
        <v>378</v>
      </c>
      <c r="Q948" t="s"/>
      <c r="R948" t="s">
        <v>80</v>
      </c>
      <c r="S948" t="s">
        <v>132</v>
      </c>
      <c r="T948" t="s">
        <v>82</v>
      </c>
      <c r="U948" t="s"/>
      <c r="V948" t="s">
        <v>83</v>
      </c>
      <c r="W948" t="s">
        <v>94</v>
      </c>
      <c r="X948" t="s"/>
      <c r="Y948" t="s">
        <v>85</v>
      </c>
      <c r="Z948">
        <f>HYPERLINK("https://hotelmonitor-cachepage.eclerx.com/savepage/tk_15439117514292023_sr_2152.html","info")</f>
        <v/>
      </c>
      <c r="AA948" t="n">
        <v>38884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/>
      <c r="AP948" t="n">
        <v>118</v>
      </c>
      <c r="AQ948" t="s">
        <v>88</v>
      </c>
      <c r="AR948" t="s">
        <v>110</v>
      </c>
      <c r="AS948" t="s"/>
      <c r="AT948" t="s">
        <v>90</v>
      </c>
      <c r="AU948" t="s"/>
      <c r="AV948" t="s"/>
      <c r="AW948" t="s"/>
      <c r="AX948" t="s"/>
      <c r="AY948" t="n">
        <v>2311814</v>
      </c>
      <c r="AZ948" t="s">
        <v>322</v>
      </c>
      <c r="BA948" t="s"/>
      <c r="BB948" t="n">
        <v>54670</v>
      </c>
      <c r="BC948" t="n">
        <v>0</v>
      </c>
      <c r="BD948" t="n">
        <v>0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377</v>
      </c>
      <c r="F949" t="n">
        <v>315547</v>
      </c>
      <c r="G949" t="s">
        <v>74</v>
      </c>
      <c r="H949" t="s">
        <v>75</v>
      </c>
      <c r="I949" t="s"/>
      <c r="J949" t="s">
        <v>74</v>
      </c>
      <c r="K949" t="n">
        <v>119</v>
      </c>
      <c r="L949" t="s">
        <v>76</v>
      </c>
      <c r="M949" t="s"/>
      <c r="N949" t="s">
        <v>272</v>
      </c>
      <c r="O949" t="s">
        <v>78</v>
      </c>
      <c r="P949" t="s">
        <v>378</v>
      </c>
      <c r="Q949" t="s"/>
      <c r="R949" t="s">
        <v>80</v>
      </c>
      <c r="S949" t="s">
        <v>623</v>
      </c>
      <c r="T949" t="s">
        <v>82</v>
      </c>
      <c r="U949" t="s"/>
      <c r="V949" t="s">
        <v>83</v>
      </c>
      <c r="W949" t="s">
        <v>94</v>
      </c>
      <c r="X949" t="s"/>
      <c r="Y949" t="s">
        <v>85</v>
      </c>
      <c r="Z949">
        <f>HYPERLINK("https://hotelmonitor-cachepage.eclerx.com/savepage/tk_15439117514292023_sr_2152.html","info")</f>
        <v/>
      </c>
      <c r="AA949" t="n">
        <v>38884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/>
      <c r="AP949" t="n">
        <v>118</v>
      </c>
      <c r="AQ949" t="s">
        <v>88</v>
      </c>
      <c r="AR949" t="s">
        <v>116</v>
      </c>
      <c r="AS949" t="s"/>
      <c r="AT949" t="s">
        <v>90</v>
      </c>
      <c r="AU949" t="s"/>
      <c r="AV949" t="s"/>
      <c r="AW949" t="s"/>
      <c r="AX949" t="s"/>
      <c r="AY949" t="n">
        <v>2311814</v>
      </c>
      <c r="AZ949" t="s">
        <v>322</v>
      </c>
      <c r="BA949" t="s"/>
      <c r="BB949" t="n">
        <v>54670</v>
      </c>
      <c r="BC949" t="n">
        <v>0</v>
      </c>
      <c r="BD949" t="n">
        <v>0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377</v>
      </c>
      <c r="F950" t="n">
        <v>315547</v>
      </c>
      <c r="G950" t="s">
        <v>74</v>
      </c>
      <c r="H950" t="s">
        <v>75</v>
      </c>
      <c r="I950" t="s"/>
      <c r="J950" t="s">
        <v>74</v>
      </c>
      <c r="K950" t="n">
        <v>121</v>
      </c>
      <c r="L950" t="s">
        <v>76</v>
      </c>
      <c r="M950" t="s"/>
      <c r="N950" t="s">
        <v>275</v>
      </c>
      <c r="O950" t="s">
        <v>78</v>
      </c>
      <c r="P950" t="s">
        <v>378</v>
      </c>
      <c r="Q950" t="s"/>
      <c r="R950" t="s">
        <v>80</v>
      </c>
      <c r="S950" t="s">
        <v>133</v>
      </c>
      <c r="T950" t="s">
        <v>82</v>
      </c>
      <c r="U950" t="s"/>
      <c r="V950" t="s">
        <v>83</v>
      </c>
      <c r="W950" t="s">
        <v>94</v>
      </c>
      <c r="X950" t="s"/>
      <c r="Y950" t="s">
        <v>85</v>
      </c>
      <c r="Z950">
        <f>HYPERLINK("https://hotelmonitor-cachepage.eclerx.com/savepage/tk_15439117514292023_sr_2152.html","info")</f>
        <v/>
      </c>
      <c r="AA950" t="n">
        <v>38884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/>
      <c r="AP950" t="n">
        <v>118</v>
      </c>
      <c r="AQ950" t="s">
        <v>88</v>
      </c>
      <c r="AR950" t="s">
        <v>110</v>
      </c>
      <c r="AS950" t="s"/>
      <c r="AT950" t="s">
        <v>90</v>
      </c>
      <c r="AU950" t="s"/>
      <c r="AV950" t="s"/>
      <c r="AW950" t="s"/>
      <c r="AX950" t="s"/>
      <c r="AY950" t="n">
        <v>2311814</v>
      </c>
      <c r="AZ950" t="s">
        <v>322</v>
      </c>
      <c r="BA950" t="s"/>
      <c r="BB950" t="n">
        <v>54670</v>
      </c>
      <c r="BC950" t="n">
        <v>0</v>
      </c>
      <c r="BD950" t="n">
        <v>0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377</v>
      </c>
      <c r="F951" t="n">
        <v>315547</v>
      </c>
      <c r="G951" t="s">
        <v>74</v>
      </c>
      <c r="H951" t="s">
        <v>75</v>
      </c>
      <c r="I951" t="s"/>
      <c r="J951" t="s">
        <v>74</v>
      </c>
      <c r="K951" t="n">
        <v>125</v>
      </c>
      <c r="L951" t="s">
        <v>76</v>
      </c>
      <c r="M951" t="s"/>
      <c r="N951" t="s">
        <v>275</v>
      </c>
      <c r="O951" t="s">
        <v>78</v>
      </c>
      <c r="P951" t="s">
        <v>378</v>
      </c>
      <c r="Q951" t="s"/>
      <c r="R951" t="s">
        <v>80</v>
      </c>
      <c r="S951" t="s">
        <v>271</v>
      </c>
      <c r="T951" t="s">
        <v>82</v>
      </c>
      <c r="U951" t="s"/>
      <c r="V951" t="s">
        <v>83</v>
      </c>
      <c r="W951" t="s">
        <v>94</v>
      </c>
      <c r="X951" t="s"/>
      <c r="Y951" t="s">
        <v>85</v>
      </c>
      <c r="Z951">
        <f>HYPERLINK("https://hotelmonitor-cachepage.eclerx.com/savepage/tk_15439117514292023_sr_2152.html","info")</f>
        <v/>
      </c>
      <c r="AA951" t="n">
        <v>38884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/>
      <c r="AP951" t="n">
        <v>118</v>
      </c>
      <c r="AQ951" t="s">
        <v>88</v>
      </c>
      <c r="AR951" t="s">
        <v>116</v>
      </c>
      <c r="AS951" t="s"/>
      <c r="AT951" t="s">
        <v>90</v>
      </c>
      <c r="AU951" t="s"/>
      <c r="AV951" t="s"/>
      <c r="AW951" t="s"/>
      <c r="AX951" t="s"/>
      <c r="AY951" t="n">
        <v>2311814</v>
      </c>
      <c r="AZ951" t="s">
        <v>322</v>
      </c>
      <c r="BA951" t="s"/>
      <c r="BB951" t="n">
        <v>54670</v>
      </c>
      <c r="BC951" t="n">
        <v>0</v>
      </c>
      <c r="BD951" t="n">
        <v>0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377</v>
      </c>
      <c r="F952" t="n">
        <v>315547</v>
      </c>
      <c r="G952" t="s">
        <v>74</v>
      </c>
      <c r="H952" t="s">
        <v>75</v>
      </c>
      <c r="I952" t="s"/>
      <c r="J952" t="s">
        <v>74</v>
      </c>
      <c r="K952" t="n">
        <v>156</v>
      </c>
      <c r="L952" t="s">
        <v>76</v>
      </c>
      <c r="M952" t="s"/>
      <c r="N952" t="s">
        <v>77</v>
      </c>
      <c r="O952" t="s">
        <v>78</v>
      </c>
      <c r="P952" t="s">
        <v>378</v>
      </c>
      <c r="Q952" t="s"/>
      <c r="R952" t="s">
        <v>80</v>
      </c>
      <c r="S952" t="s">
        <v>457</v>
      </c>
      <c r="T952" t="s">
        <v>82</v>
      </c>
      <c r="U952" t="s"/>
      <c r="V952" t="s">
        <v>83</v>
      </c>
      <c r="W952" t="s">
        <v>94</v>
      </c>
      <c r="X952" t="s"/>
      <c r="Y952" t="s">
        <v>85</v>
      </c>
      <c r="Z952">
        <f>HYPERLINK("https://hotelmonitor-cachepage.eclerx.com/savepage/tk_15439117514292023_sr_2152.html","info")</f>
        <v/>
      </c>
      <c r="AA952" t="n">
        <v>38884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/>
      <c r="AP952" t="n">
        <v>118</v>
      </c>
      <c r="AQ952" t="s">
        <v>88</v>
      </c>
      <c r="AR952" t="s">
        <v>156</v>
      </c>
      <c r="AS952" t="s"/>
      <c r="AT952" t="s">
        <v>90</v>
      </c>
      <c r="AU952" t="s"/>
      <c r="AV952" t="s"/>
      <c r="AW952" t="s"/>
      <c r="AX952" t="s"/>
      <c r="AY952" t="n">
        <v>2311814</v>
      </c>
      <c r="AZ952" t="s">
        <v>322</v>
      </c>
      <c r="BA952" t="s"/>
      <c r="BB952" t="n">
        <v>54670</v>
      </c>
      <c r="BC952" t="n">
        <v>0</v>
      </c>
      <c r="BD952" t="n">
        <v>0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377</v>
      </c>
      <c r="F953" t="n">
        <v>315547</v>
      </c>
      <c r="G953" t="s">
        <v>74</v>
      </c>
      <c r="H953" t="s">
        <v>75</v>
      </c>
      <c r="I953" t="s"/>
      <c r="J953" t="s">
        <v>74</v>
      </c>
      <c r="K953" t="n">
        <v>156</v>
      </c>
      <c r="L953" t="s">
        <v>76</v>
      </c>
      <c r="M953" t="s"/>
      <c r="N953" t="s">
        <v>157</v>
      </c>
      <c r="O953" t="s">
        <v>78</v>
      </c>
      <c r="P953" t="s">
        <v>378</v>
      </c>
      <c r="Q953" t="s"/>
      <c r="R953" t="s">
        <v>80</v>
      </c>
      <c r="S953" t="s">
        <v>457</v>
      </c>
      <c r="T953" t="s">
        <v>82</v>
      </c>
      <c r="U953" t="s"/>
      <c r="V953" t="s">
        <v>83</v>
      </c>
      <c r="W953" t="s">
        <v>94</v>
      </c>
      <c r="X953" t="s"/>
      <c r="Y953" t="s">
        <v>85</v>
      </c>
      <c r="Z953">
        <f>HYPERLINK("https://hotelmonitor-cachepage.eclerx.com/savepage/tk_15439117514292023_sr_2152.html","info")</f>
        <v/>
      </c>
      <c r="AA953" t="n">
        <v>38884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87</v>
      </c>
      <c r="AO953" t="s"/>
      <c r="AP953" t="n">
        <v>118</v>
      </c>
      <c r="AQ953" t="s">
        <v>88</v>
      </c>
      <c r="AR953" t="s">
        <v>156</v>
      </c>
      <c r="AS953" t="s"/>
      <c r="AT953" t="s">
        <v>90</v>
      </c>
      <c r="AU953" t="s"/>
      <c r="AV953" t="s"/>
      <c r="AW953" t="s"/>
      <c r="AX953" t="s"/>
      <c r="AY953" t="n">
        <v>2311814</v>
      </c>
      <c r="AZ953" t="s">
        <v>322</v>
      </c>
      <c r="BA953" t="s"/>
      <c r="BB953" t="n">
        <v>54670</v>
      </c>
      <c r="BC953" t="n">
        <v>0</v>
      </c>
      <c r="BD953" t="n">
        <v>0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377</v>
      </c>
      <c r="F954" t="n">
        <v>315547</v>
      </c>
      <c r="G954" t="s">
        <v>74</v>
      </c>
      <c r="H954" t="s">
        <v>75</v>
      </c>
      <c r="I954" t="s"/>
      <c r="J954" t="s">
        <v>74</v>
      </c>
      <c r="K954" t="n">
        <v>173</v>
      </c>
      <c r="L954" t="s">
        <v>76</v>
      </c>
      <c r="M954" t="s"/>
      <c r="N954" t="s">
        <v>159</v>
      </c>
      <c r="O954" t="s">
        <v>78</v>
      </c>
      <c r="P954" t="s">
        <v>378</v>
      </c>
      <c r="Q954" t="s"/>
      <c r="R954" t="s">
        <v>80</v>
      </c>
      <c r="S954" t="s">
        <v>504</v>
      </c>
      <c r="T954" t="s">
        <v>82</v>
      </c>
      <c r="U954" t="s"/>
      <c r="V954" t="s">
        <v>83</v>
      </c>
      <c r="W954" t="s">
        <v>94</v>
      </c>
      <c r="X954" t="s"/>
      <c r="Y954" t="s">
        <v>85</v>
      </c>
      <c r="Z954">
        <f>HYPERLINK("https://hotelmonitor-cachepage.eclerx.com/savepage/tk_15439117514292023_sr_2152.html","info")</f>
        <v/>
      </c>
      <c r="AA954" t="n">
        <v>38884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/>
      <c r="AP954" t="n">
        <v>118</v>
      </c>
      <c r="AQ954" t="s">
        <v>88</v>
      </c>
      <c r="AR954" t="s">
        <v>156</v>
      </c>
      <c r="AS954" t="s"/>
      <c r="AT954" t="s">
        <v>90</v>
      </c>
      <c r="AU954" t="s"/>
      <c r="AV954" t="s"/>
      <c r="AW954" t="s"/>
      <c r="AX954" t="s"/>
      <c r="AY954" t="n">
        <v>2311814</v>
      </c>
      <c r="AZ954" t="s">
        <v>322</v>
      </c>
      <c r="BA954" t="s"/>
      <c r="BB954" t="n">
        <v>54670</v>
      </c>
      <c r="BC954" t="n">
        <v>0</v>
      </c>
      <c r="BD954" t="n">
        <v>0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377</v>
      </c>
      <c r="F955" t="n">
        <v>315547</v>
      </c>
      <c r="G955" t="s">
        <v>74</v>
      </c>
      <c r="H955" t="s">
        <v>75</v>
      </c>
      <c r="I955" t="s"/>
      <c r="J955" t="s">
        <v>74</v>
      </c>
      <c r="K955" t="n">
        <v>185</v>
      </c>
      <c r="L955" t="s">
        <v>76</v>
      </c>
      <c r="M955" t="s"/>
      <c r="N955" t="s">
        <v>77</v>
      </c>
      <c r="O955" t="s">
        <v>78</v>
      </c>
      <c r="P955" t="s">
        <v>378</v>
      </c>
      <c r="Q955" t="s"/>
      <c r="R955" t="s">
        <v>80</v>
      </c>
      <c r="S955" t="s">
        <v>538</v>
      </c>
      <c r="T955" t="s">
        <v>82</v>
      </c>
      <c r="U955" t="s"/>
      <c r="V955" t="s">
        <v>83</v>
      </c>
      <c r="W955" t="s">
        <v>84</v>
      </c>
      <c r="X955" t="s"/>
      <c r="Y955" t="s">
        <v>85</v>
      </c>
      <c r="Z955">
        <f>HYPERLINK("https://hotelmonitor-cachepage.eclerx.com/savepage/tk_15439117514292023_sr_2152.html","info")</f>
        <v/>
      </c>
      <c r="AA955" t="n">
        <v>38884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/>
      <c r="AP955" t="n">
        <v>118</v>
      </c>
      <c r="AQ955" t="s">
        <v>88</v>
      </c>
      <c r="AR955" t="s">
        <v>156</v>
      </c>
      <c r="AS955" t="s"/>
      <c r="AT955" t="s">
        <v>90</v>
      </c>
      <c r="AU955" t="s"/>
      <c r="AV955" t="s"/>
      <c r="AW955" t="s"/>
      <c r="AX955" t="s"/>
      <c r="AY955" t="n">
        <v>2311814</v>
      </c>
      <c r="AZ955" t="s">
        <v>322</v>
      </c>
      <c r="BA955" t="s"/>
      <c r="BB955" t="n">
        <v>54670</v>
      </c>
      <c r="BC955" t="n">
        <v>0</v>
      </c>
      <c r="BD955" t="n">
        <v>0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377</v>
      </c>
      <c r="F956" t="n">
        <v>315547</v>
      </c>
      <c r="G956" t="s">
        <v>74</v>
      </c>
      <c r="H956" t="s">
        <v>75</v>
      </c>
      <c r="I956" t="s"/>
      <c r="J956" t="s">
        <v>74</v>
      </c>
      <c r="K956" t="n">
        <v>233</v>
      </c>
      <c r="L956" t="s">
        <v>76</v>
      </c>
      <c r="M956" t="s"/>
      <c r="N956" t="s">
        <v>162</v>
      </c>
      <c r="O956" t="s">
        <v>78</v>
      </c>
      <c r="P956" t="s">
        <v>378</v>
      </c>
      <c r="Q956" t="s"/>
      <c r="R956" t="s">
        <v>80</v>
      </c>
      <c r="S956" t="s">
        <v>212</v>
      </c>
      <c r="T956" t="s">
        <v>82</v>
      </c>
      <c r="U956" t="s"/>
      <c r="V956" t="s">
        <v>83</v>
      </c>
      <c r="W956" t="s">
        <v>94</v>
      </c>
      <c r="X956" t="s"/>
      <c r="Y956" t="s">
        <v>85</v>
      </c>
      <c r="Z956">
        <f>HYPERLINK("https://hotelmonitor-cachepage.eclerx.com/savepage/tk_15439117514292023_sr_2152.html","info")</f>
        <v/>
      </c>
      <c r="AA956" t="n">
        <v>38884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87</v>
      </c>
      <c r="AO956" t="s"/>
      <c r="AP956" t="n">
        <v>118</v>
      </c>
      <c r="AQ956" t="s">
        <v>88</v>
      </c>
      <c r="AR956" t="s">
        <v>156</v>
      </c>
      <c r="AS956" t="s"/>
      <c r="AT956" t="s">
        <v>90</v>
      </c>
      <c r="AU956" t="s"/>
      <c r="AV956" t="s"/>
      <c r="AW956" t="s"/>
      <c r="AX956" t="s"/>
      <c r="AY956" t="n">
        <v>2311814</v>
      </c>
      <c r="AZ956" t="s">
        <v>322</v>
      </c>
      <c r="BA956" t="s"/>
      <c r="BB956" t="n">
        <v>54670</v>
      </c>
      <c r="BC956" t="n">
        <v>0</v>
      </c>
      <c r="BD956" t="n">
        <v>0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377</v>
      </c>
      <c r="F957" t="n">
        <v>315547</v>
      </c>
      <c r="G957" t="s">
        <v>74</v>
      </c>
      <c r="H957" t="s">
        <v>75</v>
      </c>
      <c r="I957" t="s"/>
      <c r="J957" t="s">
        <v>74</v>
      </c>
      <c r="K957" t="n">
        <v>244</v>
      </c>
      <c r="L957" t="s">
        <v>76</v>
      </c>
      <c r="M957" t="s"/>
      <c r="N957" t="s">
        <v>164</v>
      </c>
      <c r="O957" t="s">
        <v>78</v>
      </c>
      <c r="P957" t="s">
        <v>378</v>
      </c>
      <c r="Q957" t="s"/>
      <c r="R957" t="s">
        <v>80</v>
      </c>
      <c r="S957" t="s">
        <v>215</v>
      </c>
      <c r="T957" t="s">
        <v>82</v>
      </c>
      <c r="U957" t="s"/>
      <c r="V957" t="s">
        <v>83</v>
      </c>
      <c r="W957" t="s">
        <v>94</v>
      </c>
      <c r="X957" t="s"/>
      <c r="Y957" t="s">
        <v>85</v>
      </c>
      <c r="Z957">
        <f>HYPERLINK("https://hotelmonitor-cachepage.eclerx.com/savepage/tk_15439117514292023_sr_2152.html","info")</f>
        <v/>
      </c>
      <c r="AA957" t="n">
        <v>38884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/>
      <c r="AP957" t="n">
        <v>118</v>
      </c>
      <c r="AQ957" t="s">
        <v>88</v>
      </c>
      <c r="AR957" t="s">
        <v>156</v>
      </c>
      <c r="AS957" t="s"/>
      <c r="AT957" t="s">
        <v>90</v>
      </c>
      <c r="AU957" t="s"/>
      <c r="AV957" t="s"/>
      <c r="AW957" t="s"/>
      <c r="AX957" t="s"/>
      <c r="AY957" t="n">
        <v>2311814</v>
      </c>
      <c r="AZ957" t="s">
        <v>322</v>
      </c>
      <c r="BA957" t="s"/>
      <c r="BB957" t="n">
        <v>54670</v>
      </c>
      <c r="BC957" t="n">
        <v>0</v>
      </c>
      <c r="BD957" t="n">
        <v>0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682</v>
      </c>
      <c r="F958" t="n">
        <v>3495876</v>
      </c>
      <c r="G958" t="s">
        <v>74</v>
      </c>
      <c r="H958" t="s">
        <v>75</v>
      </c>
      <c r="I958" t="s"/>
      <c r="J958" t="s">
        <v>74</v>
      </c>
      <c r="K958" t="n">
        <v>71</v>
      </c>
      <c r="L958" t="s">
        <v>76</v>
      </c>
      <c r="M958" t="s"/>
      <c r="N958" t="s">
        <v>111</v>
      </c>
      <c r="O958" t="s">
        <v>78</v>
      </c>
      <c r="P958" t="s">
        <v>682</v>
      </c>
      <c r="Q958" t="s"/>
      <c r="R958" t="s">
        <v>80</v>
      </c>
      <c r="S958" t="s">
        <v>683</v>
      </c>
      <c r="T958" t="s">
        <v>82</v>
      </c>
      <c r="U958" t="s"/>
      <c r="V958" t="s">
        <v>83</v>
      </c>
      <c r="W958" t="s">
        <v>94</v>
      </c>
      <c r="X958" t="s"/>
      <c r="Y958" t="s">
        <v>85</v>
      </c>
      <c r="Z958">
        <f>HYPERLINK("https://hotelmonitor-cachepage.eclerx.com/savepage/tk_15439116829172473_sr_2152.html","info")</f>
        <v/>
      </c>
      <c r="AA958" t="n">
        <v>557121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/>
      <c r="AP958" t="n">
        <v>93</v>
      </c>
      <c r="AQ958" t="s">
        <v>88</v>
      </c>
      <c r="AR958" t="s">
        <v>113</v>
      </c>
      <c r="AS958" t="s"/>
      <c r="AT958" t="s">
        <v>90</v>
      </c>
      <c r="AU958" t="s"/>
      <c r="AV958" t="s"/>
      <c r="AW958" t="s"/>
      <c r="AX958" t="s"/>
      <c r="AY958" t="n">
        <v>3508411</v>
      </c>
      <c r="AZ958" t="s">
        <v>684</v>
      </c>
      <c r="BA958" t="s"/>
      <c r="BB958" t="n">
        <v>158899</v>
      </c>
      <c r="BC958" t="n">
        <v>9.967014323742699</v>
      </c>
      <c r="BD958" t="n">
        <v>53.549981867334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682</v>
      </c>
      <c r="F959" t="n">
        <v>3495876</v>
      </c>
      <c r="G959" t="s">
        <v>74</v>
      </c>
      <c r="H959" t="s">
        <v>75</v>
      </c>
      <c r="I959" t="s"/>
      <c r="J959" t="s">
        <v>74</v>
      </c>
      <c r="K959" t="n">
        <v>73</v>
      </c>
      <c r="L959" t="s">
        <v>76</v>
      </c>
      <c r="M959" t="s"/>
      <c r="N959" t="s">
        <v>117</v>
      </c>
      <c r="O959" t="s">
        <v>78</v>
      </c>
      <c r="P959" t="s">
        <v>682</v>
      </c>
      <c r="Q959" t="s"/>
      <c r="R959" t="s">
        <v>80</v>
      </c>
      <c r="S959" t="s">
        <v>136</v>
      </c>
      <c r="T959" t="s">
        <v>82</v>
      </c>
      <c r="U959" t="s"/>
      <c r="V959" t="s">
        <v>83</v>
      </c>
      <c r="W959" t="s">
        <v>94</v>
      </c>
      <c r="X959" t="s"/>
      <c r="Y959" t="s">
        <v>85</v>
      </c>
      <c r="Z959">
        <f>HYPERLINK("https://hotelmonitor-cachepage.eclerx.com/savepage/tk_15439116829172473_sr_2152.html","info")</f>
        <v/>
      </c>
      <c r="AA959" t="n">
        <v>557121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/>
      <c r="AP959" t="n">
        <v>93</v>
      </c>
      <c r="AQ959" t="s">
        <v>88</v>
      </c>
      <c r="AR959" t="s">
        <v>103</v>
      </c>
      <c r="AS959" t="s"/>
      <c r="AT959" t="s">
        <v>90</v>
      </c>
      <c r="AU959" t="s"/>
      <c r="AV959" t="s"/>
      <c r="AW959" t="s"/>
      <c r="AX959" t="s"/>
      <c r="AY959" t="n">
        <v>3508411</v>
      </c>
      <c r="AZ959" t="s">
        <v>684</v>
      </c>
      <c r="BA959" t="s"/>
      <c r="BB959" t="n">
        <v>158899</v>
      </c>
      <c r="BC959" t="n">
        <v>9.967014323742699</v>
      </c>
      <c r="BD959" t="n">
        <v>53.549981867334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682</v>
      </c>
      <c r="F960" t="n">
        <v>3495876</v>
      </c>
      <c r="G960" t="s">
        <v>74</v>
      </c>
      <c r="H960" t="s">
        <v>75</v>
      </c>
      <c r="I960" t="s"/>
      <c r="J960" t="s">
        <v>74</v>
      </c>
      <c r="K960" t="n">
        <v>73</v>
      </c>
      <c r="L960" t="s">
        <v>76</v>
      </c>
      <c r="M960" t="s"/>
      <c r="N960" t="s">
        <v>100</v>
      </c>
      <c r="O960" t="s">
        <v>78</v>
      </c>
      <c r="P960" t="s">
        <v>682</v>
      </c>
      <c r="Q960" t="s"/>
      <c r="R960" t="s">
        <v>80</v>
      </c>
      <c r="S960" t="s">
        <v>136</v>
      </c>
      <c r="T960" t="s">
        <v>82</v>
      </c>
      <c r="U960" t="s"/>
      <c r="V960" t="s">
        <v>83</v>
      </c>
      <c r="W960" t="s">
        <v>94</v>
      </c>
      <c r="X960" t="s"/>
      <c r="Y960" t="s">
        <v>85</v>
      </c>
      <c r="Z960">
        <f>HYPERLINK("https://hotelmonitor-cachepage.eclerx.com/savepage/tk_15439116829172473_sr_2152.html","info")</f>
        <v/>
      </c>
      <c r="AA960" t="n">
        <v>557121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/>
      <c r="AP960" t="n">
        <v>93</v>
      </c>
      <c r="AQ960" t="s">
        <v>88</v>
      </c>
      <c r="AR960" t="s">
        <v>103</v>
      </c>
      <c r="AS960" t="s"/>
      <c r="AT960" t="s">
        <v>90</v>
      </c>
      <c r="AU960" t="s"/>
      <c r="AV960" t="s"/>
      <c r="AW960" t="s"/>
      <c r="AX960" t="s"/>
      <c r="AY960" t="n">
        <v>3508411</v>
      </c>
      <c r="AZ960" t="s">
        <v>684</v>
      </c>
      <c r="BA960" t="s"/>
      <c r="BB960" t="n">
        <v>158899</v>
      </c>
      <c r="BC960" t="n">
        <v>9.967014323742699</v>
      </c>
      <c r="BD960" t="n">
        <v>53.549981867334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685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99</v>
      </c>
      <c r="L961" t="s">
        <v>76</v>
      </c>
      <c r="M961" t="s"/>
      <c r="N961" t="s">
        <v>283</v>
      </c>
      <c r="O961" t="s">
        <v>78</v>
      </c>
      <c r="P961" t="s">
        <v>685</v>
      </c>
      <c r="Q961" t="s"/>
      <c r="R961" t="s">
        <v>80</v>
      </c>
      <c r="S961" t="s">
        <v>525</v>
      </c>
      <c r="T961" t="s">
        <v>82</v>
      </c>
      <c r="U961" t="s"/>
      <c r="V961" t="s">
        <v>83</v>
      </c>
      <c r="W961" t="s">
        <v>84</v>
      </c>
      <c r="X961" t="s"/>
      <c r="Y961" t="s">
        <v>85</v>
      </c>
      <c r="Z961">
        <f>HYPERLINK("https://hotelmonitor-cachepage.eclerx.com/savepage/tk_15439116074370234_sr_2152.html","info")</f>
        <v/>
      </c>
      <c r="AA961" t="n">
        <v>-6796706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/>
      <c r="AP961" t="n">
        <v>65</v>
      </c>
      <c r="AQ961" t="s">
        <v>88</v>
      </c>
      <c r="AR961" t="s">
        <v>103</v>
      </c>
      <c r="AS961" t="s"/>
      <c r="AT961" t="s">
        <v>90</v>
      </c>
      <c r="AU961" t="s"/>
      <c r="AV961" t="s"/>
      <c r="AW961" t="s"/>
      <c r="AX961" t="s"/>
      <c r="AY961" t="n">
        <v>6796706</v>
      </c>
      <c r="AZ961" t="s">
        <v>322</v>
      </c>
      <c r="BA961" t="s"/>
      <c r="BB961" t="n">
        <v>41618</v>
      </c>
      <c r="BC961" t="n">
        <v>0</v>
      </c>
      <c r="BD961" t="n">
        <v>0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97</v>
      </c>
      <c r="B962" t="s">
        <v>71</v>
      </c>
      <c r="C962" t="s">
        <v>98</v>
      </c>
      <c r="D962" t="n">
        <v>2</v>
      </c>
      <c r="E962" t="s">
        <v>686</v>
      </c>
      <c r="F962" t="n">
        <v>720102</v>
      </c>
      <c r="G962" t="s">
        <v>74</v>
      </c>
      <c r="H962" t="s">
        <v>75</v>
      </c>
      <c r="I962" t="s"/>
      <c r="J962" t="s">
        <v>74</v>
      </c>
      <c r="K962" t="n">
        <v>78</v>
      </c>
      <c r="L962" t="s">
        <v>76</v>
      </c>
      <c r="M962" t="s"/>
      <c r="N962" t="s">
        <v>349</v>
      </c>
      <c r="O962" t="s">
        <v>78</v>
      </c>
      <c r="P962" t="s">
        <v>686</v>
      </c>
      <c r="Q962" t="s"/>
      <c r="R962" t="s">
        <v>80</v>
      </c>
      <c r="S962" t="s">
        <v>307</v>
      </c>
      <c r="T962" t="s">
        <v>82</v>
      </c>
      <c r="U962" t="s"/>
      <c r="V962" t="s">
        <v>83</v>
      </c>
      <c r="W962" t="s">
        <v>94</v>
      </c>
      <c r="X962" t="s"/>
      <c r="Y962" t="s">
        <v>85</v>
      </c>
      <c r="Z962">
        <f>HYPERLINK("https://hotelmonitor-cachepage.eclerx.com/savepage/tk_15439016505747545_sr_2151.html","info")</f>
        <v/>
      </c>
      <c r="AA962" t="n">
        <v>140984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/>
      <c r="AP962" t="n">
        <v>74</v>
      </c>
      <c r="AQ962" t="s">
        <v>88</v>
      </c>
      <c r="AR962" t="s">
        <v>113</v>
      </c>
      <c r="AS962" t="s"/>
      <c r="AT962" t="s">
        <v>90</v>
      </c>
      <c r="AU962" t="s"/>
      <c r="AV962" t="s"/>
      <c r="AW962" t="s"/>
      <c r="AX962" t="s"/>
      <c r="AY962" t="n">
        <v>2311918</v>
      </c>
      <c r="AZ962" t="s">
        <v>687</v>
      </c>
      <c r="BA962" t="s"/>
      <c r="BB962" t="n">
        <v>28228</v>
      </c>
      <c r="BC962" t="n">
        <v>10.023720860481</v>
      </c>
      <c r="BD962" t="n">
        <v>53.601336057269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97</v>
      </c>
      <c r="B963" t="s">
        <v>71</v>
      </c>
      <c r="C963" t="s">
        <v>98</v>
      </c>
      <c r="D963" t="n">
        <v>2</v>
      </c>
      <c r="E963" t="s">
        <v>686</v>
      </c>
      <c r="F963" t="n">
        <v>720102</v>
      </c>
      <c r="G963" t="s">
        <v>74</v>
      </c>
      <c r="H963" t="s">
        <v>75</v>
      </c>
      <c r="I963" t="s"/>
      <c r="J963" t="s">
        <v>74</v>
      </c>
      <c r="K963" t="n">
        <v>80</v>
      </c>
      <c r="L963" t="s">
        <v>76</v>
      </c>
      <c r="M963" t="s"/>
      <c r="N963" t="s">
        <v>688</v>
      </c>
      <c r="O963" t="s">
        <v>78</v>
      </c>
      <c r="P963" t="s">
        <v>686</v>
      </c>
      <c r="Q963" t="s"/>
      <c r="R963" t="s">
        <v>80</v>
      </c>
      <c r="S963" t="s">
        <v>112</v>
      </c>
      <c r="T963" t="s">
        <v>82</v>
      </c>
      <c r="U963" t="s"/>
      <c r="V963" t="s">
        <v>83</v>
      </c>
      <c r="W963" t="s">
        <v>94</v>
      </c>
      <c r="X963" t="s"/>
      <c r="Y963" t="s">
        <v>85</v>
      </c>
      <c r="Z963">
        <f>HYPERLINK("https://hotelmonitor-cachepage.eclerx.com/savepage/tk_15439016505747545_sr_2151.html","info")</f>
        <v/>
      </c>
      <c r="AA963" t="n">
        <v>140984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/>
      <c r="AP963" t="n">
        <v>74</v>
      </c>
      <c r="AQ963" t="s">
        <v>88</v>
      </c>
      <c r="AR963" t="s">
        <v>110</v>
      </c>
      <c r="AS963" t="s"/>
      <c r="AT963" t="s">
        <v>90</v>
      </c>
      <c r="AU963" t="s"/>
      <c r="AV963" t="s"/>
      <c r="AW963" t="s"/>
      <c r="AX963" t="s"/>
      <c r="AY963" t="n">
        <v>2311918</v>
      </c>
      <c r="AZ963" t="s">
        <v>687</v>
      </c>
      <c r="BA963" t="s"/>
      <c r="BB963" t="n">
        <v>28228</v>
      </c>
      <c r="BC963" t="n">
        <v>10.023720860481</v>
      </c>
      <c r="BD963" t="n">
        <v>53.601336057269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97</v>
      </c>
      <c r="B964" t="s">
        <v>71</v>
      </c>
      <c r="C964" t="s">
        <v>98</v>
      </c>
      <c r="D964" t="n">
        <v>2</v>
      </c>
      <c r="E964" t="s">
        <v>686</v>
      </c>
      <c r="F964" t="n">
        <v>720102</v>
      </c>
      <c r="G964" t="s">
        <v>74</v>
      </c>
      <c r="H964" t="s">
        <v>75</v>
      </c>
      <c r="I964" t="s"/>
      <c r="J964" t="s">
        <v>74</v>
      </c>
      <c r="K964" t="n">
        <v>80</v>
      </c>
      <c r="L964" t="s">
        <v>76</v>
      </c>
      <c r="M964" t="s"/>
      <c r="N964" t="s">
        <v>689</v>
      </c>
      <c r="O964" t="s">
        <v>78</v>
      </c>
      <c r="P964" t="s">
        <v>686</v>
      </c>
      <c r="Q964" t="s"/>
      <c r="R964" t="s">
        <v>80</v>
      </c>
      <c r="S964" t="s">
        <v>112</v>
      </c>
      <c r="T964" t="s">
        <v>82</v>
      </c>
      <c r="U964" t="s"/>
      <c r="V964" t="s">
        <v>83</v>
      </c>
      <c r="W964" t="s">
        <v>94</v>
      </c>
      <c r="X964" t="s"/>
      <c r="Y964" t="s">
        <v>85</v>
      </c>
      <c r="Z964">
        <f>HYPERLINK("https://hotelmonitor-cachepage.eclerx.com/savepage/tk_15439016505747545_sr_2151.html","info")</f>
        <v/>
      </c>
      <c r="AA964" t="n">
        <v>140984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/>
      <c r="AP964" t="n">
        <v>74</v>
      </c>
      <c r="AQ964" t="s">
        <v>88</v>
      </c>
      <c r="AR964" t="s">
        <v>103</v>
      </c>
      <c r="AS964" t="s"/>
      <c r="AT964" t="s">
        <v>90</v>
      </c>
      <c r="AU964" t="s"/>
      <c r="AV964" t="s"/>
      <c r="AW964" t="s"/>
      <c r="AX964" t="s"/>
      <c r="AY964" t="n">
        <v>2311918</v>
      </c>
      <c r="AZ964" t="s">
        <v>687</v>
      </c>
      <c r="BA964" t="s"/>
      <c r="BB964" t="n">
        <v>28228</v>
      </c>
      <c r="BC964" t="n">
        <v>10.023720860481</v>
      </c>
      <c r="BD964" t="n">
        <v>53.601336057269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97</v>
      </c>
      <c r="B965" t="s">
        <v>71</v>
      </c>
      <c r="C965" t="s">
        <v>98</v>
      </c>
      <c r="D965" t="n">
        <v>2</v>
      </c>
      <c r="E965" t="s">
        <v>686</v>
      </c>
      <c r="F965" t="n">
        <v>720102</v>
      </c>
      <c r="G965" t="s">
        <v>74</v>
      </c>
      <c r="H965" t="s">
        <v>75</v>
      </c>
      <c r="I965" t="s"/>
      <c r="J965" t="s">
        <v>74</v>
      </c>
      <c r="K965" t="n">
        <v>84</v>
      </c>
      <c r="L965" t="s">
        <v>76</v>
      </c>
      <c r="M965" t="s"/>
      <c r="N965" t="s">
        <v>689</v>
      </c>
      <c r="O965" t="s">
        <v>78</v>
      </c>
      <c r="P965" t="s">
        <v>686</v>
      </c>
      <c r="Q965" t="s"/>
      <c r="R965" t="s">
        <v>80</v>
      </c>
      <c r="S965" t="s">
        <v>123</v>
      </c>
      <c r="T965" t="s">
        <v>82</v>
      </c>
      <c r="U965" t="s"/>
      <c r="V965" t="s">
        <v>83</v>
      </c>
      <c r="W965" t="s">
        <v>94</v>
      </c>
      <c r="X965" t="s"/>
      <c r="Y965" t="s">
        <v>85</v>
      </c>
      <c r="Z965">
        <f>HYPERLINK("https://hotelmonitor-cachepage.eclerx.com/savepage/tk_15439016505747545_sr_2151.html","info")</f>
        <v/>
      </c>
      <c r="AA965" t="n">
        <v>140984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/>
      <c r="AP965" t="n">
        <v>74</v>
      </c>
      <c r="AQ965" t="s">
        <v>88</v>
      </c>
      <c r="AR965" t="s">
        <v>103</v>
      </c>
      <c r="AS965" t="s"/>
      <c r="AT965" t="s">
        <v>90</v>
      </c>
      <c r="AU965" t="s"/>
      <c r="AV965" t="s"/>
      <c r="AW965" t="s"/>
      <c r="AX965" t="s"/>
      <c r="AY965" t="n">
        <v>2311918</v>
      </c>
      <c r="AZ965" t="s">
        <v>687</v>
      </c>
      <c r="BA965" t="s"/>
      <c r="BB965" t="n">
        <v>28228</v>
      </c>
      <c r="BC965" t="n">
        <v>10.023720860481</v>
      </c>
      <c r="BD965" t="n">
        <v>53.601336057269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97</v>
      </c>
      <c r="B966" t="s">
        <v>71</v>
      </c>
      <c r="C966" t="s">
        <v>98</v>
      </c>
      <c r="D966" t="n">
        <v>2</v>
      </c>
      <c r="E966" t="s">
        <v>686</v>
      </c>
      <c r="F966" t="n">
        <v>720102</v>
      </c>
      <c r="G966" t="s">
        <v>74</v>
      </c>
      <c r="H966" t="s">
        <v>75</v>
      </c>
      <c r="I966" t="s"/>
      <c r="J966" t="s">
        <v>74</v>
      </c>
      <c r="K966" t="n">
        <v>84</v>
      </c>
      <c r="L966" t="s">
        <v>76</v>
      </c>
      <c r="M966" t="s"/>
      <c r="N966" t="s">
        <v>688</v>
      </c>
      <c r="O966" t="s">
        <v>78</v>
      </c>
      <c r="P966" t="s">
        <v>686</v>
      </c>
      <c r="Q966" t="s"/>
      <c r="R966" t="s">
        <v>80</v>
      </c>
      <c r="S966" t="s">
        <v>123</v>
      </c>
      <c r="T966" t="s">
        <v>82</v>
      </c>
      <c r="U966" t="s"/>
      <c r="V966" t="s">
        <v>83</v>
      </c>
      <c r="W966" t="s">
        <v>94</v>
      </c>
      <c r="X966" t="s"/>
      <c r="Y966" t="s">
        <v>85</v>
      </c>
      <c r="Z966">
        <f>HYPERLINK("https://hotelmonitor-cachepage.eclerx.com/savepage/tk_15439016505747545_sr_2151.html","info")</f>
        <v/>
      </c>
      <c r="AA966" t="n">
        <v>140984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/>
      <c r="AP966" t="n">
        <v>74</v>
      </c>
      <c r="AQ966" t="s">
        <v>88</v>
      </c>
      <c r="AR966" t="s">
        <v>116</v>
      </c>
      <c r="AS966" t="s"/>
      <c r="AT966" t="s">
        <v>90</v>
      </c>
      <c r="AU966" t="s"/>
      <c r="AV966" t="s"/>
      <c r="AW966" t="s"/>
      <c r="AX966" t="s"/>
      <c r="AY966" t="n">
        <v>2311918</v>
      </c>
      <c r="AZ966" t="s">
        <v>687</v>
      </c>
      <c r="BA966" t="s"/>
      <c r="BB966" t="n">
        <v>28228</v>
      </c>
      <c r="BC966" t="n">
        <v>10.023720860481</v>
      </c>
      <c r="BD966" t="n">
        <v>53.601336057269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97</v>
      </c>
      <c r="B967" t="s">
        <v>71</v>
      </c>
      <c r="C967" t="s">
        <v>98</v>
      </c>
      <c r="D967" t="n">
        <v>2</v>
      </c>
      <c r="E967" t="s">
        <v>686</v>
      </c>
      <c r="F967" t="n">
        <v>720102</v>
      </c>
      <c r="G967" t="s">
        <v>74</v>
      </c>
      <c r="H967" t="s">
        <v>75</v>
      </c>
      <c r="I967" t="s"/>
      <c r="J967" t="s">
        <v>74</v>
      </c>
      <c r="K967" t="n">
        <v>84</v>
      </c>
      <c r="L967" t="s">
        <v>76</v>
      </c>
      <c r="M967" t="s"/>
      <c r="N967" t="s">
        <v>690</v>
      </c>
      <c r="O967" t="s">
        <v>78</v>
      </c>
      <c r="P967" t="s">
        <v>686</v>
      </c>
      <c r="Q967" t="s"/>
      <c r="R967" t="s">
        <v>80</v>
      </c>
      <c r="S967" t="s">
        <v>123</v>
      </c>
      <c r="T967" t="s">
        <v>82</v>
      </c>
      <c r="U967" t="s"/>
      <c r="V967" t="s">
        <v>83</v>
      </c>
      <c r="W967" t="s">
        <v>94</v>
      </c>
      <c r="X967" t="s"/>
      <c r="Y967" t="s">
        <v>85</v>
      </c>
      <c r="Z967">
        <f>HYPERLINK("https://hotelmonitor-cachepage.eclerx.com/savepage/tk_15439016505747545_sr_2151.html","info")</f>
        <v/>
      </c>
      <c r="AA967" t="n">
        <v>140984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/>
      <c r="AP967" t="n">
        <v>74</v>
      </c>
      <c r="AQ967" t="s">
        <v>88</v>
      </c>
      <c r="AR967" t="s">
        <v>140</v>
      </c>
      <c r="AS967" t="s"/>
      <c r="AT967" t="s">
        <v>90</v>
      </c>
      <c r="AU967" t="s"/>
      <c r="AV967" t="s"/>
      <c r="AW967" t="s"/>
      <c r="AX967" t="s"/>
      <c r="AY967" t="n">
        <v>2311918</v>
      </c>
      <c r="AZ967" t="s">
        <v>687</v>
      </c>
      <c r="BA967" t="s"/>
      <c r="BB967" t="n">
        <v>28228</v>
      </c>
      <c r="BC967" t="n">
        <v>10.023720860481</v>
      </c>
      <c r="BD967" t="n">
        <v>53.601336057269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97</v>
      </c>
      <c r="B968" t="s">
        <v>71</v>
      </c>
      <c r="C968" t="s">
        <v>98</v>
      </c>
      <c r="D968" t="n">
        <v>2</v>
      </c>
      <c r="E968" t="s">
        <v>686</v>
      </c>
      <c r="F968" t="n">
        <v>720102</v>
      </c>
      <c r="G968" t="s">
        <v>74</v>
      </c>
      <c r="H968" t="s">
        <v>75</v>
      </c>
      <c r="I968" t="s"/>
      <c r="J968" t="s">
        <v>74</v>
      </c>
      <c r="K968" t="n">
        <v>84</v>
      </c>
      <c r="L968" t="s">
        <v>76</v>
      </c>
      <c r="M968" t="s"/>
      <c r="N968" t="s">
        <v>690</v>
      </c>
      <c r="O968" t="s">
        <v>78</v>
      </c>
      <c r="P968" t="s">
        <v>686</v>
      </c>
      <c r="Q968" t="s"/>
      <c r="R968" t="s">
        <v>80</v>
      </c>
      <c r="S968" t="s">
        <v>123</v>
      </c>
      <c r="T968" t="s">
        <v>82</v>
      </c>
      <c r="U968" t="s"/>
      <c r="V968" t="s">
        <v>83</v>
      </c>
      <c r="W968" t="s">
        <v>94</v>
      </c>
      <c r="X968" t="s"/>
      <c r="Y968" t="s">
        <v>85</v>
      </c>
      <c r="Z968">
        <f>HYPERLINK("https://hotelmonitor-cachepage.eclerx.com/savepage/tk_15439016505747545_sr_2151.html","info")</f>
        <v/>
      </c>
      <c r="AA968" t="n">
        <v>140984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/>
      <c r="AP968" t="n">
        <v>74</v>
      </c>
      <c r="AQ968" t="s">
        <v>88</v>
      </c>
      <c r="AR968" t="s">
        <v>186</v>
      </c>
      <c r="AS968" t="s"/>
      <c r="AT968" t="s">
        <v>90</v>
      </c>
      <c r="AU968" t="s"/>
      <c r="AV968" t="s"/>
      <c r="AW968" t="s"/>
      <c r="AX968" t="s"/>
      <c r="AY968" t="n">
        <v>2311918</v>
      </c>
      <c r="AZ968" t="s">
        <v>687</v>
      </c>
      <c r="BA968" t="s"/>
      <c r="BB968" t="n">
        <v>28228</v>
      </c>
      <c r="BC968" t="n">
        <v>10.023720860481</v>
      </c>
      <c r="BD968" t="n">
        <v>53.601336057269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97</v>
      </c>
      <c r="B969" t="s">
        <v>71</v>
      </c>
      <c r="C969" t="s">
        <v>98</v>
      </c>
      <c r="D969" t="n">
        <v>2</v>
      </c>
      <c r="E969" t="s">
        <v>686</v>
      </c>
      <c r="F969" t="n">
        <v>720102</v>
      </c>
      <c r="G969" t="s">
        <v>74</v>
      </c>
      <c r="H969" t="s">
        <v>75</v>
      </c>
      <c r="I969" t="s"/>
      <c r="J969" t="s">
        <v>74</v>
      </c>
      <c r="K969" t="n">
        <v>86</v>
      </c>
      <c r="L969" t="s">
        <v>76</v>
      </c>
      <c r="M969" t="s"/>
      <c r="N969" t="s">
        <v>690</v>
      </c>
      <c r="O969" t="s">
        <v>78</v>
      </c>
      <c r="P969" t="s">
        <v>686</v>
      </c>
      <c r="Q969" t="s"/>
      <c r="R969" t="s">
        <v>80</v>
      </c>
      <c r="S969" t="s">
        <v>125</v>
      </c>
      <c r="T969" t="s">
        <v>82</v>
      </c>
      <c r="U969" t="s"/>
      <c r="V969" t="s">
        <v>83</v>
      </c>
      <c r="W969" t="s">
        <v>94</v>
      </c>
      <c r="X969" t="s"/>
      <c r="Y969" t="s">
        <v>85</v>
      </c>
      <c r="Z969">
        <f>HYPERLINK("https://hotelmonitor-cachepage.eclerx.com/savepage/tk_15439016505747545_sr_2151.html","info")</f>
        <v/>
      </c>
      <c r="AA969" t="n">
        <v>140984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/>
      <c r="AP969" t="n">
        <v>74</v>
      </c>
      <c r="AQ969" t="s">
        <v>88</v>
      </c>
      <c r="AR969" t="s">
        <v>124</v>
      </c>
      <c r="AS969" t="s"/>
      <c r="AT969" t="s">
        <v>90</v>
      </c>
      <c r="AU969" t="s"/>
      <c r="AV969" t="s"/>
      <c r="AW969" t="s"/>
      <c r="AX969" t="s"/>
      <c r="AY969" t="n">
        <v>2311918</v>
      </c>
      <c r="AZ969" t="s">
        <v>687</v>
      </c>
      <c r="BA969" t="s"/>
      <c r="BB969" t="n">
        <v>28228</v>
      </c>
      <c r="BC969" t="n">
        <v>10.023720860481</v>
      </c>
      <c r="BD969" t="n">
        <v>53.601336057269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97</v>
      </c>
      <c r="B970" t="s">
        <v>71</v>
      </c>
      <c r="C970" t="s">
        <v>98</v>
      </c>
      <c r="D970" t="n">
        <v>2</v>
      </c>
      <c r="E970" t="s">
        <v>686</v>
      </c>
      <c r="F970" t="n">
        <v>720102</v>
      </c>
      <c r="G970" t="s">
        <v>74</v>
      </c>
      <c r="H970" t="s">
        <v>75</v>
      </c>
      <c r="I970" t="s"/>
      <c r="J970" t="s">
        <v>74</v>
      </c>
      <c r="K970" t="n">
        <v>91</v>
      </c>
      <c r="L970" t="s">
        <v>76</v>
      </c>
      <c r="M970" t="s"/>
      <c r="N970" t="s">
        <v>293</v>
      </c>
      <c r="O970" t="s">
        <v>78</v>
      </c>
      <c r="P970" t="s">
        <v>686</v>
      </c>
      <c r="Q970" t="s"/>
      <c r="R970" t="s">
        <v>80</v>
      </c>
      <c r="S970" t="s">
        <v>148</v>
      </c>
      <c r="T970" t="s">
        <v>82</v>
      </c>
      <c r="U970" t="s"/>
      <c r="V970" t="s">
        <v>83</v>
      </c>
      <c r="W970" t="s">
        <v>94</v>
      </c>
      <c r="X970" t="s"/>
      <c r="Y970" t="s">
        <v>85</v>
      </c>
      <c r="Z970">
        <f>HYPERLINK("https://hotelmonitor-cachepage.eclerx.com/savepage/tk_15439016505747545_sr_2151.html","info")</f>
        <v/>
      </c>
      <c r="AA970" t="n">
        <v>140984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/>
      <c r="AP970" t="n">
        <v>74</v>
      </c>
      <c r="AQ970" t="s">
        <v>88</v>
      </c>
      <c r="AR970" t="s">
        <v>89</v>
      </c>
      <c r="AS970" t="s"/>
      <c r="AT970" t="s">
        <v>90</v>
      </c>
      <c r="AU970" t="s"/>
      <c r="AV970" t="s"/>
      <c r="AW970" t="s"/>
      <c r="AX970" t="s"/>
      <c r="AY970" t="n">
        <v>2311918</v>
      </c>
      <c r="AZ970" t="s">
        <v>687</v>
      </c>
      <c r="BA970" t="s"/>
      <c r="BB970" t="n">
        <v>28228</v>
      </c>
      <c r="BC970" t="n">
        <v>10.023720860481</v>
      </c>
      <c r="BD970" t="n">
        <v>53.601336057269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97</v>
      </c>
      <c r="B971" t="s">
        <v>71</v>
      </c>
      <c r="C971" t="s">
        <v>98</v>
      </c>
      <c r="D971" t="n">
        <v>2</v>
      </c>
      <c r="E971" t="s">
        <v>686</v>
      </c>
      <c r="F971" t="n">
        <v>720102</v>
      </c>
      <c r="G971" t="s">
        <v>74</v>
      </c>
      <c r="H971" t="s">
        <v>75</v>
      </c>
      <c r="I971" t="s"/>
      <c r="J971" t="s">
        <v>74</v>
      </c>
      <c r="K971" t="n">
        <v>91</v>
      </c>
      <c r="L971" t="s">
        <v>76</v>
      </c>
      <c r="M971" t="s"/>
      <c r="N971" t="s">
        <v>691</v>
      </c>
      <c r="O971" t="s">
        <v>78</v>
      </c>
      <c r="P971" t="s">
        <v>686</v>
      </c>
      <c r="Q971" t="s"/>
      <c r="R971" t="s">
        <v>80</v>
      </c>
      <c r="S971" t="s">
        <v>148</v>
      </c>
      <c r="T971" t="s">
        <v>82</v>
      </c>
      <c r="U971" t="s"/>
      <c r="V971" t="s">
        <v>83</v>
      </c>
      <c r="W971" t="s">
        <v>94</v>
      </c>
      <c r="X971" t="s"/>
      <c r="Y971" t="s">
        <v>85</v>
      </c>
      <c r="Z971">
        <f>HYPERLINK("https://hotelmonitor-cachepage.eclerx.com/savepage/tk_15439016505747545_sr_2151.html","info")</f>
        <v/>
      </c>
      <c r="AA971" t="n">
        <v>140984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87</v>
      </c>
      <c r="AO971" t="s"/>
      <c r="AP971" t="n">
        <v>74</v>
      </c>
      <c r="AQ971" t="s">
        <v>88</v>
      </c>
      <c r="AR971" t="s">
        <v>110</v>
      </c>
      <c r="AS971" t="s"/>
      <c r="AT971" t="s">
        <v>90</v>
      </c>
      <c r="AU971" t="s"/>
      <c r="AV971" t="s"/>
      <c r="AW971" t="s"/>
      <c r="AX971" t="s"/>
      <c r="AY971" t="n">
        <v>2311918</v>
      </c>
      <c r="AZ971" t="s">
        <v>687</v>
      </c>
      <c r="BA971" t="s"/>
      <c r="BB971" t="n">
        <v>28228</v>
      </c>
      <c r="BC971" t="n">
        <v>10.023720860481</v>
      </c>
      <c r="BD971" t="n">
        <v>53.601336057269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97</v>
      </c>
      <c r="B972" t="s">
        <v>71</v>
      </c>
      <c r="C972" t="s">
        <v>98</v>
      </c>
      <c r="D972" t="n">
        <v>2</v>
      </c>
      <c r="E972" t="s">
        <v>686</v>
      </c>
      <c r="F972" t="n">
        <v>720102</v>
      </c>
      <c r="G972" t="s">
        <v>74</v>
      </c>
      <c r="H972" t="s">
        <v>75</v>
      </c>
      <c r="I972" t="s"/>
      <c r="J972" t="s">
        <v>74</v>
      </c>
      <c r="K972" t="n">
        <v>95</v>
      </c>
      <c r="L972" t="s">
        <v>76</v>
      </c>
      <c r="M972" t="s"/>
      <c r="N972" t="s">
        <v>691</v>
      </c>
      <c r="O972" t="s">
        <v>78</v>
      </c>
      <c r="P972" t="s">
        <v>686</v>
      </c>
      <c r="Q972" t="s"/>
      <c r="R972" t="s">
        <v>80</v>
      </c>
      <c r="S972" t="s">
        <v>501</v>
      </c>
      <c r="T972" t="s">
        <v>82</v>
      </c>
      <c r="U972" t="s"/>
      <c r="V972" t="s">
        <v>83</v>
      </c>
      <c r="W972" t="s">
        <v>94</v>
      </c>
      <c r="X972" t="s"/>
      <c r="Y972" t="s">
        <v>85</v>
      </c>
      <c r="Z972">
        <f>HYPERLINK("https://hotelmonitor-cachepage.eclerx.com/savepage/tk_15439016505747545_sr_2151.html","info")</f>
        <v/>
      </c>
      <c r="AA972" t="n">
        <v>140984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/>
      <c r="AP972" t="n">
        <v>74</v>
      </c>
      <c r="AQ972" t="s">
        <v>88</v>
      </c>
      <c r="AR972" t="s">
        <v>116</v>
      </c>
      <c r="AS972" t="s"/>
      <c r="AT972" t="s">
        <v>90</v>
      </c>
      <c r="AU972" t="s"/>
      <c r="AV972" t="s"/>
      <c r="AW972" t="s"/>
      <c r="AX972" t="s"/>
      <c r="AY972" t="n">
        <v>2311918</v>
      </c>
      <c r="AZ972" t="s">
        <v>687</v>
      </c>
      <c r="BA972" t="s"/>
      <c r="BB972" t="n">
        <v>28228</v>
      </c>
      <c r="BC972" t="n">
        <v>10.023720860481</v>
      </c>
      <c r="BD972" t="n">
        <v>53.601336057269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97</v>
      </c>
      <c r="B973" t="s">
        <v>71</v>
      </c>
      <c r="C973" t="s">
        <v>98</v>
      </c>
      <c r="D973" t="n">
        <v>2</v>
      </c>
      <c r="E973" t="s">
        <v>686</v>
      </c>
      <c r="F973" t="n">
        <v>720102</v>
      </c>
      <c r="G973" t="s">
        <v>74</v>
      </c>
      <c r="H973" t="s">
        <v>75</v>
      </c>
      <c r="I973" t="s"/>
      <c r="J973" t="s">
        <v>74</v>
      </c>
      <c r="K973" t="n">
        <v>97</v>
      </c>
      <c r="L973" t="s">
        <v>76</v>
      </c>
      <c r="M973" t="s"/>
      <c r="N973" t="s">
        <v>692</v>
      </c>
      <c r="O973" t="s">
        <v>78</v>
      </c>
      <c r="P973" t="s">
        <v>686</v>
      </c>
      <c r="Q973" t="s"/>
      <c r="R973" t="s">
        <v>80</v>
      </c>
      <c r="S973" t="s">
        <v>314</v>
      </c>
      <c r="T973" t="s">
        <v>82</v>
      </c>
      <c r="U973" t="s"/>
      <c r="V973" t="s">
        <v>83</v>
      </c>
      <c r="W973" t="s">
        <v>94</v>
      </c>
      <c r="X973" t="s"/>
      <c r="Y973" t="s">
        <v>85</v>
      </c>
      <c r="Z973">
        <f>HYPERLINK("https://hotelmonitor-cachepage.eclerx.com/savepage/tk_15439016505747545_sr_2151.html","info")</f>
        <v/>
      </c>
      <c r="AA973" t="n">
        <v>140984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/>
      <c r="AP973" t="n">
        <v>74</v>
      </c>
      <c r="AQ973" t="s">
        <v>88</v>
      </c>
      <c r="AR973" t="s">
        <v>103</v>
      </c>
      <c r="AS973" t="s"/>
      <c r="AT973" t="s">
        <v>90</v>
      </c>
      <c r="AU973" t="s"/>
      <c r="AV973" t="s"/>
      <c r="AW973" t="s"/>
      <c r="AX973" t="s"/>
      <c r="AY973" t="n">
        <v>2311918</v>
      </c>
      <c r="AZ973" t="s">
        <v>687</v>
      </c>
      <c r="BA973" t="s"/>
      <c r="BB973" t="n">
        <v>28228</v>
      </c>
      <c r="BC973" t="n">
        <v>10.023720860481</v>
      </c>
      <c r="BD973" t="n">
        <v>53.601336057269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97</v>
      </c>
      <c r="B974" t="s">
        <v>71</v>
      </c>
      <c r="C974" t="s">
        <v>98</v>
      </c>
      <c r="D974" t="n">
        <v>2</v>
      </c>
      <c r="E974" t="s">
        <v>686</v>
      </c>
      <c r="F974" t="n">
        <v>720102</v>
      </c>
      <c r="G974" t="s">
        <v>74</v>
      </c>
      <c r="H974" t="s">
        <v>75</v>
      </c>
      <c r="I974" t="s"/>
      <c r="J974" t="s">
        <v>74</v>
      </c>
      <c r="K974" t="n">
        <v>100</v>
      </c>
      <c r="L974" t="s">
        <v>76</v>
      </c>
      <c r="M974" t="s"/>
      <c r="N974" t="s">
        <v>191</v>
      </c>
      <c r="O974" t="s">
        <v>78</v>
      </c>
      <c r="P974" t="s">
        <v>686</v>
      </c>
      <c r="Q974" t="s"/>
      <c r="R974" t="s">
        <v>80</v>
      </c>
      <c r="S974" t="s">
        <v>315</v>
      </c>
      <c r="T974" t="s">
        <v>82</v>
      </c>
      <c r="U974" t="s"/>
      <c r="V974" t="s">
        <v>83</v>
      </c>
      <c r="W974" t="s">
        <v>94</v>
      </c>
      <c r="X974" t="s"/>
      <c r="Y974" t="s">
        <v>85</v>
      </c>
      <c r="Z974">
        <f>HYPERLINK("https://hotelmonitor-cachepage.eclerx.com/savepage/tk_15439016505747545_sr_2151.html","info")</f>
        <v/>
      </c>
      <c r="AA974" t="n">
        <v>140984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/>
      <c r="AP974" t="n">
        <v>74</v>
      </c>
      <c r="AQ974" t="s">
        <v>88</v>
      </c>
      <c r="AR974" t="s">
        <v>89</v>
      </c>
      <c r="AS974" t="s"/>
      <c r="AT974" t="s">
        <v>90</v>
      </c>
      <c r="AU974" t="s"/>
      <c r="AV974" t="s"/>
      <c r="AW974" t="s"/>
      <c r="AX974" t="s"/>
      <c r="AY974" t="n">
        <v>2311918</v>
      </c>
      <c r="AZ974" t="s">
        <v>687</v>
      </c>
      <c r="BA974" t="s"/>
      <c r="BB974" t="n">
        <v>28228</v>
      </c>
      <c r="BC974" t="n">
        <v>10.023720860481</v>
      </c>
      <c r="BD974" t="n">
        <v>53.601336057269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97</v>
      </c>
      <c r="B975" t="s">
        <v>71</v>
      </c>
      <c r="C975" t="s">
        <v>98</v>
      </c>
      <c r="D975" t="n">
        <v>2</v>
      </c>
      <c r="E975" t="s">
        <v>686</v>
      </c>
      <c r="F975" t="n">
        <v>720102</v>
      </c>
      <c r="G975" t="s">
        <v>74</v>
      </c>
      <c r="H975" t="s">
        <v>75</v>
      </c>
      <c r="I975" t="s"/>
      <c r="J975" t="s">
        <v>74</v>
      </c>
      <c r="K975" t="n">
        <v>102</v>
      </c>
      <c r="L975" t="s">
        <v>76</v>
      </c>
      <c r="M975" t="s"/>
      <c r="N975" t="s">
        <v>191</v>
      </c>
      <c r="O975" t="s">
        <v>78</v>
      </c>
      <c r="P975" t="s">
        <v>686</v>
      </c>
      <c r="Q975" t="s"/>
      <c r="R975" t="s">
        <v>80</v>
      </c>
      <c r="S975" t="s">
        <v>316</v>
      </c>
      <c r="T975" t="s">
        <v>82</v>
      </c>
      <c r="U975" t="s"/>
      <c r="V975" t="s">
        <v>83</v>
      </c>
      <c r="W975" t="s">
        <v>94</v>
      </c>
      <c r="X975" t="s"/>
      <c r="Y975" t="s">
        <v>85</v>
      </c>
      <c r="Z975">
        <f>HYPERLINK("https://hotelmonitor-cachepage.eclerx.com/savepage/tk_15439016505747545_sr_2151.html","info")</f>
        <v/>
      </c>
      <c r="AA975" t="n">
        <v>140984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/>
      <c r="AP975" t="n">
        <v>74</v>
      </c>
      <c r="AQ975" t="s">
        <v>88</v>
      </c>
      <c r="AR975" t="s">
        <v>89</v>
      </c>
      <c r="AS975" t="s"/>
      <c r="AT975" t="s">
        <v>90</v>
      </c>
      <c r="AU975" t="s"/>
      <c r="AV975" t="s"/>
      <c r="AW975" t="s"/>
      <c r="AX975" t="s"/>
      <c r="AY975" t="n">
        <v>2311918</v>
      </c>
      <c r="AZ975" t="s">
        <v>687</v>
      </c>
      <c r="BA975" t="s"/>
      <c r="BB975" t="n">
        <v>28228</v>
      </c>
      <c r="BC975" t="n">
        <v>10.023720860481</v>
      </c>
      <c r="BD975" t="n">
        <v>53.601336057269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97</v>
      </c>
      <c r="B976" t="s">
        <v>71</v>
      </c>
      <c r="C976" t="s">
        <v>98</v>
      </c>
      <c r="D976" t="n">
        <v>2</v>
      </c>
      <c r="E976" t="s">
        <v>686</v>
      </c>
      <c r="F976" t="n">
        <v>720102</v>
      </c>
      <c r="G976" t="s">
        <v>74</v>
      </c>
      <c r="H976" t="s">
        <v>75</v>
      </c>
      <c r="I976" t="s"/>
      <c r="J976" t="s">
        <v>74</v>
      </c>
      <c r="K976" t="n">
        <v>104</v>
      </c>
      <c r="L976" t="s">
        <v>76</v>
      </c>
      <c r="M976" t="s"/>
      <c r="N976" t="s">
        <v>349</v>
      </c>
      <c r="O976" t="s">
        <v>78</v>
      </c>
      <c r="P976" t="s">
        <v>686</v>
      </c>
      <c r="Q976" t="s"/>
      <c r="R976" t="s">
        <v>80</v>
      </c>
      <c r="S976" t="s">
        <v>177</v>
      </c>
      <c r="T976" t="s">
        <v>82</v>
      </c>
      <c r="U976" t="s"/>
      <c r="V976" t="s">
        <v>83</v>
      </c>
      <c r="W976" t="s">
        <v>84</v>
      </c>
      <c r="X976" t="s"/>
      <c r="Y976" t="s">
        <v>85</v>
      </c>
      <c r="Z976">
        <f>HYPERLINK("https://hotelmonitor-cachepage.eclerx.com/savepage/tk_15439016505747545_sr_2151.html","info")</f>
        <v/>
      </c>
      <c r="AA976" t="n">
        <v>140984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/>
      <c r="AP976" t="n">
        <v>74</v>
      </c>
      <c r="AQ976" t="s">
        <v>88</v>
      </c>
      <c r="AR976" t="s">
        <v>113</v>
      </c>
      <c r="AS976" t="s"/>
      <c r="AT976" t="s">
        <v>90</v>
      </c>
      <c r="AU976" t="s"/>
      <c r="AV976" t="s"/>
      <c r="AW976" t="s"/>
      <c r="AX976" t="s"/>
      <c r="AY976" t="n">
        <v>2311918</v>
      </c>
      <c r="AZ976" t="s">
        <v>687</v>
      </c>
      <c r="BA976" t="s"/>
      <c r="BB976" t="n">
        <v>28228</v>
      </c>
      <c r="BC976" t="n">
        <v>10.023720860481</v>
      </c>
      <c r="BD976" t="n">
        <v>53.601336057269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97</v>
      </c>
      <c r="B977" t="s">
        <v>71</v>
      </c>
      <c r="C977" t="s">
        <v>98</v>
      </c>
      <c r="D977" t="n">
        <v>2</v>
      </c>
      <c r="E977" t="s">
        <v>686</v>
      </c>
      <c r="F977" t="n">
        <v>720102</v>
      </c>
      <c r="G977" t="s">
        <v>74</v>
      </c>
      <c r="H977" t="s">
        <v>75</v>
      </c>
      <c r="I977" t="s"/>
      <c r="J977" t="s">
        <v>74</v>
      </c>
      <c r="K977" t="n">
        <v>105</v>
      </c>
      <c r="L977" t="s">
        <v>76</v>
      </c>
      <c r="M977" t="s"/>
      <c r="N977" t="s">
        <v>689</v>
      </c>
      <c r="O977" t="s">
        <v>78</v>
      </c>
      <c r="P977" t="s">
        <v>686</v>
      </c>
      <c r="Q977" t="s"/>
      <c r="R977" t="s">
        <v>80</v>
      </c>
      <c r="S977" t="s">
        <v>149</v>
      </c>
      <c r="T977" t="s">
        <v>82</v>
      </c>
      <c r="U977" t="s"/>
      <c r="V977" t="s">
        <v>83</v>
      </c>
      <c r="W977" t="s">
        <v>84</v>
      </c>
      <c r="X977" t="s"/>
      <c r="Y977" t="s">
        <v>85</v>
      </c>
      <c r="Z977">
        <f>HYPERLINK("https://hotelmonitor-cachepage.eclerx.com/savepage/tk_15439016505747545_sr_2151.html","info")</f>
        <v/>
      </c>
      <c r="AA977" t="n">
        <v>140984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/>
      <c r="AP977" t="n">
        <v>74</v>
      </c>
      <c r="AQ977" t="s">
        <v>88</v>
      </c>
      <c r="AR977" t="s">
        <v>103</v>
      </c>
      <c r="AS977" t="s"/>
      <c r="AT977" t="s">
        <v>90</v>
      </c>
      <c r="AU977" t="s"/>
      <c r="AV977" t="s"/>
      <c r="AW977" t="s"/>
      <c r="AX977" t="s"/>
      <c r="AY977" t="n">
        <v>2311918</v>
      </c>
      <c r="AZ977" t="s">
        <v>687</v>
      </c>
      <c r="BA977" t="s"/>
      <c r="BB977" t="n">
        <v>28228</v>
      </c>
      <c r="BC977" t="n">
        <v>10.023720860481</v>
      </c>
      <c r="BD977" t="n">
        <v>53.601336057269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97</v>
      </c>
      <c r="B978" t="s">
        <v>71</v>
      </c>
      <c r="C978" t="s">
        <v>98</v>
      </c>
      <c r="D978" t="n">
        <v>2</v>
      </c>
      <c r="E978" t="s">
        <v>686</v>
      </c>
      <c r="F978" t="n">
        <v>720102</v>
      </c>
      <c r="G978" t="s">
        <v>74</v>
      </c>
      <c r="H978" t="s">
        <v>75</v>
      </c>
      <c r="I978" t="s"/>
      <c r="J978" t="s">
        <v>74</v>
      </c>
      <c r="K978" t="n">
        <v>106</v>
      </c>
      <c r="L978" t="s">
        <v>76</v>
      </c>
      <c r="M978" t="s"/>
      <c r="N978" t="s">
        <v>688</v>
      </c>
      <c r="O978" t="s">
        <v>78</v>
      </c>
      <c r="P978" t="s">
        <v>686</v>
      </c>
      <c r="Q978" t="s"/>
      <c r="R978" t="s">
        <v>80</v>
      </c>
      <c r="S978" t="s">
        <v>178</v>
      </c>
      <c r="T978" t="s">
        <v>82</v>
      </c>
      <c r="U978" t="s"/>
      <c r="V978" t="s">
        <v>83</v>
      </c>
      <c r="W978" t="s">
        <v>84</v>
      </c>
      <c r="X978" t="s"/>
      <c r="Y978" t="s">
        <v>85</v>
      </c>
      <c r="Z978">
        <f>HYPERLINK("https://hotelmonitor-cachepage.eclerx.com/savepage/tk_15439016505747545_sr_2151.html","info")</f>
        <v/>
      </c>
      <c r="AA978" t="n">
        <v>140984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/>
      <c r="AP978" t="n">
        <v>74</v>
      </c>
      <c r="AQ978" t="s">
        <v>88</v>
      </c>
      <c r="AR978" t="s">
        <v>110</v>
      </c>
      <c r="AS978" t="s"/>
      <c r="AT978" t="s">
        <v>90</v>
      </c>
      <c r="AU978" t="s"/>
      <c r="AV978" t="s"/>
      <c r="AW978" t="s"/>
      <c r="AX978" t="s"/>
      <c r="AY978" t="n">
        <v>2311918</v>
      </c>
      <c r="AZ978" t="s">
        <v>687</v>
      </c>
      <c r="BA978" t="s"/>
      <c r="BB978" t="n">
        <v>28228</v>
      </c>
      <c r="BC978" t="n">
        <v>10.023720860481</v>
      </c>
      <c r="BD978" t="n">
        <v>53.601336057269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97</v>
      </c>
      <c r="B979" t="s">
        <v>71</v>
      </c>
      <c r="C979" t="s">
        <v>98</v>
      </c>
      <c r="D979" t="n">
        <v>2</v>
      </c>
      <c r="E979" t="s">
        <v>686</v>
      </c>
      <c r="F979" t="n">
        <v>720102</v>
      </c>
      <c r="G979" t="s">
        <v>74</v>
      </c>
      <c r="H979" t="s">
        <v>75</v>
      </c>
      <c r="I979" t="s"/>
      <c r="J979" t="s">
        <v>74</v>
      </c>
      <c r="K979" t="n">
        <v>110</v>
      </c>
      <c r="L979" t="s">
        <v>76</v>
      </c>
      <c r="M979" t="s"/>
      <c r="N979" t="s">
        <v>690</v>
      </c>
      <c r="O979" t="s">
        <v>78</v>
      </c>
      <c r="P979" t="s">
        <v>686</v>
      </c>
      <c r="Q979" t="s"/>
      <c r="R979" t="s">
        <v>80</v>
      </c>
      <c r="S979" t="s">
        <v>151</v>
      </c>
      <c r="T979" t="s">
        <v>82</v>
      </c>
      <c r="U979" t="s"/>
      <c r="V979" t="s">
        <v>83</v>
      </c>
      <c r="W979" t="s">
        <v>84</v>
      </c>
      <c r="X979" t="s"/>
      <c r="Y979" t="s">
        <v>85</v>
      </c>
      <c r="Z979">
        <f>HYPERLINK("https://hotelmonitor-cachepage.eclerx.com/savepage/tk_15439016505747545_sr_2151.html","info")</f>
        <v/>
      </c>
      <c r="AA979" t="n">
        <v>140984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/>
      <c r="AP979" t="n">
        <v>74</v>
      </c>
      <c r="AQ979" t="s">
        <v>88</v>
      </c>
      <c r="AR979" t="s">
        <v>140</v>
      </c>
      <c r="AS979" t="s"/>
      <c r="AT979" t="s">
        <v>90</v>
      </c>
      <c r="AU979" t="s"/>
      <c r="AV979" t="s"/>
      <c r="AW979" t="s"/>
      <c r="AX979" t="s"/>
      <c r="AY979" t="n">
        <v>2311918</v>
      </c>
      <c r="AZ979" t="s">
        <v>687</v>
      </c>
      <c r="BA979" t="s"/>
      <c r="BB979" t="n">
        <v>28228</v>
      </c>
      <c r="BC979" t="n">
        <v>10.023720860481</v>
      </c>
      <c r="BD979" t="n">
        <v>53.601336057269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97</v>
      </c>
      <c r="B980" t="s">
        <v>71</v>
      </c>
      <c r="C980" t="s">
        <v>98</v>
      </c>
      <c r="D980" t="n">
        <v>2</v>
      </c>
      <c r="E980" t="s">
        <v>686</v>
      </c>
      <c r="F980" t="n">
        <v>720102</v>
      </c>
      <c r="G980" t="s">
        <v>74</v>
      </c>
      <c r="H980" t="s">
        <v>75</v>
      </c>
      <c r="I980" t="s"/>
      <c r="J980" t="s">
        <v>74</v>
      </c>
      <c r="K980" t="n">
        <v>110</v>
      </c>
      <c r="L980" t="s">
        <v>76</v>
      </c>
      <c r="M980" t="s"/>
      <c r="N980" t="s">
        <v>690</v>
      </c>
      <c r="O980" t="s">
        <v>78</v>
      </c>
      <c r="P980" t="s">
        <v>686</v>
      </c>
      <c r="Q980" t="s"/>
      <c r="R980" t="s">
        <v>80</v>
      </c>
      <c r="S980" t="s">
        <v>151</v>
      </c>
      <c r="T980" t="s">
        <v>82</v>
      </c>
      <c r="U980" t="s"/>
      <c r="V980" t="s">
        <v>83</v>
      </c>
      <c r="W980" t="s">
        <v>84</v>
      </c>
      <c r="X980" t="s"/>
      <c r="Y980" t="s">
        <v>85</v>
      </c>
      <c r="Z980">
        <f>HYPERLINK("https://hotelmonitor-cachepage.eclerx.com/savepage/tk_15439016505747545_sr_2151.html","info")</f>
        <v/>
      </c>
      <c r="AA980" t="n">
        <v>140984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/>
      <c r="AP980" t="n">
        <v>74</v>
      </c>
      <c r="AQ980" t="s">
        <v>88</v>
      </c>
      <c r="AR980" t="s">
        <v>186</v>
      </c>
      <c r="AS980" t="s"/>
      <c r="AT980" t="s">
        <v>90</v>
      </c>
      <c r="AU980" t="s"/>
      <c r="AV980" t="s"/>
      <c r="AW980" t="s"/>
      <c r="AX980" t="s"/>
      <c r="AY980" t="n">
        <v>2311918</v>
      </c>
      <c r="AZ980" t="s">
        <v>687</v>
      </c>
      <c r="BA980" t="s"/>
      <c r="BB980" t="n">
        <v>28228</v>
      </c>
      <c r="BC980" t="n">
        <v>10.023720860481</v>
      </c>
      <c r="BD980" t="n">
        <v>53.601336057269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97</v>
      </c>
      <c r="B981" t="s">
        <v>71</v>
      </c>
      <c r="C981" t="s">
        <v>98</v>
      </c>
      <c r="D981" t="n">
        <v>2</v>
      </c>
      <c r="E981" t="s">
        <v>686</v>
      </c>
      <c r="F981" t="n">
        <v>720102</v>
      </c>
      <c r="G981" t="s">
        <v>74</v>
      </c>
      <c r="H981" t="s">
        <v>75</v>
      </c>
      <c r="I981" t="s"/>
      <c r="J981" t="s">
        <v>74</v>
      </c>
      <c r="K981" t="n">
        <v>110</v>
      </c>
      <c r="L981" t="s">
        <v>76</v>
      </c>
      <c r="M981" t="s"/>
      <c r="N981" t="s">
        <v>689</v>
      </c>
      <c r="O981" t="s">
        <v>78</v>
      </c>
      <c r="P981" t="s">
        <v>686</v>
      </c>
      <c r="Q981" t="s"/>
      <c r="R981" t="s">
        <v>80</v>
      </c>
      <c r="S981" t="s">
        <v>151</v>
      </c>
      <c r="T981" t="s">
        <v>82</v>
      </c>
      <c r="U981" t="s"/>
      <c r="V981" t="s">
        <v>83</v>
      </c>
      <c r="W981" t="s">
        <v>84</v>
      </c>
      <c r="X981" t="s"/>
      <c r="Y981" t="s">
        <v>85</v>
      </c>
      <c r="Z981">
        <f>HYPERLINK("https://hotelmonitor-cachepage.eclerx.com/savepage/tk_15439016505747545_sr_2151.html","info")</f>
        <v/>
      </c>
      <c r="AA981" t="n">
        <v>140984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/>
      <c r="AP981" t="n">
        <v>74</v>
      </c>
      <c r="AQ981" t="s">
        <v>88</v>
      </c>
      <c r="AR981" t="s">
        <v>103</v>
      </c>
      <c r="AS981" t="s"/>
      <c r="AT981" t="s">
        <v>90</v>
      </c>
      <c r="AU981" t="s"/>
      <c r="AV981" t="s"/>
      <c r="AW981" t="s"/>
      <c r="AX981" t="s"/>
      <c r="AY981" t="n">
        <v>2311918</v>
      </c>
      <c r="AZ981" t="s">
        <v>687</v>
      </c>
      <c r="BA981" t="s"/>
      <c r="BB981" t="n">
        <v>28228</v>
      </c>
      <c r="BC981" t="n">
        <v>10.023720860481</v>
      </c>
      <c r="BD981" t="n">
        <v>53.601336057269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97</v>
      </c>
      <c r="B982" t="s">
        <v>71</v>
      </c>
      <c r="C982" t="s">
        <v>98</v>
      </c>
      <c r="D982" t="n">
        <v>2</v>
      </c>
      <c r="E982" t="s">
        <v>686</v>
      </c>
      <c r="F982" t="n">
        <v>720102</v>
      </c>
      <c r="G982" t="s">
        <v>74</v>
      </c>
      <c r="H982" t="s">
        <v>75</v>
      </c>
      <c r="I982" t="s"/>
      <c r="J982" t="s">
        <v>74</v>
      </c>
      <c r="K982" t="n">
        <v>111</v>
      </c>
      <c r="L982" t="s">
        <v>76</v>
      </c>
      <c r="M982" t="s"/>
      <c r="N982" t="s">
        <v>688</v>
      </c>
      <c r="O982" t="s">
        <v>78</v>
      </c>
      <c r="P982" t="s">
        <v>686</v>
      </c>
      <c r="Q982" t="s"/>
      <c r="R982" t="s">
        <v>80</v>
      </c>
      <c r="S982" t="s">
        <v>179</v>
      </c>
      <c r="T982" t="s">
        <v>82</v>
      </c>
      <c r="U982" t="s"/>
      <c r="V982" t="s">
        <v>83</v>
      </c>
      <c r="W982" t="s">
        <v>84</v>
      </c>
      <c r="X982" t="s"/>
      <c r="Y982" t="s">
        <v>85</v>
      </c>
      <c r="Z982">
        <f>HYPERLINK("https://hotelmonitor-cachepage.eclerx.com/savepage/tk_15439016505747545_sr_2151.html","info")</f>
        <v/>
      </c>
      <c r="AA982" t="n">
        <v>140984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/>
      <c r="AP982" t="n">
        <v>74</v>
      </c>
      <c r="AQ982" t="s">
        <v>88</v>
      </c>
      <c r="AR982" t="s">
        <v>116</v>
      </c>
      <c r="AS982" t="s"/>
      <c r="AT982" t="s">
        <v>90</v>
      </c>
      <c r="AU982" t="s"/>
      <c r="AV982" t="s"/>
      <c r="AW982" t="s"/>
      <c r="AX982" t="s"/>
      <c r="AY982" t="n">
        <v>2311918</v>
      </c>
      <c r="AZ982" t="s">
        <v>687</v>
      </c>
      <c r="BA982" t="s"/>
      <c r="BB982" t="n">
        <v>28228</v>
      </c>
      <c r="BC982" t="n">
        <v>10.023720860481</v>
      </c>
      <c r="BD982" t="n">
        <v>53.601336057269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97</v>
      </c>
      <c r="B983" t="s">
        <v>71</v>
      </c>
      <c r="C983" t="s">
        <v>98</v>
      </c>
      <c r="D983" t="n">
        <v>2</v>
      </c>
      <c r="E983" t="s">
        <v>686</v>
      </c>
      <c r="F983" t="n">
        <v>720102</v>
      </c>
      <c r="G983" t="s">
        <v>74</v>
      </c>
      <c r="H983" t="s">
        <v>75</v>
      </c>
      <c r="I983" t="s"/>
      <c r="J983" t="s">
        <v>74</v>
      </c>
      <c r="K983" t="n">
        <v>112</v>
      </c>
      <c r="L983" t="s">
        <v>76</v>
      </c>
      <c r="M983" t="s"/>
      <c r="N983" t="s">
        <v>690</v>
      </c>
      <c r="O983" t="s">
        <v>78</v>
      </c>
      <c r="P983" t="s">
        <v>686</v>
      </c>
      <c r="Q983" t="s"/>
      <c r="R983" t="s">
        <v>80</v>
      </c>
      <c r="S983" t="s">
        <v>344</v>
      </c>
      <c r="T983" t="s">
        <v>82</v>
      </c>
      <c r="U983" t="s"/>
      <c r="V983" t="s">
        <v>83</v>
      </c>
      <c r="W983" t="s">
        <v>84</v>
      </c>
      <c r="X983" t="s"/>
      <c r="Y983" t="s">
        <v>85</v>
      </c>
      <c r="Z983">
        <f>HYPERLINK("https://hotelmonitor-cachepage.eclerx.com/savepage/tk_15439016505747545_sr_2151.html","info")</f>
        <v/>
      </c>
      <c r="AA983" t="n">
        <v>140984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/>
      <c r="AP983" t="n">
        <v>74</v>
      </c>
      <c r="AQ983" t="s">
        <v>88</v>
      </c>
      <c r="AR983" t="s">
        <v>124</v>
      </c>
      <c r="AS983" t="s"/>
      <c r="AT983" t="s">
        <v>90</v>
      </c>
      <c r="AU983" t="s"/>
      <c r="AV983" t="s"/>
      <c r="AW983" t="s"/>
      <c r="AX983" t="s"/>
      <c r="AY983" t="n">
        <v>2311918</v>
      </c>
      <c r="AZ983" t="s">
        <v>687</v>
      </c>
      <c r="BA983" t="s"/>
      <c r="BB983" t="n">
        <v>28228</v>
      </c>
      <c r="BC983" t="n">
        <v>10.023720860481</v>
      </c>
      <c r="BD983" t="n">
        <v>53.601336057269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97</v>
      </c>
      <c r="B984" t="s">
        <v>71</v>
      </c>
      <c r="C984" t="s">
        <v>98</v>
      </c>
      <c r="D984" t="n">
        <v>2</v>
      </c>
      <c r="E984" t="s">
        <v>686</v>
      </c>
      <c r="F984" t="n">
        <v>720102</v>
      </c>
      <c r="G984" t="s">
        <v>74</v>
      </c>
      <c r="H984" t="s">
        <v>75</v>
      </c>
      <c r="I984" t="s"/>
      <c r="J984" t="s">
        <v>74</v>
      </c>
      <c r="K984" t="n">
        <v>117</v>
      </c>
      <c r="L984" t="s">
        <v>76</v>
      </c>
      <c r="M984" t="s"/>
      <c r="N984" t="s">
        <v>691</v>
      </c>
      <c r="O984" t="s">
        <v>78</v>
      </c>
      <c r="P984" t="s">
        <v>686</v>
      </c>
      <c r="Q984" t="s"/>
      <c r="R984" t="s">
        <v>80</v>
      </c>
      <c r="S984" t="s">
        <v>526</v>
      </c>
      <c r="T984" t="s">
        <v>82</v>
      </c>
      <c r="U984" t="s"/>
      <c r="V984" t="s">
        <v>83</v>
      </c>
      <c r="W984" t="s">
        <v>84</v>
      </c>
      <c r="X984" t="s"/>
      <c r="Y984" t="s">
        <v>85</v>
      </c>
      <c r="Z984">
        <f>HYPERLINK("https://hotelmonitor-cachepage.eclerx.com/savepage/tk_15439016505747545_sr_2151.html","info")</f>
        <v/>
      </c>
      <c r="AA984" t="n">
        <v>140984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/>
      <c r="AP984" t="n">
        <v>74</v>
      </c>
      <c r="AQ984" t="s">
        <v>88</v>
      </c>
      <c r="AR984" t="s">
        <v>110</v>
      </c>
      <c r="AS984" t="s"/>
      <c r="AT984" t="s">
        <v>90</v>
      </c>
      <c r="AU984" t="s"/>
      <c r="AV984" t="s"/>
      <c r="AW984" t="s"/>
      <c r="AX984" t="s"/>
      <c r="AY984" t="n">
        <v>2311918</v>
      </c>
      <c r="AZ984" t="s">
        <v>687</v>
      </c>
      <c r="BA984" t="s"/>
      <c r="BB984" t="n">
        <v>28228</v>
      </c>
      <c r="BC984" t="n">
        <v>10.023720860481</v>
      </c>
      <c r="BD984" t="n">
        <v>53.601336057269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97</v>
      </c>
      <c r="B985" t="s">
        <v>71</v>
      </c>
      <c r="C985" t="s">
        <v>98</v>
      </c>
      <c r="D985" t="n">
        <v>2</v>
      </c>
      <c r="E985" t="s">
        <v>686</v>
      </c>
      <c r="F985" t="n">
        <v>720102</v>
      </c>
      <c r="G985" t="s">
        <v>74</v>
      </c>
      <c r="H985" t="s">
        <v>75</v>
      </c>
      <c r="I985" t="s"/>
      <c r="J985" t="s">
        <v>74</v>
      </c>
      <c r="K985" t="n">
        <v>118</v>
      </c>
      <c r="L985" t="s">
        <v>76</v>
      </c>
      <c r="M985" t="s"/>
      <c r="N985" t="s">
        <v>293</v>
      </c>
      <c r="O985" t="s">
        <v>78</v>
      </c>
      <c r="P985" t="s">
        <v>686</v>
      </c>
      <c r="Q985" t="s"/>
      <c r="R985" t="s">
        <v>80</v>
      </c>
      <c r="S985" t="s">
        <v>449</v>
      </c>
      <c r="T985" t="s">
        <v>82</v>
      </c>
      <c r="U985" t="s"/>
      <c r="V985" t="s">
        <v>83</v>
      </c>
      <c r="W985" t="s">
        <v>84</v>
      </c>
      <c r="X985" t="s"/>
      <c r="Y985" t="s">
        <v>85</v>
      </c>
      <c r="Z985">
        <f>HYPERLINK("https://hotelmonitor-cachepage.eclerx.com/savepage/tk_15439016505747545_sr_2151.html","info")</f>
        <v/>
      </c>
      <c r="AA985" t="n">
        <v>140984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/>
      <c r="AP985" t="n">
        <v>74</v>
      </c>
      <c r="AQ985" t="s">
        <v>88</v>
      </c>
      <c r="AR985" t="s">
        <v>89</v>
      </c>
      <c r="AS985" t="s"/>
      <c r="AT985" t="s">
        <v>90</v>
      </c>
      <c r="AU985" t="s"/>
      <c r="AV985" t="s"/>
      <c r="AW985" t="s"/>
      <c r="AX985" t="s"/>
      <c r="AY985" t="n">
        <v>2311918</v>
      </c>
      <c r="AZ985" t="s">
        <v>687</v>
      </c>
      <c r="BA985" t="s"/>
      <c r="BB985" t="n">
        <v>28228</v>
      </c>
      <c r="BC985" t="n">
        <v>10.023720860481</v>
      </c>
      <c r="BD985" t="n">
        <v>53.601336057269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97</v>
      </c>
      <c r="B986" t="s">
        <v>71</v>
      </c>
      <c r="C986" t="s">
        <v>98</v>
      </c>
      <c r="D986" t="n">
        <v>2</v>
      </c>
      <c r="E986" t="s">
        <v>686</v>
      </c>
      <c r="F986" t="n">
        <v>720102</v>
      </c>
      <c r="G986" t="s">
        <v>74</v>
      </c>
      <c r="H986" t="s">
        <v>75</v>
      </c>
      <c r="I986" t="s"/>
      <c r="J986" t="s">
        <v>74</v>
      </c>
      <c r="K986" t="n">
        <v>122</v>
      </c>
      <c r="L986" t="s">
        <v>76</v>
      </c>
      <c r="M986" t="s"/>
      <c r="N986" t="s">
        <v>691</v>
      </c>
      <c r="O986" t="s">
        <v>78</v>
      </c>
      <c r="P986" t="s">
        <v>686</v>
      </c>
      <c r="Q986" t="s"/>
      <c r="R986" t="s">
        <v>80</v>
      </c>
      <c r="S986" t="s">
        <v>288</v>
      </c>
      <c r="T986" t="s">
        <v>82</v>
      </c>
      <c r="U986" t="s"/>
      <c r="V986" t="s">
        <v>83</v>
      </c>
      <c r="W986" t="s">
        <v>84</v>
      </c>
      <c r="X986" t="s"/>
      <c r="Y986" t="s">
        <v>85</v>
      </c>
      <c r="Z986">
        <f>HYPERLINK("https://hotelmonitor-cachepage.eclerx.com/savepage/tk_15439016505747545_sr_2151.html","info")</f>
        <v/>
      </c>
      <c r="AA986" t="n">
        <v>140984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/>
      <c r="AP986" t="n">
        <v>74</v>
      </c>
      <c r="AQ986" t="s">
        <v>88</v>
      </c>
      <c r="AR986" t="s">
        <v>116</v>
      </c>
      <c r="AS986" t="s"/>
      <c r="AT986" t="s">
        <v>90</v>
      </c>
      <c r="AU986" t="s"/>
      <c r="AV986" t="s"/>
      <c r="AW986" t="s"/>
      <c r="AX986" t="s"/>
      <c r="AY986" t="n">
        <v>2311918</v>
      </c>
      <c r="AZ986" t="s">
        <v>687</v>
      </c>
      <c r="BA986" t="s"/>
      <c r="BB986" t="n">
        <v>28228</v>
      </c>
      <c r="BC986" t="n">
        <v>10.023720860481</v>
      </c>
      <c r="BD986" t="n">
        <v>53.601336057269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97</v>
      </c>
      <c r="B987" t="s">
        <v>71</v>
      </c>
      <c r="C987" t="s">
        <v>98</v>
      </c>
      <c r="D987" t="n">
        <v>2</v>
      </c>
      <c r="E987" t="s">
        <v>686</v>
      </c>
      <c r="F987" t="n">
        <v>720102</v>
      </c>
      <c r="G987" t="s">
        <v>74</v>
      </c>
      <c r="H987" t="s">
        <v>75</v>
      </c>
      <c r="I987" t="s"/>
      <c r="J987" t="s">
        <v>74</v>
      </c>
      <c r="K987" t="n">
        <v>127</v>
      </c>
      <c r="L987" t="s">
        <v>76</v>
      </c>
      <c r="M987" t="s"/>
      <c r="N987" t="s">
        <v>191</v>
      </c>
      <c r="O987" t="s">
        <v>78</v>
      </c>
      <c r="P987" t="s">
        <v>686</v>
      </c>
      <c r="Q987" t="s"/>
      <c r="R987" t="s">
        <v>80</v>
      </c>
      <c r="S987" t="s">
        <v>291</v>
      </c>
      <c r="T987" t="s">
        <v>82</v>
      </c>
      <c r="U987" t="s"/>
      <c r="V987" t="s">
        <v>83</v>
      </c>
      <c r="W987" t="s">
        <v>84</v>
      </c>
      <c r="X987" t="s"/>
      <c r="Y987" t="s">
        <v>85</v>
      </c>
      <c r="Z987">
        <f>HYPERLINK("https://hotelmonitor-cachepage.eclerx.com/savepage/tk_15439016505747545_sr_2151.html","info")</f>
        <v/>
      </c>
      <c r="AA987" t="n">
        <v>140984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/>
      <c r="AP987" t="n">
        <v>74</v>
      </c>
      <c r="AQ987" t="s">
        <v>88</v>
      </c>
      <c r="AR987" t="s">
        <v>89</v>
      </c>
      <c r="AS987" t="s"/>
      <c r="AT987" t="s">
        <v>90</v>
      </c>
      <c r="AU987" t="s"/>
      <c r="AV987" t="s"/>
      <c r="AW987" t="s"/>
      <c r="AX987" t="s"/>
      <c r="AY987" t="n">
        <v>2311918</v>
      </c>
      <c r="AZ987" t="s">
        <v>687</v>
      </c>
      <c r="BA987" t="s"/>
      <c r="BB987" t="n">
        <v>28228</v>
      </c>
      <c r="BC987" t="n">
        <v>10.023720860481</v>
      </c>
      <c r="BD987" t="n">
        <v>53.601336057269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97</v>
      </c>
      <c r="B988" t="s">
        <v>71</v>
      </c>
      <c r="C988" t="s">
        <v>98</v>
      </c>
      <c r="D988" t="n">
        <v>2</v>
      </c>
      <c r="E988" t="s">
        <v>686</v>
      </c>
      <c r="F988" t="n">
        <v>720102</v>
      </c>
      <c r="G988" t="s">
        <v>74</v>
      </c>
      <c r="H988" t="s">
        <v>75</v>
      </c>
      <c r="I988" t="s"/>
      <c r="J988" t="s">
        <v>74</v>
      </c>
      <c r="K988" t="n">
        <v>128</v>
      </c>
      <c r="L988" t="s">
        <v>76</v>
      </c>
      <c r="M988" t="s"/>
      <c r="N988" t="s">
        <v>191</v>
      </c>
      <c r="O988" t="s">
        <v>78</v>
      </c>
      <c r="P988" t="s">
        <v>686</v>
      </c>
      <c r="Q988" t="s"/>
      <c r="R988" t="s">
        <v>80</v>
      </c>
      <c r="S988" t="s">
        <v>558</v>
      </c>
      <c r="T988" t="s">
        <v>82</v>
      </c>
      <c r="U988" t="s"/>
      <c r="V988" t="s">
        <v>83</v>
      </c>
      <c r="W988" t="s">
        <v>84</v>
      </c>
      <c r="X988" t="s"/>
      <c r="Y988" t="s">
        <v>85</v>
      </c>
      <c r="Z988">
        <f>HYPERLINK("https://hotelmonitor-cachepage.eclerx.com/savepage/tk_15439016505747545_sr_2151.html","info")</f>
        <v/>
      </c>
      <c r="AA988" t="n">
        <v>140984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/>
      <c r="AP988" t="n">
        <v>74</v>
      </c>
      <c r="AQ988" t="s">
        <v>88</v>
      </c>
      <c r="AR988" t="s">
        <v>89</v>
      </c>
      <c r="AS988" t="s"/>
      <c r="AT988" t="s">
        <v>90</v>
      </c>
      <c r="AU988" t="s"/>
      <c r="AV988" t="s"/>
      <c r="AW988" t="s"/>
      <c r="AX988" t="s"/>
      <c r="AY988" t="n">
        <v>2311918</v>
      </c>
      <c r="AZ988" t="s">
        <v>687</v>
      </c>
      <c r="BA988" t="s"/>
      <c r="BB988" t="n">
        <v>28228</v>
      </c>
      <c r="BC988" t="n">
        <v>10.023720860481</v>
      </c>
      <c r="BD988" t="n">
        <v>53.601336057269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693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96</v>
      </c>
      <c r="L989" t="s">
        <v>76</v>
      </c>
      <c r="M989" t="s"/>
      <c r="N989" t="s">
        <v>283</v>
      </c>
      <c r="O989" t="s">
        <v>78</v>
      </c>
      <c r="P989" t="s">
        <v>693</v>
      </c>
      <c r="Q989" t="s"/>
      <c r="R989" t="s">
        <v>347</v>
      </c>
      <c r="S989" t="s">
        <v>406</v>
      </c>
      <c r="T989" t="s">
        <v>82</v>
      </c>
      <c r="U989" t="s"/>
      <c r="V989" t="s">
        <v>83</v>
      </c>
      <c r="W989" t="s">
        <v>84</v>
      </c>
      <c r="X989" t="s"/>
      <c r="Y989" t="s">
        <v>85</v>
      </c>
      <c r="Z989">
        <f>HYPERLINK("https://hotelmonitor-cachepage.eclerx.com/savepage/tk_15439115617227812_sr_2152.html","info")</f>
        <v/>
      </c>
      <c r="AA989" t="n">
        <v>-2311894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/>
      <c r="AP989" t="n">
        <v>48</v>
      </c>
      <c r="AQ989" t="s">
        <v>88</v>
      </c>
      <c r="AR989" t="s">
        <v>103</v>
      </c>
      <c r="AS989" t="s"/>
      <c r="AT989" t="s">
        <v>90</v>
      </c>
      <c r="AU989" t="s"/>
      <c r="AV989" t="s"/>
      <c r="AW989" t="s"/>
      <c r="AX989" t="s"/>
      <c r="AY989" t="n">
        <v>2311894</v>
      </c>
      <c r="AZ989" t="s">
        <v>694</v>
      </c>
      <c r="BA989" t="s"/>
      <c r="BB989" t="n">
        <v>28920</v>
      </c>
      <c r="BC989" t="n">
        <v>9.961354136467</v>
      </c>
      <c r="BD989" t="n">
        <v>53.547653139805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693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102</v>
      </c>
      <c r="L990" t="s">
        <v>76</v>
      </c>
      <c r="M990" t="s"/>
      <c r="N990" t="s">
        <v>77</v>
      </c>
      <c r="O990" t="s">
        <v>78</v>
      </c>
      <c r="P990" t="s">
        <v>693</v>
      </c>
      <c r="Q990" t="s"/>
      <c r="R990" t="s">
        <v>347</v>
      </c>
      <c r="S990" t="s">
        <v>316</v>
      </c>
      <c r="T990" t="s">
        <v>82</v>
      </c>
      <c r="U990" t="s"/>
      <c r="V990" t="s">
        <v>83</v>
      </c>
      <c r="W990" t="s">
        <v>84</v>
      </c>
      <c r="X990" t="s"/>
      <c r="Y990" t="s">
        <v>85</v>
      </c>
      <c r="Z990">
        <f>HYPERLINK("https://hotelmonitor-cachepage.eclerx.com/savepage/tk_15439115617227812_sr_2152.html","info")</f>
        <v/>
      </c>
      <c r="AA990" t="n">
        <v>-2311894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/>
      <c r="AP990" t="n">
        <v>48</v>
      </c>
      <c r="AQ990" t="s">
        <v>88</v>
      </c>
      <c r="AR990" t="s">
        <v>119</v>
      </c>
      <c r="AS990" t="s"/>
      <c r="AT990" t="s">
        <v>90</v>
      </c>
      <c r="AU990" t="s"/>
      <c r="AV990" t="s"/>
      <c r="AW990" t="s"/>
      <c r="AX990" t="s"/>
      <c r="AY990" t="n">
        <v>2311894</v>
      </c>
      <c r="AZ990" t="s">
        <v>694</v>
      </c>
      <c r="BA990" t="s"/>
      <c r="BB990" t="n">
        <v>28920</v>
      </c>
      <c r="BC990" t="n">
        <v>9.961354136467</v>
      </c>
      <c r="BD990" t="n">
        <v>53.547653139805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693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102</v>
      </c>
      <c r="L991" t="s">
        <v>76</v>
      </c>
      <c r="M991" t="s"/>
      <c r="N991" t="s">
        <v>77</v>
      </c>
      <c r="O991" t="s">
        <v>78</v>
      </c>
      <c r="P991" t="s">
        <v>693</v>
      </c>
      <c r="Q991" t="s"/>
      <c r="R991" t="s">
        <v>347</v>
      </c>
      <c r="S991" t="s">
        <v>316</v>
      </c>
      <c r="T991" t="s">
        <v>82</v>
      </c>
      <c r="U991" t="s"/>
      <c r="V991" t="s">
        <v>83</v>
      </c>
      <c r="W991" t="s">
        <v>84</v>
      </c>
      <c r="X991" t="s"/>
      <c r="Y991" t="s">
        <v>85</v>
      </c>
      <c r="Z991">
        <f>HYPERLINK("https://hotelmonitor-cachepage.eclerx.com/savepage/tk_15439115617227812_sr_2152.html","info")</f>
        <v/>
      </c>
      <c r="AA991" t="n">
        <v>-2311894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/>
      <c r="AP991" t="n">
        <v>48</v>
      </c>
      <c r="AQ991" t="s">
        <v>88</v>
      </c>
      <c r="AR991" t="s">
        <v>140</v>
      </c>
      <c r="AS991" t="s"/>
      <c r="AT991" t="s">
        <v>90</v>
      </c>
      <c r="AU991" t="s"/>
      <c r="AV991" t="s"/>
      <c r="AW991" t="s"/>
      <c r="AX991" t="s"/>
      <c r="AY991" t="n">
        <v>2311894</v>
      </c>
      <c r="AZ991" t="s">
        <v>694</v>
      </c>
      <c r="BA991" t="s"/>
      <c r="BB991" t="n">
        <v>28920</v>
      </c>
      <c r="BC991" t="n">
        <v>9.961354136467</v>
      </c>
      <c r="BD991" t="n">
        <v>53.547653139805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693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102</v>
      </c>
      <c r="L992" t="s">
        <v>76</v>
      </c>
      <c r="M992" t="s"/>
      <c r="N992" t="s">
        <v>141</v>
      </c>
      <c r="O992" t="s">
        <v>78</v>
      </c>
      <c r="P992" t="s">
        <v>693</v>
      </c>
      <c r="Q992" t="s"/>
      <c r="R992" t="s">
        <v>347</v>
      </c>
      <c r="S992" t="s">
        <v>316</v>
      </c>
      <c r="T992" t="s">
        <v>82</v>
      </c>
      <c r="U992" t="s"/>
      <c r="V992" t="s">
        <v>83</v>
      </c>
      <c r="W992" t="s">
        <v>84</v>
      </c>
      <c r="X992" t="s"/>
      <c r="Y992" t="s">
        <v>85</v>
      </c>
      <c r="Z992">
        <f>HYPERLINK("https://hotelmonitor-cachepage.eclerx.com/savepage/tk_15439115617227812_sr_2152.html","info")</f>
        <v/>
      </c>
      <c r="AA992" t="n">
        <v>-2311894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/>
      <c r="AP992" t="n">
        <v>48</v>
      </c>
      <c r="AQ992" t="s">
        <v>88</v>
      </c>
      <c r="AR992" t="s">
        <v>89</v>
      </c>
      <c r="AS992" t="s"/>
      <c r="AT992" t="s">
        <v>90</v>
      </c>
      <c r="AU992" t="s"/>
      <c r="AV992" t="s"/>
      <c r="AW992" t="s"/>
      <c r="AX992" t="s"/>
      <c r="AY992" t="n">
        <v>2311894</v>
      </c>
      <c r="AZ992" t="s">
        <v>694</v>
      </c>
      <c r="BA992" t="s"/>
      <c r="BB992" t="n">
        <v>28920</v>
      </c>
      <c r="BC992" t="n">
        <v>9.961354136467</v>
      </c>
      <c r="BD992" t="n">
        <v>53.547653139805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97</v>
      </c>
      <c r="B993" t="s">
        <v>71</v>
      </c>
      <c r="C993" t="s">
        <v>98</v>
      </c>
      <c r="D993" t="n">
        <v>2</v>
      </c>
      <c r="E993" t="s">
        <v>522</v>
      </c>
      <c r="F993" t="n">
        <v>280950</v>
      </c>
      <c r="G993" t="s">
        <v>74</v>
      </c>
      <c r="H993" t="s">
        <v>75</v>
      </c>
      <c r="I993" t="s"/>
      <c r="J993" t="s">
        <v>74</v>
      </c>
      <c r="K993" t="n">
        <v>92</v>
      </c>
      <c r="L993" t="s">
        <v>76</v>
      </c>
      <c r="M993" t="s"/>
      <c r="N993" t="s">
        <v>311</v>
      </c>
      <c r="O993" t="s">
        <v>78</v>
      </c>
      <c r="P993" t="s">
        <v>523</v>
      </c>
      <c r="Q993" t="s"/>
      <c r="R993" t="s">
        <v>80</v>
      </c>
      <c r="S993" t="s">
        <v>129</v>
      </c>
      <c r="T993" t="s">
        <v>82</v>
      </c>
      <c r="U993" t="s"/>
      <c r="V993" t="s">
        <v>83</v>
      </c>
      <c r="W993" t="s">
        <v>84</v>
      </c>
      <c r="X993" t="s"/>
      <c r="Y993" t="s">
        <v>85</v>
      </c>
      <c r="Z993">
        <f>HYPERLINK("https://hotelmonitor-cachepage.eclerx.com/savepage/tk_15439016808424249_sr_2151.html","info")</f>
        <v/>
      </c>
      <c r="AA993" t="n">
        <v>19964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/>
      <c r="AP993" t="n">
        <v>84</v>
      </c>
      <c r="AQ993" t="s">
        <v>88</v>
      </c>
      <c r="AR993" t="s">
        <v>110</v>
      </c>
      <c r="AS993" t="s"/>
      <c r="AT993" t="s">
        <v>90</v>
      </c>
      <c r="AU993" t="s"/>
      <c r="AV993" t="s"/>
      <c r="AW993" t="s"/>
      <c r="AX993" t="s"/>
      <c r="AY993" t="n">
        <v>2311963</v>
      </c>
      <c r="AZ993" t="s">
        <v>524</v>
      </c>
      <c r="BA993" t="s"/>
      <c r="BB993" t="n">
        <v>42250</v>
      </c>
      <c r="BC993" t="n">
        <v>10.101172327995</v>
      </c>
      <c r="BD993" t="n">
        <v>53.539786175854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97</v>
      </c>
      <c r="B994" t="s">
        <v>71</v>
      </c>
      <c r="C994" t="s">
        <v>98</v>
      </c>
      <c r="D994" t="n">
        <v>2</v>
      </c>
      <c r="E994" t="s">
        <v>522</v>
      </c>
      <c r="F994" t="n">
        <v>280950</v>
      </c>
      <c r="G994" t="s">
        <v>74</v>
      </c>
      <c r="H994" t="s">
        <v>75</v>
      </c>
      <c r="I994" t="s"/>
      <c r="J994" t="s">
        <v>74</v>
      </c>
      <c r="K994" t="n">
        <v>92</v>
      </c>
      <c r="L994" t="s">
        <v>76</v>
      </c>
      <c r="M994" t="s"/>
      <c r="N994" t="s">
        <v>445</v>
      </c>
      <c r="O994" t="s">
        <v>78</v>
      </c>
      <c r="P994" t="s">
        <v>523</v>
      </c>
      <c r="Q994" t="s"/>
      <c r="R994" t="s">
        <v>80</v>
      </c>
      <c r="S994" t="s">
        <v>129</v>
      </c>
      <c r="T994" t="s">
        <v>82</v>
      </c>
      <c r="U994" t="s"/>
      <c r="V994" t="s">
        <v>83</v>
      </c>
      <c r="W994" t="s">
        <v>84</v>
      </c>
      <c r="X994" t="s"/>
      <c r="Y994" t="s">
        <v>85</v>
      </c>
      <c r="Z994">
        <f>HYPERLINK("https://hotelmonitor-cachepage.eclerx.com/savepage/tk_15439016808424249_sr_2151.html","info")</f>
        <v/>
      </c>
      <c r="AA994" t="n">
        <v>19964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/>
      <c r="AP994" t="n">
        <v>84</v>
      </c>
      <c r="AQ994" t="s">
        <v>88</v>
      </c>
      <c r="AR994" t="s">
        <v>107</v>
      </c>
      <c r="AS994" t="s"/>
      <c r="AT994" t="s">
        <v>90</v>
      </c>
      <c r="AU994" t="s"/>
      <c r="AV994" t="s"/>
      <c r="AW994" t="s"/>
      <c r="AX994" t="s"/>
      <c r="AY994" t="n">
        <v>2311963</v>
      </c>
      <c r="AZ994" t="s">
        <v>524</v>
      </c>
      <c r="BA994" t="s"/>
      <c r="BB994" t="n">
        <v>42250</v>
      </c>
      <c r="BC994" t="n">
        <v>10.101172327995</v>
      </c>
      <c r="BD994" t="n">
        <v>53.539786175854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97</v>
      </c>
      <c r="B995" t="s">
        <v>71</v>
      </c>
      <c r="C995" t="s">
        <v>98</v>
      </c>
      <c r="D995" t="n">
        <v>2</v>
      </c>
      <c r="E995" t="s">
        <v>522</v>
      </c>
      <c r="F995" t="n">
        <v>280950</v>
      </c>
      <c r="G995" t="s">
        <v>74</v>
      </c>
      <c r="H995" t="s">
        <v>75</v>
      </c>
      <c r="I995" t="s"/>
      <c r="J995" t="s">
        <v>74</v>
      </c>
      <c r="K995" t="n">
        <v>93</v>
      </c>
      <c r="L995" t="s">
        <v>76</v>
      </c>
      <c r="M995" t="s"/>
      <c r="N995" t="s">
        <v>311</v>
      </c>
      <c r="O995" t="s">
        <v>78</v>
      </c>
      <c r="P995" t="s">
        <v>523</v>
      </c>
      <c r="Q995" t="s"/>
      <c r="R995" t="s">
        <v>80</v>
      </c>
      <c r="S995" t="s">
        <v>313</v>
      </c>
      <c r="T995" t="s">
        <v>82</v>
      </c>
      <c r="U995" t="s"/>
      <c r="V995" t="s">
        <v>83</v>
      </c>
      <c r="W995" t="s">
        <v>84</v>
      </c>
      <c r="X995" t="s"/>
      <c r="Y995" t="s">
        <v>85</v>
      </c>
      <c r="Z995">
        <f>HYPERLINK("https://hotelmonitor-cachepage.eclerx.com/savepage/tk_15439016808424249_sr_2151.html","info")</f>
        <v/>
      </c>
      <c r="AA995" t="n">
        <v>19964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/>
      <c r="AP995" t="n">
        <v>84</v>
      </c>
      <c r="AQ995" t="s">
        <v>88</v>
      </c>
      <c r="AR995" t="s">
        <v>116</v>
      </c>
      <c r="AS995" t="s"/>
      <c r="AT995" t="s">
        <v>90</v>
      </c>
      <c r="AU995" t="s"/>
      <c r="AV995" t="s"/>
      <c r="AW995" t="s"/>
      <c r="AX995" t="s"/>
      <c r="AY995" t="n">
        <v>2311963</v>
      </c>
      <c r="AZ995" t="s">
        <v>524</v>
      </c>
      <c r="BA995" t="s"/>
      <c r="BB995" t="n">
        <v>42250</v>
      </c>
      <c r="BC995" t="n">
        <v>10.101172327995</v>
      </c>
      <c r="BD995" t="n">
        <v>53.539786175854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97</v>
      </c>
      <c r="B996" t="s">
        <v>71</v>
      </c>
      <c r="C996" t="s">
        <v>98</v>
      </c>
      <c r="D996" t="n">
        <v>2</v>
      </c>
      <c r="E996" t="s">
        <v>522</v>
      </c>
      <c r="F996" t="n">
        <v>280950</v>
      </c>
      <c r="G996" t="s">
        <v>74</v>
      </c>
      <c r="H996" t="s">
        <v>75</v>
      </c>
      <c r="I996" t="s"/>
      <c r="J996" t="s">
        <v>74</v>
      </c>
      <c r="K996" t="n">
        <v>96</v>
      </c>
      <c r="L996" t="s">
        <v>76</v>
      </c>
      <c r="M996" t="s"/>
      <c r="N996" t="s">
        <v>305</v>
      </c>
      <c r="O996" t="s">
        <v>78</v>
      </c>
      <c r="P996" t="s">
        <v>523</v>
      </c>
      <c r="Q996" t="s"/>
      <c r="R996" t="s">
        <v>80</v>
      </c>
      <c r="S996" t="s">
        <v>406</v>
      </c>
      <c r="T996" t="s">
        <v>82</v>
      </c>
      <c r="U996" t="s"/>
      <c r="V996" t="s">
        <v>83</v>
      </c>
      <c r="W996" t="s">
        <v>84</v>
      </c>
      <c r="X996" t="s"/>
      <c r="Y996" t="s">
        <v>85</v>
      </c>
      <c r="Z996">
        <f>HYPERLINK("https://hotelmonitor-cachepage.eclerx.com/savepage/tk_15439016808424249_sr_2151.html","info")</f>
        <v/>
      </c>
      <c r="AA996" t="n">
        <v>19964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/>
      <c r="AP996" t="n">
        <v>84</v>
      </c>
      <c r="AQ996" t="s">
        <v>88</v>
      </c>
      <c r="AR996" t="s">
        <v>119</v>
      </c>
      <c r="AS996" t="s"/>
      <c r="AT996" t="s">
        <v>90</v>
      </c>
      <c r="AU996" t="s"/>
      <c r="AV996" t="s"/>
      <c r="AW996" t="s"/>
      <c r="AX996" t="s"/>
      <c r="AY996" t="n">
        <v>2311963</v>
      </c>
      <c r="AZ996" t="s">
        <v>524</v>
      </c>
      <c r="BA996" t="s"/>
      <c r="BB996" t="n">
        <v>42250</v>
      </c>
      <c r="BC996" t="n">
        <v>10.101172327995</v>
      </c>
      <c r="BD996" t="n">
        <v>53.539786175854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97</v>
      </c>
      <c r="B997" t="s">
        <v>71</v>
      </c>
      <c r="C997" t="s">
        <v>98</v>
      </c>
      <c r="D997" t="n">
        <v>2</v>
      </c>
      <c r="E997" t="s">
        <v>522</v>
      </c>
      <c r="F997" t="n">
        <v>280950</v>
      </c>
      <c r="G997" t="s">
        <v>74</v>
      </c>
      <c r="H997" t="s">
        <v>75</v>
      </c>
      <c r="I997" t="s"/>
      <c r="J997" t="s">
        <v>74</v>
      </c>
      <c r="K997" t="n">
        <v>96</v>
      </c>
      <c r="L997" t="s">
        <v>76</v>
      </c>
      <c r="M997" t="s"/>
      <c r="N997" t="s">
        <v>305</v>
      </c>
      <c r="O997" t="s">
        <v>78</v>
      </c>
      <c r="P997" t="s">
        <v>523</v>
      </c>
      <c r="Q997" t="s"/>
      <c r="R997" t="s">
        <v>80</v>
      </c>
      <c r="S997" t="s">
        <v>406</v>
      </c>
      <c r="T997" t="s">
        <v>82</v>
      </c>
      <c r="U997" t="s"/>
      <c r="V997" t="s">
        <v>83</v>
      </c>
      <c r="W997" t="s">
        <v>84</v>
      </c>
      <c r="X997" t="s"/>
      <c r="Y997" t="s">
        <v>85</v>
      </c>
      <c r="Z997">
        <f>HYPERLINK("https://hotelmonitor-cachepage.eclerx.com/savepage/tk_15439016808424249_sr_2151.html","info")</f>
        <v/>
      </c>
      <c r="AA997" t="n">
        <v>19964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/>
      <c r="AP997" t="n">
        <v>84</v>
      </c>
      <c r="AQ997" t="s">
        <v>88</v>
      </c>
      <c r="AR997" t="s">
        <v>140</v>
      </c>
      <c r="AS997" t="s"/>
      <c r="AT997" t="s">
        <v>90</v>
      </c>
      <c r="AU997" t="s"/>
      <c r="AV997" t="s"/>
      <c r="AW997" t="s"/>
      <c r="AX997" t="s"/>
      <c r="AY997" t="n">
        <v>2311963</v>
      </c>
      <c r="AZ997" t="s">
        <v>524</v>
      </c>
      <c r="BA997" t="s"/>
      <c r="BB997" t="n">
        <v>42250</v>
      </c>
      <c r="BC997" t="n">
        <v>10.101172327995</v>
      </c>
      <c r="BD997" t="n">
        <v>53.539786175854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97</v>
      </c>
      <c r="B998" t="s">
        <v>71</v>
      </c>
      <c r="C998" t="s">
        <v>98</v>
      </c>
      <c r="D998" t="n">
        <v>2</v>
      </c>
      <c r="E998" t="s">
        <v>522</v>
      </c>
      <c r="F998" t="n">
        <v>280950</v>
      </c>
      <c r="G998" t="s">
        <v>74</v>
      </c>
      <c r="H998" t="s">
        <v>75</v>
      </c>
      <c r="I998" t="s"/>
      <c r="J998" t="s">
        <v>74</v>
      </c>
      <c r="K998" t="n">
        <v>96</v>
      </c>
      <c r="L998" t="s">
        <v>76</v>
      </c>
      <c r="M998" t="s"/>
      <c r="N998" t="s">
        <v>309</v>
      </c>
      <c r="O998" t="s">
        <v>78</v>
      </c>
      <c r="P998" t="s">
        <v>523</v>
      </c>
      <c r="Q998" t="s"/>
      <c r="R998" t="s">
        <v>80</v>
      </c>
      <c r="S998" t="s">
        <v>406</v>
      </c>
      <c r="T998" t="s">
        <v>82</v>
      </c>
      <c r="U998" t="s"/>
      <c r="V998" t="s">
        <v>83</v>
      </c>
      <c r="W998" t="s">
        <v>84</v>
      </c>
      <c r="X998" t="s"/>
      <c r="Y998" t="s">
        <v>85</v>
      </c>
      <c r="Z998">
        <f>HYPERLINK("https://hotelmonitor-cachepage.eclerx.com/savepage/tk_15439016808424249_sr_2151.html","info")</f>
        <v/>
      </c>
      <c r="AA998" t="n">
        <v>19964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/>
      <c r="AP998" t="n">
        <v>84</v>
      </c>
      <c r="AQ998" t="s">
        <v>88</v>
      </c>
      <c r="AR998" t="s">
        <v>89</v>
      </c>
      <c r="AS998" t="s"/>
      <c r="AT998" t="s">
        <v>90</v>
      </c>
      <c r="AU998" t="s"/>
      <c r="AV998" t="s"/>
      <c r="AW998" t="s"/>
      <c r="AX998" t="s"/>
      <c r="AY998" t="n">
        <v>2311963</v>
      </c>
      <c r="AZ998" t="s">
        <v>524</v>
      </c>
      <c r="BA998" t="s"/>
      <c r="BB998" t="n">
        <v>42250</v>
      </c>
      <c r="BC998" t="n">
        <v>10.101172327995</v>
      </c>
      <c r="BD998" t="n">
        <v>53.539786175854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97</v>
      </c>
      <c r="B999" t="s">
        <v>71</v>
      </c>
      <c r="C999" t="s">
        <v>98</v>
      </c>
      <c r="D999" t="n">
        <v>2</v>
      </c>
      <c r="E999" t="s">
        <v>522</v>
      </c>
      <c r="F999" t="n">
        <v>280950</v>
      </c>
      <c r="G999" t="s">
        <v>74</v>
      </c>
      <c r="H999" t="s">
        <v>75</v>
      </c>
      <c r="I999" t="s"/>
      <c r="J999" t="s">
        <v>74</v>
      </c>
      <c r="K999" t="n">
        <v>99</v>
      </c>
      <c r="L999" t="s">
        <v>76</v>
      </c>
      <c r="M999" t="s"/>
      <c r="N999" t="s">
        <v>77</v>
      </c>
      <c r="O999" t="s">
        <v>78</v>
      </c>
      <c r="P999" t="s">
        <v>523</v>
      </c>
      <c r="Q999" t="s"/>
      <c r="R999" t="s">
        <v>80</v>
      </c>
      <c r="S999" t="s">
        <v>525</v>
      </c>
      <c r="T999" t="s">
        <v>82</v>
      </c>
      <c r="U999" t="s"/>
      <c r="V999" t="s">
        <v>83</v>
      </c>
      <c r="W999" t="s">
        <v>84</v>
      </c>
      <c r="X999" t="s"/>
      <c r="Y999" t="s">
        <v>85</v>
      </c>
      <c r="Z999">
        <f>HYPERLINK("https://hotelmonitor-cachepage.eclerx.com/savepage/tk_15439016808424249_sr_2151.html","info")</f>
        <v/>
      </c>
      <c r="AA999" t="n">
        <v>19964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/>
      <c r="AP999" t="n">
        <v>84</v>
      </c>
      <c r="AQ999" t="s">
        <v>88</v>
      </c>
      <c r="AR999" t="s">
        <v>126</v>
      </c>
      <c r="AS999" t="s"/>
      <c r="AT999" t="s">
        <v>90</v>
      </c>
      <c r="AU999" t="s"/>
      <c r="AV999" t="s"/>
      <c r="AW999" t="s"/>
      <c r="AX999" t="s"/>
      <c r="AY999" t="n">
        <v>2311963</v>
      </c>
      <c r="AZ999" t="s">
        <v>524</v>
      </c>
      <c r="BA999" t="s"/>
      <c r="BB999" t="n">
        <v>42250</v>
      </c>
      <c r="BC999" t="n">
        <v>10.101172327995</v>
      </c>
      <c r="BD999" t="n">
        <v>53.539786175854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97</v>
      </c>
      <c r="B1000" t="s">
        <v>71</v>
      </c>
      <c r="C1000" t="s">
        <v>98</v>
      </c>
      <c r="D1000" t="n">
        <v>2</v>
      </c>
      <c r="E1000" t="s">
        <v>522</v>
      </c>
      <c r="F1000" t="n">
        <v>280950</v>
      </c>
      <c r="G1000" t="s">
        <v>74</v>
      </c>
      <c r="H1000" t="s">
        <v>75</v>
      </c>
      <c r="I1000" t="s"/>
      <c r="J1000" t="s">
        <v>74</v>
      </c>
      <c r="K1000" t="n">
        <v>104</v>
      </c>
      <c r="L1000" t="s">
        <v>76</v>
      </c>
      <c r="M1000" t="s"/>
      <c r="N1000" t="s">
        <v>349</v>
      </c>
      <c r="O1000" t="s">
        <v>78</v>
      </c>
      <c r="P1000" t="s">
        <v>523</v>
      </c>
      <c r="Q1000" t="s"/>
      <c r="R1000" t="s">
        <v>80</v>
      </c>
      <c r="S1000" t="s">
        <v>177</v>
      </c>
      <c r="T1000" t="s">
        <v>82</v>
      </c>
      <c r="U1000" t="s"/>
      <c r="V1000" t="s">
        <v>83</v>
      </c>
      <c r="W1000" t="s">
        <v>84</v>
      </c>
      <c r="X1000" t="s"/>
      <c r="Y1000" t="s">
        <v>85</v>
      </c>
      <c r="Z1000">
        <f>HYPERLINK("https://hotelmonitor-cachepage.eclerx.com/savepage/tk_15439016808424249_sr_2151.html","info")</f>
        <v/>
      </c>
      <c r="AA1000" t="n">
        <v>19964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/>
      <c r="AP1000" t="n">
        <v>84</v>
      </c>
      <c r="AQ1000" t="s">
        <v>88</v>
      </c>
      <c r="AR1000" t="s">
        <v>113</v>
      </c>
      <c r="AS1000" t="s"/>
      <c r="AT1000" t="s">
        <v>90</v>
      </c>
      <c r="AU1000" t="s"/>
      <c r="AV1000" t="s"/>
      <c r="AW1000" t="s"/>
      <c r="AX1000" t="s"/>
      <c r="AY1000" t="n">
        <v>2311963</v>
      </c>
      <c r="AZ1000" t="s">
        <v>524</v>
      </c>
      <c r="BA1000" t="s"/>
      <c r="BB1000" t="n">
        <v>42250</v>
      </c>
      <c r="BC1000" t="n">
        <v>10.101172327995</v>
      </c>
      <c r="BD1000" t="n">
        <v>53.539786175854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97</v>
      </c>
      <c r="B1001" t="s">
        <v>71</v>
      </c>
      <c r="C1001" t="s">
        <v>98</v>
      </c>
      <c r="D1001" t="n">
        <v>2</v>
      </c>
      <c r="E1001" t="s">
        <v>522</v>
      </c>
      <c r="F1001" t="n">
        <v>280950</v>
      </c>
      <c r="G1001" t="s">
        <v>74</v>
      </c>
      <c r="H1001" t="s">
        <v>75</v>
      </c>
      <c r="I1001" t="s"/>
      <c r="J1001" t="s">
        <v>74</v>
      </c>
      <c r="K1001" t="n">
        <v>105</v>
      </c>
      <c r="L1001" t="s">
        <v>76</v>
      </c>
      <c r="M1001" t="s"/>
      <c r="N1001" t="s">
        <v>312</v>
      </c>
      <c r="O1001" t="s">
        <v>78</v>
      </c>
      <c r="P1001" t="s">
        <v>523</v>
      </c>
      <c r="Q1001" t="s"/>
      <c r="R1001" t="s">
        <v>80</v>
      </c>
      <c r="S1001" t="s">
        <v>149</v>
      </c>
      <c r="T1001" t="s">
        <v>82</v>
      </c>
      <c r="U1001" t="s"/>
      <c r="V1001" t="s">
        <v>83</v>
      </c>
      <c r="W1001" t="s">
        <v>84</v>
      </c>
      <c r="X1001" t="s"/>
      <c r="Y1001" t="s">
        <v>85</v>
      </c>
      <c r="Z1001">
        <f>HYPERLINK("https://hotelmonitor-cachepage.eclerx.com/savepage/tk_15439016808424249_sr_2151.html","info")</f>
        <v/>
      </c>
      <c r="AA1001" t="n">
        <v>19964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/>
      <c r="AP1001" t="n">
        <v>84</v>
      </c>
      <c r="AQ1001" t="s">
        <v>88</v>
      </c>
      <c r="AR1001" t="s">
        <v>103</v>
      </c>
      <c r="AS1001" t="s"/>
      <c r="AT1001" t="s">
        <v>90</v>
      </c>
      <c r="AU1001" t="s"/>
      <c r="AV1001" t="s"/>
      <c r="AW1001" t="s"/>
      <c r="AX1001" t="s"/>
      <c r="AY1001" t="n">
        <v>2311963</v>
      </c>
      <c r="AZ1001" t="s">
        <v>524</v>
      </c>
      <c r="BA1001" t="s"/>
      <c r="BB1001" t="n">
        <v>42250</v>
      </c>
      <c r="BC1001" t="n">
        <v>10.101172327995</v>
      </c>
      <c r="BD1001" t="n">
        <v>53.539786175854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97</v>
      </c>
      <c r="B1002" t="s">
        <v>71</v>
      </c>
      <c r="C1002" t="s">
        <v>98</v>
      </c>
      <c r="D1002" t="n">
        <v>2</v>
      </c>
      <c r="E1002" t="s">
        <v>522</v>
      </c>
      <c r="F1002" t="n">
        <v>280950</v>
      </c>
      <c r="G1002" t="s">
        <v>74</v>
      </c>
      <c r="H1002" t="s">
        <v>75</v>
      </c>
      <c r="I1002" t="s"/>
      <c r="J1002" t="s">
        <v>74</v>
      </c>
      <c r="K1002" t="n">
        <v>114</v>
      </c>
      <c r="L1002" t="s">
        <v>76</v>
      </c>
      <c r="M1002" t="s"/>
      <c r="N1002" t="s">
        <v>77</v>
      </c>
      <c r="O1002" t="s">
        <v>78</v>
      </c>
      <c r="P1002" t="s">
        <v>523</v>
      </c>
      <c r="Q1002" t="s"/>
      <c r="R1002" t="s">
        <v>80</v>
      </c>
      <c r="S1002" t="s">
        <v>284</v>
      </c>
      <c r="T1002" t="s">
        <v>82</v>
      </c>
      <c r="U1002" t="s"/>
      <c r="V1002" t="s">
        <v>83</v>
      </c>
      <c r="W1002" t="s">
        <v>84</v>
      </c>
      <c r="X1002" t="s"/>
      <c r="Y1002" t="s">
        <v>85</v>
      </c>
      <c r="Z1002">
        <f>HYPERLINK("https://hotelmonitor-cachepage.eclerx.com/savepage/tk_15439016808424249_sr_2151.html","info")</f>
        <v/>
      </c>
      <c r="AA1002" t="n">
        <v>19964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/>
      <c r="AP1002" t="n">
        <v>84</v>
      </c>
      <c r="AQ1002" t="s">
        <v>88</v>
      </c>
      <c r="AR1002" t="s">
        <v>119</v>
      </c>
      <c r="AS1002" t="s"/>
      <c r="AT1002" t="s">
        <v>90</v>
      </c>
      <c r="AU1002" t="s"/>
      <c r="AV1002" t="s"/>
      <c r="AW1002" t="s"/>
      <c r="AX1002" t="s"/>
      <c r="AY1002" t="n">
        <v>2311963</v>
      </c>
      <c r="AZ1002" t="s">
        <v>524</v>
      </c>
      <c r="BA1002" t="s"/>
      <c r="BB1002" t="n">
        <v>42250</v>
      </c>
      <c r="BC1002" t="n">
        <v>10.101172327995</v>
      </c>
      <c r="BD1002" t="n">
        <v>53.539786175854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97</v>
      </c>
      <c r="B1003" t="s">
        <v>71</v>
      </c>
      <c r="C1003" t="s">
        <v>98</v>
      </c>
      <c r="D1003" t="n">
        <v>2</v>
      </c>
      <c r="E1003" t="s">
        <v>522</v>
      </c>
      <c r="F1003" t="n">
        <v>280950</v>
      </c>
      <c r="G1003" t="s">
        <v>74</v>
      </c>
      <c r="H1003" t="s">
        <v>75</v>
      </c>
      <c r="I1003" t="s"/>
      <c r="J1003" t="s">
        <v>74</v>
      </c>
      <c r="K1003" t="n">
        <v>114</v>
      </c>
      <c r="L1003" t="s">
        <v>76</v>
      </c>
      <c r="M1003" t="s"/>
      <c r="N1003" t="s">
        <v>77</v>
      </c>
      <c r="O1003" t="s">
        <v>78</v>
      </c>
      <c r="P1003" t="s">
        <v>523</v>
      </c>
      <c r="Q1003" t="s"/>
      <c r="R1003" t="s">
        <v>80</v>
      </c>
      <c r="S1003" t="s">
        <v>284</v>
      </c>
      <c r="T1003" t="s">
        <v>82</v>
      </c>
      <c r="U1003" t="s"/>
      <c r="V1003" t="s">
        <v>83</v>
      </c>
      <c r="W1003" t="s">
        <v>84</v>
      </c>
      <c r="X1003" t="s"/>
      <c r="Y1003" t="s">
        <v>85</v>
      </c>
      <c r="Z1003">
        <f>HYPERLINK("https://hotelmonitor-cachepage.eclerx.com/savepage/tk_15439016808424249_sr_2151.html","info")</f>
        <v/>
      </c>
      <c r="AA1003" t="n">
        <v>19964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87</v>
      </c>
      <c r="AO1003" t="s"/>
      <c r="AP1003" t="n">
        <v>84</v>
      </c>
      <c r="AQ1003" t="s">
        <v>88</v>
      </c>
      <c r="AR1003" t="s">
        <v>140</v>
      </c>
      <c r="AS1003" t="s"/>
      <c r="AT1003" t="s">
        <v>90</v>
      </c>
      <c r="AU1003" t="s"/>
      <c r="AV1003" t="s"/>
      <c r="AW1003" t="s"/>
      <c r="AX1003" t="s"/>
      <c r="AY1003" t="n">
        <v>2311963</v>
      </c>
      <c r="AZ1003" t="s">
        <v>524</v>
      </c>
      <c r="BA1003" t="s"/>
      <c r="BB1003" t="n">
        <v>42250</v>
      </c>
      <c r="BC1003" t="n">
        <v>10.101172327995</v>
      </c>
      <c r="BD1003" t="n">
        <v>53.539786175854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97</v>
      </c>
      <c r="B1004" t="s">
        <v>71</v>
      </c>
      <c r="C1004" t="s">
        <v>98</v>
      </c>
      <c r="D1004" t="n">
        <v>2</v>
      </c>
      <c r="E1004" t="s">
        <v>522</v>
      </c>
      <c r="F1004" t="n">
        <v>280950</v>
      </c>
      <c r="G1004" t="s">
        <v>74</v>
      </c>
      <c r="H1004" t="s">
        <v>75</v>
      </c>
      <c r="I1004" t="s"/>
      <c r="J1004" t="s">
        <v>74</v>
      </c>
      <c r="K1004" t="n">
        <v>114</v>
      </c>
      <c r="L1004" t="s">
        <v>76</v>
      </c>
      <c r="M1004" t="s"/>
      <c r="N1004" t="s">
        <v>141</v>
      </c>
      <c r="O1004" t="s">
        <v>78</v>
      </c>
      <c r="P1004" t="s">
        <v>523</v>
      </c>
      <c r="Q1004" t="s"/>
      <c r="R1004" t="s">
        <v>80</v>
      </c>
      <c r="S1004" t="s">
        <v>284</v>
      </c>
      <c r="T1004" t="s">
        <v>82</v>
      </c>
      <c r="U1004" t="s"/>
      <c r="V1004" t="s">
        <v>83</v>
      </c>
      <c r="W1004" t="s">
        <v>84</v>
      </c>
      <c r="X1004" t="s"/>
      <c r="Y1004" t="s">
        <v>85</v>
      </c>
      <c r="Z1004">
        <f>HYPERLINK("https://hotelmonitor-cachepage.eclerx.com/savepage/tk_15439016808424249_sr_2151.html","info")</f>
        <v/>
      </c>
      <c r="AA1004" t="n">
        <v>19964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/>
      <c r="AP1004" t="n">
        <v>84</v>
      </c>
      <c r="AQ1004" t="s">
        <v>88</v>
      </c>
      <c r="AR1004" t="s">
        <v>89</v>
      </c>
      <c r="AS1004" t="s"/>
      <c r="AT1004" t="s">
        <v>90</v>
      </c>
      <c r="AU1004" t="s"/>
      <c r="AV1004" t="s"/>
      <c r="AW1004" t="s"/>
      <c r="AX1004" t="s"/>
      <c r="AY1004" t="n">
        <v>2311963</v>
      </c>
      <c r="AZ1004" t="s">
        <v>524</v>
      </c>
      <c r="BA1004" t="s"/>
      <c r="BB1004" t="n">
        <v>42250</v>
      </c>
      <c r="BC1004" t="n">
        <v>10.101172327995</v>
      </c>
      <c r="BD1004" t="n">
        <v>53.539786175854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97</v>
      </c>
      <c r="B1005" t="s">
        <v>71</v>
      </c>
      <c r="C1005" t="s">
        <v>98</v>
      </c>
      <c r="D1005" t="n">
        <v>2</v>
      </c>
      <c r="E1005" t="s">
        <v>522</v>
      </c>
      <c r="F1005" t="n">
        <v>280950</v>
      </c>
      <c r="G1005" t="s">
        <v>74</v>
      </c>
      <c r="H1005" t="s">
        <v>75</v>
      </c>
      <c r="I1005" t="s"/>
      <c r="J1005" t="s">
        <v>74</v>
      </c>
      <c r="K1005" t="n">
        <v>114</v>
      </c>
      <c r="L1005" t="s">
        <v>76</v>
      </c>
      <c r="M1005" t="s"/>
      <c r="N1005" t="s">
        <v>445</v>
      </c>
      <c r="O1005" t="s">
        <v>78</v>
      </c>
      <c r="P1005" t="s">
        <v>523</v>
      </c>
      <c r="Q1005" t="s"/>
      <c r="R1005" t="s">
        <v>80</v>
      </c>
      <c r="S1005" t="s">
        <v>284</v>
      </c>
      <c r="T1005" t="s">
        <v>82</v>
      </c>
      <c r="U1005" t="s"/>
      <c r="V1005" t="s">
        <v>83</v>
      </c>
      <c r="W1005" t="s">
        <v>84</v>
      </c>
      <c r="X1005" t="s"/>
      <c r="Y1005" t="s">
        <v>85</v>
      </c>
      <c r="Z1005">
        <f>HYPERLINK("https://hotelmonitor-cachepage.eclerx.com/savepage/tk_15439016808424249_sr_2151.html","info")</f>
        <v/>
      </c>
      <c r="AA1005" t="n">
        <v>19964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/>
      <c r="AP1005" t="n">
        <v>84</v>
      </c>
      <c r="AQ1005" t="s">
        <v>88</v>
      </c>
      <c r="AR1005" t="s">
        <v>107</v>
      </c>
      <c r="AS1005" t="s"/>
      <c r="AT1005" t="s">
        <v>90</v>
      </c>
      <c r="AU1005" t="s"/>
      <c r="AV1005" t="s"/>
      <c r="AW1005" t="s"/>
      <c r="AX1005" t="s"/>
      <c r="AY1005" t="n">
        <v>2311963</v>
      </c>
      <c r="AZ1005" t="s">
        <v>524</v>
      </c>
      <c r="BA1005" t="s"/>
      <c r="BB1005" t="n">
        <v>42250</v>
      </c>
      <c r="BC1005" t="n">
        <v>10.101172327995</v>
      </c>
      <c r="BD1005" t="n">
        <v>53.539786175854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97</v>
      </c>
      <c r="B1006" t="s">
        <v>71</v>
      </c>
      <c r="C1006" t="s">
        <v>98</v>
      </c>
      <c r="D1006" t="n">
        <v>2</v>
      </c>
      <c r="E1006" t="s">
        <v>522</v>
      </c>
      <c r="F1006" t="n">
        <v>280950</v>
      </c>
      <c r="G1006" t="s">
        <v>74</v>
      </c>
      <c r="H1006" t="s">
        <v>75</v>
      </c>
      <c r="I1006" t="s"/>
      <c r="J1006" t="s">
        <v>74</v>
      </c>
      <c r="K1006" t="n">
        <v>123</v>
      </c>
      <c r="L1006" t="s">
        <v>76</v>
      </c>
      <c r="M1006" t="s"/>
      <c r="N1006" t="s">
        <v>312</v>
      </c>
      <c r="O1006" t="s">
        <v>78</v>
      </c>
      <c r="P1006" t="s">
        <v>523</v>
      </c>
      <c r="Q1006" t="s"/>
      <c r="R1006" t="s">
        <v>80</v>
      </c>
      <c r="S1006" t="s">
        <v>270</v>
      </c>
      <c r="T1006" t="s">
        <v>82</v>
      </c>
      <c r="U1006" t="s"/>
      <c r="V1006" t="s">
        <v>83</v>
      </c>
      <c r="W1006" t="s">
        <v>84</v>
      </c>
      <c r="X1006" t="s"/>
      <c r="Y1006" t="s">
        <v>85</v>
      </c>
      <c r="Z1006">
        <f>HYPERLINK("https://hotelmonitor-cachepage.eclerx.com/savepage/tk_15439016808424249_sr_2151.html","info")</f>
        <v/>
      </c>
      <c r="AA1006" t="n">
        <v>19964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/>
      <c r="AP1006" t="n">
        <v>84</v>
      </c>
      <c r="AQ1006" t="s">
        <v>88</v>
      </c>
      <c r="AR1006" t="s">
        <v>103</v>
      </c>
      <c r="AS1006" t="s"/>
      <c r="AT1006" t="s">
        <v>90</v>
      </c>
      <c r="AU1006" t="s"/>
      <c r="AV1006" t="s"/>
      <c r="AW1006" t="s"/>
      <c r="AX1006" t="s"/>
      <c r="AY1006" t="n">
        <v>2311963</v>
      </c>
      <c r="AZ1006" t="s">
        <v>524</v>
      </c>
      <c r="BA1006" t="s"/>
      <c r="BB1006" t="n">
        <v>42250</v>
      </c>
      <c r="BC1006" t="n">
        <v>10.101172327995</v>
      </c>
      <c r="BD1006" t="n">
        <v>53.539786175854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97</v>
      </c>
      <c r="B1007" t="s">
        <v>71</v>
      </c>
      <c r="C1007" t="s">
        <v>98</v>
      </c>
      <c r="D1007" t="n">
        <v>2</v>
      </c>
      <c r="E1007" t="s">
        <v>522</v>
      </c>
      <c r="F1007" t="n">
        <v>280950</v>
      </c>
      <c r="G1007" t="s">
        <v>74</v>
      </c>
      <c r="H1007" t="s">
        <v>75</v>
      </c>
      <c r="I1007" t="s"/>
      <c r="J1007" t="s">
        <v>74</v>
      </c>
      <c r="K1007" t="n">
        <v>123</v>
      </c>
      <c r="L1007" t="s">
        <v>76</v>
      </c>
      <c r="M1007" t="s"/>
      <c r="N1007" t="s">
        <v>77</v>
      </c>
      <c r="O1007" t="s">
        <v>78</v>
      </c>
      <c r="P1007" t="s">
        <v>523</v>
      </c>
      <c r="Q1007" t="s"/>
      <c r="R1007" t="s">
        <v>80</v>
      </c>
      <c r="S1007" t="s">
        <v>270</v>
      </c>
      <c r="T1007" t="s">
        <v>82</v>
      </c>
      <c r="U1007" t="s"/>
      <c r="V1007" t="s">
        <v>83</v>
      </c>
      <c r="W1007" t="s">
        <v>84</v>
      </c>
      <c r="X1007" t="s"/>
      <c r="Y1007" t="s">
        <v>85</v>
      </c>
      <c r="Z1007">
        <f>HYPERLINK("https://hotelmonitor-cachepage.eclerx.com/savepage/tk_15439016808424249_sr_2151.html","info")</f>
        <v/>
      </c>
      <c r="AA1007" t="n">
        <v>19964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/>
      <c r="AP1007" t="n">
        <v>84</v>
      </c>
      <c r="AQ1007" t="s">
        <v>88</v>
      </c>
      <c r="AR1007" t="s">
        <v>119</v>
      </c>
      <c r="AS1007" t="s"/>
      <c r="AT1007" t="s">
        <v>90</v>
      </c>
      <c r="AU1007" t="s"/>
      <c r="AV1007" t="s"/>
      <c r="AW1007" t="s"/>
      <c r="AX1007" t="s"/>
      <c r="AY1007" t="n">
        <v>2311963</v>
      </c>
      <c r="AZ1007" t="s">
        <v>524</v>
      </c>
      <c r="BA1007" t="s"/>
      <c r="BB1007" t="n">
        <v>42250</v>
      </c>
      <c r="BC1007" t="n">
        <v>10.101172327995</v>
      </c>
      <c r="BD1007" t="n">
        <v>53.539786175854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97</v>
      </c>
      <c r="B1008" t="s">
        <v>71</v>
      </c>
      <c r="C1008" t="s">
        <v>98</v>
      </c>
      <c r="D1008" t="n">
        <v>2</v>
      </c>
      <c r="E1008" t="s">
        <v>522</v>
      </c>
      <c r="F1008" t="n">
        <v>280950</v>
      </c>
      <c r="G1008" t="s">
        <v>74</v>
      </c>
      <c r="H1008" t="s">
        <v>75</v>
      </c>
      <c r="I1008" t="s"/>
      <c r="J1008" t="s">
        <v>74</v>
      </c>
      <c r="K1008" t="n">
        <v>123</v>
      </c>
      <c r="L1008" t="s">
        <v>76</v>
      </c>
      <c r="M1008" t="s"/>
      <c r="N1008" t="s">
        <v>77</v>
      </c>
      <c r="O1008" t="s">
        <v>78</v>
      </c>
      <c r="P1008" t="s">
        <v>523</v>
      </c>
      <c r="Q1008" t="s"/>
      <c r="R1008" t="s">
        <v>80</v>
      </c>
      <c r="S1008" t="s">
        <v>270</v>
      </c>
      <c r="T1008" t="s">
        <v>82</v>
      </c>
      <c r="U1008" t="s"/>
      <c r="V1008" t="s">
        <v>83</v>
      </c>
      <c r="W1008" t="s">
        <v>84</v>
      </c>
      <c r="X1008" t="s"/>
      <c r="Y1008" t="s">
        <v>85</v>
      </c>
      <c r="Z1008">
        <f>HYPERLINK("https://hotelmonitor-cachepage.eclerx.com/savepage/tk_15439016808424249_sr_2151.html","info")</f>
        <v/>
      </c>
      <c r="AA1008" t="n">
        <v>19964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/>
      <c r="AP1008" t="n">
        <v>84</v>
      </c>
      <c r="AQ1008" t="s">
        <v>88</v>
      </c>
      <c r="AR1008" t="s">
        <v>119</v>
      </c>
      <c r="AS1008" t="s"/>
      <c r="AT1008" t="s">
        <v>90</v>
      </c>
      <c r="AU1008" t="s"/>
      <c r="AV1008" t="s"/>
      <c r="AW1008" t="s"/>
      <c r="AX1008" t="s"/>
      <c r="AY1008" t="n">
        <v>2311963</v>
      </c>
      <c r="AZ1008" t="s">
        <v>524</v>
      </c>
      <c r="BA1008" t="s"/>
      <c r="BB1008" t="n">
        <v>42250</v>
      </c>
      <c r="BC1008" t="n">
        <v>10.101172327995</v>
      </c>
      <c r="BD1008" t="n">
        <v>53.539786175854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97</v>
      </c>
      <c r="B1009" t="s">
        <v>71</v>
      </c>
      <c r="C1009" t="s">
        <v>98</v>
      </c>
      <c r="D1009" t="n">
        <v>2</v>
      </c>
      <c r="E1009" t="s">
        <v>522</v>
      </c>
      <c r="F1009" t="n">
        <v>280950</v>
      </c>
      <c r="G1009" t="s">
        <v>74</v>
      </c>
      <c r="H1009" t="s">
        <v>75</v>
      </c>
      <c r="I1009" t="s"/>
      <c r="J1009" t="s">
        <v>74</v>
      </c>
      <c r="K1009" t="n">
        <v>123</v>
      </c>
      <c r="L1009" t="s">
        <v>76</v>
      </c>
      <c r="M1009" t="s"/>
      <c r="N1009" t="s">
        <v>77</v>
      </c>
      <c r="O1009" t="s">
        <v>78</v>
      </c>
      <c r="P1009" t="s">
        <v>523</v>
      </c>
      <c r="Q1009" t="s"/>
      <c r="R1009" t="s">
        <v>80</v>
      </c>
      <c r="S1009" t="s">
        <v>270</v>
      </c>
      <c r="T1009" t="s">
        <v>82</v>
      </c>
      <c r="U1009" t="s"/>
      <c r="V1009" t="s">
        <v>83</v>
      </c>
      <c r="W1009" t="s">
        <v>84</v>
      </c>
      <c r="X1009" t="s"/>
      <c r="Y1009" t="s">
        <v>85</v>
      </c>
      <c r="Z1009">
        <f>HYPERLINK("https://hotelmonitor-cachepage.eclerx.com/savepage/tk_15439016808424249_sr_2151.html","info")</f>
        <v/>
      </c>
      <c r="AA1009" t="n">
        <v>19964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/>
      <c r="AP1009" t="n">
        <v>84</v>
      </c>
      <c r="AQ1009" t="s">
        <v>88</v>
      </c>
      <c r="AR1009" t="s">
        <v>119</v>
      </c>
      <c r="AS1009" t="s"/>
      <c r="AT1009" t="s">
        <v>90</v>
      </c>
      <c r="AU1009" t="s"/>
      <c r="AV1009" t="s"/>
      <c r="AW1009" t="s"/>
      <c r="AX1009" t="s"/>
      <c r="AY1009" t="n">
        <v>2311963</v>
      </c>
      <c r="AZ1009" t="s">
        <v>524</v>
      </c>
      <c r="BA1009" t="s"/>
      <c r="BB1009" t="n">
        <v>42250</v>
      </c>
      <c r="BC1009" t="n">
        <v>10.101172327995</v>
      </c>
      <c r="BD1009" t="n">
        <v>53.539786175854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97</v>
      </c>
      <c r="B1010" t="s">
        <v>71</v>
      </c>
      <c r="C1010" t="s">
        <v>98</v>
      </c>
      <c r="D1010" t="n">
        <v>2</v>
      </c>
      <c r="E1010" t="s">
        <v>522</v>
      </c>
      <c r="F1010" t="n">
        <v>280950</v>
      </c>
      <c r="G1010" t="s">
        <v>74</v>
      </c>
      <c r="H1010" t="s">
        <v>75</v>
      </c>
      <c r="I1010" t="s"/>
      <c r="J1010" t="s">
        <v>74</v>
      </c>
      <c r="K1010" t="n">
        <v>124</v>
      </c>
      <c r="L1010" t="s">
        <v>76</v>
      </c>
      <c r="M1010" t="s"/>
      <c r="N1010" t="s">
        <v>77</v>
      </c>
      <c r="O1010" t="s">
        <v>78</v>
      </c>
      <c r="P1010" t="s">
        <v>523</v>
      </c>
      <c r="Q1010" t="s"/>
      <c r="R1010" t="s">
        <v>80</v>
      </c>
      <c r="S1010" t="s">
        <v>368</v>
      </c>
      <c r="T1010" t="s">
        <v>82</v>
      </c>
      <c r="U1010" t="s"/>
      <c r="V1010" t="s">
        <v>83</v>
      </c>
      <c r="W1010" t="s">
        <v>84</v>
      </c>
      <c r="X1010" t="s"/>
      <c r="Y1010" t="s">
        <v>85</v>
      </c>
      <c r="Z1010">
        <f>HYPERLINK("https://hotelmonitor-cachepage.eclerx.com/savepage/tk_15439016808424249_sr_2151.html","info")</f>
        <v/>
      </c>
      <c r="AA1010" t="n">
        <v>19964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/>
      <c r="AP1010" t="n">
        <v>84</v>
      </c>
      <c r="AQ1010" t="s">
        <v>88</v>
      </c>
      <c r="AR1010" t="s">
        <v>121</v>
      </c>
      <c r="AS1010" t="s"/>
      <c r="AT1010" t="s">
        <v>90</v>
      </c>
      <c r="AU1010" t="s"/>
      <c r="AV1010" t="s"/>
      <c r="AW1010" t="s"/>
      <c r="AX1010" t="s"/>
      <c r="AY1010" t="n">
        <v>2311963</v>
      </c>
      <c r="AZ1010" t="s">
        <v>524</v>
      </c>
      <c r="BA1010" t="s"/>
      <c r="BB1010" t="n">
        <v>42250</v>
      </c>
      <c r="BC1010" t="n">
        <v>10.101172327995</v>
      </c>
      <c r="BD1010" t="n">
        <v>53.539786175854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97</v>
      </c>
      <c r="B1011" t="s">
        <v>71</v>
      </c>
      <c r="C1011" t="s">
        <v>98</v>
      </c>
      <c r="D1011" t="n">
        <v>2</v>
      </c>
      <c r="E1011" t="s">
        <v>522</v>
      </c>
      <c r="F1011" t="n">
        <v>280950</v>
      </c>
      <c r="G1011" t="s">
        <v>74</v>
      </c>
      <c r="H1011" t="s">
        <v>75</v>
      </c>
      <c r="I1011" t="s"/>
      <c r="J1011" t="s">
        <v>74</v>
      </c>
      <c r="K1011" t="n">
        <v>124</v>
      </c>
      <c r="L1011" t="s">
        <v>76</v>
      </c>
      <c r="M1011" t="s"/>
      <c r="N1011" t="s">
        <v>100</v>
      </c>
      <c r="O1011" t="s">
        <v>78</v>
      </c>
      <c r="P1011" t="s">
        <v>523</v>
      </c>
      <c r="Q1011" t="s"/>
      <c r="R1011" t="s">
        <v>80</v>
      </c>
      <c r="S1011" t="s">
        <v>368</v>
      </c>
      <c r="T1011" t="s">
        <v>82</v>
      </c>
      <c r="U1011" t="s"/>
      <c r="V1011" t="s">
        <v>83</v>
      </c>
      <c r="W1011" t="s">
        <v>84</v>
      </c>
      <c r="X1011" t="s"/>
      <c r="Y1011" t="s">
        <v>85</v>
      </c>
      <c r="Z1011">
        <f>HYPERLINK("https://hotelmonitor-cachepage.eclerx.com/savepage/tk_15439016808424249_sr_2151.html","info")</f>
        <v/>
      </c>
      <c r="AA1011" t="n">
        <v>19964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/>
      <c r="AP1011" t="n">
        <v>84</v>
      </c>
      <c r="AQ1011" t="s">
        <v>88</v>
      </c>
      <c r="AR1011" t="s">
        <v>103</v>
      </c>
      <c r="AS1011" t="s"/>
      <c r="AT1011" t="s">
        <v>90</v>
      </c>
      <c r="AU1011" t="s"/>
      <c r="AV1011" t="s"/>
      <c r="AW1011" t="s"/>
      <c r="AX1011" t="s"/>
      <c r="AY1011" t="n">
        <v>2311963</v>
      </c>
      <c r="AZ1011" t="s">
        <v>524</v>
      </c>
      <c r="BA1011" t="s"/>
      <c r="BB1011" t="n">
        <v>42250</v>
      </c>
      <c r="BC1011" t="n">
        <v>10.101172327995</v>
      </c>
      <c r="BD1011" t="n">
        <v>53.539786175854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97</v>
      </c>
      <c r="B1012" t="s">
        <v>71</v>
      </c>
      <c r="C1012" t="s">
        <v>98</v>
      </c>
      <c r="D1012" t="n">
        <v>2</v>
      </c>
      <c r="E1012" t="s">
        <v>522</v>
      </c>
      <c r="F1012" t="n">
        <v>280950</v>
      </c>
      <c r="G1012" t="s">
        <v>74</v>
      </c>
      <c r="H1012" t="s">
        <v>75</v>
      </c>
      <c r="I1012" t="s"/>
      <c r="J1012" t="s">
        <v>74</v>
      </c>
      <c r="K1012" t="n">
        <v>125</v>
      </c>
      <c r="L1012" t="s">
        <v>76</v>
      </c>
      <c r="M1012" t="s"/>
      <c r="N1012" t="s">
        <v>77</v>
      </c>
      <c r="O1012" t="s">
        <v>78</v>
      </c>
      <c r="P1012" t="s">
        <v>523</v>
      </c>
      <c r="Q1012" t="s"/>
      <c r="R1012" t="s">
        <v>80</v>
      </c>
      <c r="S1012" t="s">
        <v>271</v>
      </c>
      <c r="T1012" t="s">
        <v>82</v>
      </c>
      <c r="U1012" t="s"/>
      <c r="V1012" t="s">
        <v>83</v>
      </c>
      <c r="W1012" t="s">
        <v>84</v>
      </c>
      <c r="X1012" t="s"/>
      <c r="Y1012" t="s">
        <v>85</v>
      </c>
      <c r="Z1012">
        <f>HYPERLINK("https://hotelmonitor-cachepage.eclerx.com/savepage/tk_15439016808424249_sr_2151.html","info")</f>
        <v/>
      </c>
      <c r="AA1012" t="n">
        <v>19964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/>
      <c r="AP1012" t="n">
        <v>84</v>
      </c>
      <c r="AQ1012" t="s">
        <v>88</v>
      </c>
      <c r="AR1012" t="s">
        <v>124</v>
      </c>
      <c r="AS1012" t="s"/>
      <c r="AT1012" t="s">
        <v>90</v>
      </c>
      <c r="AU1012" t="s"/>
      <c r="AV1012" t="s"/>
      <c r="AW1012" t="s"/>
      <c r="AX1012" t="s"/>
      <c r="AY1012" t="n">
        <v>2311963</v>
      </c>
      <c r="AZ1012" t="s">
        <v>524</v>
      </c>
      <c r="BA1012" t="s"/>
      <c r="BB1012" t="n">
        <v>42250</v>
      </c>
      <c r="BC1012" t="n">
        <v>10.101172327995</v>
      </c>
      <c r="BD1012" t="n">
        <v>53.539786175854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97</v>
      </c>
      <c r="B1013" t="s">
        <v>71</v>
      </c>
      <c r="C1013" t="s">
        <v>98</v>
      </c>
      <c r="D1013" t="n">
        <v>2</v>
      </c>
      <c r="E1013" t="s">
        <v>522</v>
      </c>
      <c r="F1013" t="n">
        <v>280950</v>
      </c>
      <c r="G1013" t="s">
        <v>74</v>
      </c>
      <c r="H1013" t="s">
        <v>75</v>
      </c>
      <c r="I1013" t="s"/>
      <c r="J1013" t="s">
        <v>74</v>
      </c>
      <c r="K1013" t="n">
        <v>125</v>
      </c>
      <c r="L1013" t="s">
        <v>76</v>
      </c>
      <c r="M1013" t="s"/>
      <c r="N1013" t="s">
        <v>77</v>
      </c>
      <c r="O1013" t="s">
        <v>78</v>
      </c>
      <c r="P1013" t="s">
        <v>523</v>
      </c>
      <c r="Q1013" t="s"/>
      <c r="R1013" t="s">
        <v>80</v>
      </c>
      <c r="S1013" t="s">
        <v>271</v>
      </c>
      <c r="T1013" t="s">
        <v>82</v>
      </c>
      <c r="U1013" t="s"/>
      <c r="V1013" t="s">
        <v>83</v>
      </c>
      <c r="W1013" t="s">
        <v>84</v>
      </c>
      <c r="X1013" t="s"/>
      <c r="Y1013" t="s">
        <v>85</v>
      </c>
      <c r="Z1013">
        <f>HYPERLINK("https://hotelmonitor-cachepage.eclerx.com/savepage/tk_15439016808424249_sr_2151.html","info")</f>
        <v/>
      </c>
      <c r="AA1013" t="n">
        <v>19964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/>
      <c r="AP1013" t="n">
        <v>84</v>
      </c>
      <c r="AQ1013" t="s">
        <v>88</v>
      </c>
      <c r="AR1013" t="s">
        <v>124</v>
      </c>
      <c r="AS1013" t="s"/>
      <c r="AT1013" t="s">
        <v>90</v>
      </c>
      <c r="AU1013" t="s"/>
      <c r="AV1013" t="s"/>
      <c r="AW1013" t="s"/>
      <c r="AX1013" t="s"/>
      <c r="AY1013" t="n">
        <v>2311963</v>
      </c>
      <c r="AZ1013" t="s">
        <v>524</v>
      </c>
      <c r="BA1013" t="s"/>
      <c r="BB1013" t="n">
        <v>42250</v>
      </c>
      <c r="BC1013" t="n">
        <v>10.101172327995</v>
      </c>
      <c r="BD1013" t="n">
        <v>53.539786175854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97</v>
      </c>
      <c r="B1014" t="s">
        <v>71</v>
      </c>
      <c r="C1014" t="s">
        <v>98</v>
      </c>
      <c r="D1014" t="n">
        <v>2</v>
      </c>
      <c r="E1014" t="s">
        <v>522</v>
      </c>
      <c r="F1014" t="n">
        <v>280950</v>
      </c>
      <c r="G1014" t="s">
        <v>74</v>
      </c>
      <c r="H1014" t="s">
        <v>75</v>
      </c>
      <c r="I1014" t="s"/>
      <c r="J1014" t="s">
        <v>74</v>
      </c>
      <c r="K1014" t="n">
        <v>125</v>
      </c>
      <c r="L1014" t="s">
        <v>76</v>
      </c>
      <c r="M1014" t="s"/>
      <c r="N1014" t="s">
        <v>77</v>
      </c>
      <c r="O1014" t="s">
        <v>78</v>
      </c>
      <c r="P1014" t="s">
        <v>523</v>
      </c>
      <c r="Q1014" t="s"/>
      <c r="R1014" t="s">
        <v>80</v>
      </c>
      <c r="S1014" t="s">
        <v>271</v>
      </c>
      <c r="T1014" t="s">
        <v>82</v>
      </c>
      <c r="U1014" t="s"/>
      <c r="V1014" t="s">
        <v>83</v>
      </c>
      <c r="W1014" t="s">
        <v>84</v>
      </c>
      <c r="X1014" t="s"/>
      <c r="Y1014" t="s">
        <v>85</v>
      </c>
      <c r="Z1014">
        <f>HYPERLINK("https://hotelmonitor-cachepage.eclerx.com/savepage/tk_15439016808424249_sr_2151.html","info")</f>
        <v/>
      </c>
      <c r="AA1014" t="n">
        <v>19964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/>
      <c r="AP1014" t="n">
        <v>84</v>
      </c>
      <c r="AQ1014" t="s">
        <v>88</v>
      </c>
      <c r="AR1014" t="s">
        <v>124</v>
      </c>
      <c r="AS1014" t="s"/>
      <c r="AT1014" t="s">
        <v>90</v>
      </c>
      <c r="AU1014" t="s"/>
      <c r="AV1014" t="s"/>
      <c r="AW1014" t="s"/>
      <c r="AX1014" t="s"/>
      <c r="AY1014" t="n">
        <v>2311963</v>
      </c>
      <c r="AZ1014" t="s">
        <v>524</v>
      </c>
      <c r="BA1014" t="s"/>
      <c r="BB1014" t="n">
        <v>42250</v>
      </c>
      <c r="BC1014" t="n">
        <v>10.101172327995</v>
      </c>
      <c r="BD1014" t="n">
        <v>53.539786175854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97</v>
      </c>
      <c r="B1015" t="s">
        <v>71</v>
      </c>
      <c r="C1015" t="s">
        <v>98</v>
      </c>
      <c r="D1015" t="n">
        <v>2</v>
      </c>
      <c r="E1015" t="s">
        <v>522</v>
      </c>
      <c r="F1015" t="n">
        <v>280950</v>
      </c>
      <c r="G1015" t="s">
        <v>74</v>
      </c>
      <c r="H1015" t="s">
        <v>75</v>
      </c>
      <c r="I1015" t="s"/>
      <c r="J1015" t="s">
        <v>74</v>
      </c>
      <c r="K1015" t="n">
        <v>128</v>
      </c>
      <c r="L1015" t="s">
        <v>76</v>
      </c>
      <c r="M1015" t="s"/>
      <c r="N1015" t="s">
        <v>77</v>
      </c>
      <c r="O1015" t="s">
        <v>78</v>
      </c>
      <c r="P1015" t="s">
        <v>523</v>
      </c>
      <c r="Q1015" t="s"/>
      <c r="R1015" t="s">
        <v>80</v>
      </c>
      <c r="S1015" t="s">
        <v>558</v>
      </c>
      <c r="T1015" t="s">
        <v>82</v>
      </c>
      <c r="U1015" t="s"/>
      <c r="V1015" t="s">
        <v>83</v>
      </c>
      <c r="W1015" t="s">
        <v>84</v>
      </c>
      <c r="X1015" t="s"/>
      <c r="Y1015" t="s">
        <v>85</v>
      </c>
      <c r="Z1015">
        <f>HYPERLINK("https://hotelmonitor-cachepage.eclerx.com/savepage/tk_15439016808424249_sr_2151.html","info")</f>
        <v/>
      </c>
      <c r="AA1015" t="n">
        <v>19964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/>
      <c r="AP1015" t="n">
        <v>84</v>
      </c>
      <c r="AQ1015" t="s">
        <v>88</v>
      </c>
      <c r="AR1015" t="s">
        <v>89</v>
      </c>
      <c r="AS1015" t="s"/>
      <c r="AT1015" t="s">
        <v>90</v>
      </c>
      <c r="AU1015" t="s"/>
      <c r="AV1015" t="s"/>
      <c r="AW1015" t="s"/>
      <c r="AX1015" t="s"/>
      <c r="AY1015" t="n">
        <v>2311963</v>
      </c>
      <c r="AZ1015" t="s">
        <v>524</v>
      </c>
      <c r="BA1015" t="s"/>
      <c r="BB1015" t="n">
        <v>42250</v>
      </c>
      <c r="BC1015" t="n">
        <v>10.101172327995</v>
      </c>
      <c r="BD1015" t="n">
        <v>53.539786175854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97</v>
      </c>
      <c r="B1016" t="s">
        <v>71</v>
      </c>
      <c r="C1016" t="s">
        <v>98</v>
      </c>
      <c r="D1016" t="n">
        <v>2</v>
      </c>
      <c r="E1016" t="s">
        <v>522</v>
      </c>
      <c r="F1016" t="n">
        <v>280950</v>
      </c>
      <c r="G1016" t="s">
        <v>74</v>
      </c>
      <c r="H1016" t="s">
        <v>75</v>
      </c>
      <c r="I1016" t="s"/>
      <c r="J1016" t="s">
        <v>74</v>
      </c>
      <c r="K1016" t="n">
        <v>129</v>
      </c>
      <c r="L1016" t="s">
        <v>76</v>
      </c>
      <c r="M1016" t="s"/>
      <c r="N1016" t="s">
        <v>77</v>
      </c>
      <c r="O1016" t="s">
        <v>78</v>
      </c>
      <c r="P1016" t="s">
        <v>523</v>
      </c>
      <c r="Q1016" t="s"/>
      <c r="R1016" t="s">
        <v>80</v>
      </c>
      <c r="S1016" t="s">
        <v>590</v>
      </c>
      <c r="T1016" t="s">
        <v>82</v>
      </c>
      <c r="U1016" t="s"/>
      <c r="V1016" t="s">
        <v>83</v>
      </c>
      <c r="W1016" t="s">
        <v>84</v>
      </c>
      <c r="X1016" t="s"/>
      <c r="Y1016" t="s">
        <v>85</v>
      </c>
      <c r="Z1016">
        <f>HYPERLINK("https://hotelmonitor-cachepage.eclerx.com/savepage/tk_15439016808424249_sr_2151.html","info")</f>
        <v/>
      </c>
      <c r="AA1016" t="n">
        <v>19964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/>
      <c r="AP1016" t="n">
        <v>84</v>
      </c>
      <c r="AQ1016" t="s">
        <v>88</v>
      </c>
      <c r="AR1016" t="s">
        <v>89</v>
      </c>
      <c r="AS1016" t="s"/>
      <c r="AT1016" t="s">
        <v>90</v>
      </c>
      <c r="AU1016" t="s"/>
      <c r="AV1016" t="s"/>
      <c r="AW1016" t="s"/>
      <c r="AX1016" t="s"/>
      <c r="AY1016" t="n">
        <v>2311963</v>
      </c>
      <c r="AZ1016" t="s">
        <v>524</v>
      </c>
      <c r="BA1016" t="s"/>
      <c r="BB1016" t="n">
        <v>42250</v>
      </c>
      <c r="BC1016" t="n">
        <v>10.101172327995</v>
      </c>
      <c r="BD1016" t="n">
        <v>53.539786175854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97</v>
      </c>
      <c r="B1017" t="s">
        <v>71</v>
      </c>
      <c r="C1017" t="s">
        <v>98</v>
      </c>
      <c r="D1017" t="n">
        <v>2</v>
      </c>
      <c r="E1017" t="s">
        <v>522</v>
      </c>
      <c r="F1017" t="n">
        <v>280950</v>
      </c>
      <c r="G1017" t="s">
        <v>74</v>
      </c>
      <c r="H1017" t="s">
        <v>75</v>
      </c>
      <c r="I1017" t="s"/>
      <c r="J1017" t="s">
        <v>74</v>
      </c>
      <c r="K1017" t="n">
        <v>129</v>
      </c>
      <c r="L1017" t="s">
        <v>76</v>
      </c>
      <c r="M1017" t="s"/>
      <c r="N1017" t="s">
        <v>93</v>
      </c>
      <c r="O1017" t="s">
        <v>78</v>
      </c>
      <c r="P1017" t="s">
        <v>523</v>
      </c>
      <c r="Q1017" t="s"/>
      <c r="R1017" t="s">
        <v>80</v>
      </c>
      <c r="S1017" t="s">
        <v>590</v>
      </c>
      <c r="T1017" t="s">
        <v>82</v>
      </c>
      <c r="U1017" t="s"/>
      <c r="V1017" t="s">
        <v>83</v>
      </c>
      <c r="W1017" t="s">
        <v>84</v>
      </c>
      <c r="X1017" t="s"/>
      <c r="Y1017" t="s">
        <v>85</v>
      </c>
      <c r="Z1017">
        <f>HYPERLINK("https://hotelmonitor-cachepage.eclerx.com/savepage/tk_15439016808424249_sr_2151.html","info")</f>
        <v/>
      </c>
      <c r="AA1017" t="n">
        <v>19964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/>
      <c r="AP1017" t="n">
        <v>84</v>
      </c>
      <c r="AQ1017" t="s">
        <v>88</v>
      </c>
      <c r="AR1017" t="s">
        <v>89</v>
      </c>
      <c r="AS1017" t="s"/>
      <c r="AT1017" t="s">
        <v>90</v>
      </c>
      <c r="AU1017" t="s"/>
      <c r="AV1017" t="s"/>
      <c r="AW1017" t="s"/>
      <c r="AX1017" t="s"/>
      <c r="AY1017" t="n">
        <v>2311963</v>
      </c>
      <c r="AZ1017" t="s">
        <v>524</v>
      </c>
      <c r="BA1017" t="s"/>
      <c r="BB1017" t="n">
        <v>42250</v>
      </c>
      <c r="BC1017" t="n">
        <v>10.101172327995</v>
      </c>
      <c r="BD1017" t="n">
        <v>53.539786175854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695</v>
      </c>
      <c r="F1018" t="n">
        <v>1498619</v>
      </c>
      <c r="G1018" t="s">
        <v>74</v>
      </c>
      <c r="H1018" t="s">
        <v>75</v>
      </c>
      <c r="I1018" t="s"/>
      <c r="J1018" t="s">
        <v>74</v>
      </c>
      <c r="K1018" t="n">
        <v>204</v>
      </c>
      <c r="L1018" t="s">
        <v>76</v>
      </c>
      <c r="M1018" t="s"/>
      <c r="N1018" t="s">
        <v>577</v>
      </c>
      <c r="O1018" t="s">
        <v>78</v>
      </c>
      <c r="P1018" t="s">
        <v>696</v>
      </c>
      <c r="Q1018" t="s"/>
      <c r="R1018" t="s">
        <v>80</v>
      </c>
      <c r="S1018" t="s">
        <v>436</v>
      </c>
      <c r="T1018" t="s">
        <v>82</v>
      </c>
      <c r="U1018" t="s"/>
      <c r="V1018" t="s">
        <v>83</v>
      </c>
      <c r="W1018" t="s">
        <v>84</v>
      </c>
      <c r="X1018" t="s"/>
      <c r="Y1018" t="s">
        <v>85</v>
      </c>
      <c r="Z1018">
        <f>HYPERLINK("https://hotelmonitor-cachepage.eclerx.com/savepage/tk_1543911558847901_sr_2152.html","info")</f>
        <v/>
      </c>
      <c r="AA1018" t="n">
        <v>210880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87</v>
      </c>
      <c r="AO1018" t="s"/>
      <c r="AP1018" t="n">
        <v>47</v>
      </c>
      <c r="AQ1018" t="s">
        <v>88</v>
      </c>
      <c r="AR1018" t="s">
        <v>103</v>
      </c>
      <c r="AS1018" t="s"/>
      <c r="AT1018" t="s">
        <v>90</v>
      </c>
      <c r="AU1018" t="s"/>
      <c r="AV1018" t="s"/>
      <c r="AW1018" t="s"/>
      <c r="AX1018" t="s"/>
      <c r="AY1018" t="n">
        <v>2311872</v>
      </c>
      <c r="AZ1018" t="s">
        <v>697</v>
      </c>
      <c r="BA1018" t="s"/>
      <c r="BB1018" t="n">
        <v>40321</v>
      </c>
      <c r="BC1018" t="n">
        <v>9.965844154357899</v>
      </c>
      <c r="BD1018" t="n">
        <v>53.551104834636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695</v>
      </c>
      <c r="F1019" t="n">
        <v>1498619</v>
      </c>
      <c r="G1019" t="s">
        <v>74</v>
      </c>
      <c r="H1019" t="s">
        <v>75</v>
      </c>
      <c r="I1019" t="s"/>
      <c r="J1019" t="s">
        <v>74</v>
      </c>
      <c r="K1019" t="n">
        <v>204</v>
      </c>
      <c r="L1019" t="s">
        <v>76</v>
      </c>
      <c r="M1019" t="s"/>
      <c r="N1019" t="s">
        <v>577</v>
      </c>
      <c r="O1019" t="s">
        <v>78</v>
      </c>
      <c r="P1019" t="s">
        <v>696</v>
      </c>
      <c r="Q1019" t="s"/>
      <c r="R1019" t="s">
        <v>80</v>
      </c>
      <c r="S1019" t="s">
        <v>436</v>
      </c>
      <c r="T1019" t="s">
        <v>82</v>
      </c>
      <c r="U1019" t="s"/>
      <c r="V1019" t="s">
        <v>83</v>
      </c>
      <c r="W1019" t="s">
        <v>84</v>
      </c>
      <c r="X1019" t="s"/>
      <c r="Y1019" t="s">
        <v>85</v>
      </c>
      <c r="Z1019">
        <f>HYPERLINK("https://hotelmonitor-cachepage.eclerx.com/savepage/tk_1543911558847901_sr_2152.html","info")</f>
        <v/>
      </c>
      <c r="AA1019" t="n">
        <v>210880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/>
      <c r="AP1019" t="n">
        <v>47</v>
      </c>
      <c r="AQ1019" t="s">
        <v>88</v>
      </c>
      <c r="AR1019" t="s">
        <v>414</v>
      </c>
      <c r="AS1019" t="s"/>
      <c r="AT1019" t="s">
        <v>90</v>
      </c>
      <c r="AU1019" t="s"/>
      <c r="AV1019" t="s"/>
      <c r="AW1019" t="s"/>
      <c r="AX1019" t="s"/>
      <c r="AY1019" t="n">
        <v>2311872</v>
      </c>
      <c r="AZ1019" t="s">
        <v>697</v>
      </c>
      <c r="BA1019" t="s"/>
      <c r="BB1019" t="n">
        <v>40321</v>
      </c>
      <c r="BC1019" t="n">
        <v>9.965844154357899</v>
      </c>
      <c r="BD1019" t="n">
        <v>53.551104834636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695</v>
      </c>
      <c r="F1020" t="n">
        <v>1498619</v>
      </c>
      <c r="G1020" t="s">
        <v>74</v>
      </c>
      <c r="H1020" t="s">
        <v>75</v>
      </c>
      <c r="I1020" t="s"/>
      <c r="J1020" t="s">
        <v>74</v>
      </c>
      <c r="K1020" t="n">
        <v>221</v>
      </c>
      <c r="L1020" t="s">
        <v>76</v>
      </c>
      <c r="M1020" t="s"/>
      <c r="N1020" t="s">
        <v>698</v>
      </c>
      <c r="O1020" t="s">
        <v>78</v>
      </c>
      <c r="P1020" t="s">
        <v>696</v>
      </c>
      <c r="Q1020" t="s"/>
      <c r="R1020" t="s">
        <v>80</v>
      </c>
      <c r="S1020" t="s">
        <v>205</v>
      </c>
      <c r="T1020" t="s">
        <v>82</v>
      </c>
      <c r="U1020" t="s"/>
      <c r="V1020" t="s">
        <v>83</v>
      </c>
      <c r="W1020" t="s">
        <v>84</v>
      </c>
      <c r="X1020" t="s"/>
      <c r="Y1020" t="s">
        <v>85</v>
      </c>
      <c r="Z1020">
        <f>HYPERLINK("https://hotelmonitor-cachepage.eclerx.com/savepage/tk_1543911558847901_sr_2152.html","info")</f>
        <v/>
      </c>
      <c r="AA1020" t="n">
        <v>210880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/>
      <c r="AP1020" t="n">
        <v>47</v>
      </c>
      <c r="AQ1020" t="s">
        <v>88</v>
      </c>
      <c r="AR1020" t="s">
        <v>103</v>
      </c>
      <c r="AS1020" t="s"/>
      <c r="AT1020" t="s">
        <v>90</v>
      </c>
      <c r="AU1020" t="s"/>
      <c r="AV1020" t="s"/>
      <c r="AW1020" t="s"/>
      <c r="AX1020" t="s"/>
      <c r="AY1020" t="n">
        <v>2311872</v>
      </c>
      <c r="AZ1020" t="s">
        <v>697</v>
      </c>
      <c r="BA1020" t="s"/>
      <c r="BB1020" t="n">
        <v>40321</v>
      </c>
      <c r="BC1020" t="n">
        <v>9.965844154357899</v>
      </c>
      <c r="BD1020" t="n">
        <v>53.551104834636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695</v>
      </c>
      <c r="F1021" t="n">
        <v>1498619</v>
      </c>
      <c r="G1021" t="s">
        <v>74</v>
      </c>
      <c r="H1021" t="s">
        <v>75</v>
      </c>
      <c r="I1021" t="s"/>
      <c r="J1021" t="s">
        <v>74</v>
      </c>
      <c r="K1021" t="n">
        <v>222</v>
      </c>
      <c r="L1021" t="s">
        <v>76</v>
      </c>
      <c r="M1021" t="s"/>
      <c r="N1021" t="s">
        <v>698</v>
      </c>
      <c r="O1021" t="s">
        <v>78</v>
      </c>
      <c r="P1021" t="s">
        <v>696</v>
      </c>
      <c r="Q1021" t="s"/>
      <c r="R1021" t="s">
        <v>80</v>
      </c>
      <c r="S1021" t="s">
        <v>393</v>
      </c>
      <c r="T1021" t="s">
        <v>82</v>
      </c>
      <c r="U1021" t="s"/>
      <c r="V1021" t="s">
        <v>83</v>
      </c>
      <c r="W1021" t="s">
        <v>84</v>
      </c>
      <c r="X1021" t="s"/>
      <c r="Y1021" t="s">
        <v>85</v>
      </c>
      <c r="Z1021">
        <f>HYPERLINK("https://hotelmonitor-cachepage.eclerx.com/savepage/tk_1543911558847901_sr_2152.html","info")</f>
        <v/>
      </c>
      <c r="AA1021" t="n">
        <v>210880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/>
      <c r="AP1021" t="n">
        <v>47</v>
      </c>
      <c r="AQ1021" t="s">
        <v>88</v>
      </c>
      <c r="AR1021" t="s">
        <v>414</v>
      </c>
      <c r="AS1021" t="s"/>
      <c r="AT1021" t="s">
        <v>90</v>
      </c>
      <c r="AU1021" t="s"/>
      <c r="AV1021" t="s"/>
      <c r="AW1021" t="s"/>
      <c r="AX1021" t="s"/>
      <c r="AY1021" t="n">
        <v>2311872</v>
      </c>
      <c r="AZ1021" t="s">
        <v>697</v>
      </c>
      <c r="BA1021" t="s"/>
      <c r="BB1021" t="n">
        <v>40321</v>
      </c>
      <c r="BC1021" t="n">
        <v>9.965844154357899</v>
      </c>
      <c r="BD1021" t="n">
        <v>53.551104834636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695</v>
      </c>
      <c r="F1022" t="n">
        <v>1498619</v>
      </c>
      <c r="G1022" t="s">
        <v>74</v>
      </c>
      <c r="H1022" t="s">
        <v>75</v>
      </c>
      <c r="I1022" t="s"/>
      <c r="J1022" t="s">
        <v>74</v>
      </c>
      <c r="K1022" t="n">
        <v>225</v>
      </c>
      <c r="L1022" t="s">
        <v>76</v>
      </c>
      <c r="M1022" t="s"/>
      <c r="N1022" t="s">
        <v>111</v>
      </c>
      <c r="O1022" t="s">
        <v>78</v>
      </c>
      <c r="P1022" t="s">
        <v>696</v>
      </c>
      <c r="Q1022" t="s"/>
      <c r="R1022" t="s">
        <v>80</v>
      </c>
      <c r="S1022" t="s">
        <v>330</v>
      </c>
      <c r="T1022" t="s">
        <v>82</v>
      </c>
      <c r="U1022" t="s"/>
      <c r="V1022" t="s">
        <v>83</v>
      </c>
      <c r="W1022" t="s">
        <v>84</v>
      </c>
      <c r="X1022" t="s"/>
      <c r="Y1022" t="s">
        <v>85</v>
      </c>
      <c r="Z1022">
        <f>HYPERLINK("https://hotelmonitor-cachepage.eclerx.com/savepage/tk_1543911558847901_sr_2152.html","info")</f>
        <v/>
      </c>
      <c r="AA1022" t="n">
        <v>210880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/>
      <c r="AP1022" t="n">
        <v>47</v>
      </c>
      <c r="AQ1022" t="s">
        <v>88</v>
      </c>
      <c r="AR1022" t="s">
        <v>113</v>
      </c>
      <c r="AS1022" t="s"/>
      <c r="AT1022" t="s">
        <v>90</v>
      </c>
      <c r="AU1022" t="s"/>
      <c r="AV1022" t="s"/>
      <c r="AW1022" t="s"/>
      <c r="AX1022" t="s"/>
      <c r="AY1022" t="n">
        <v>2311872</v>
      </c>
      <c r="AZ1022" t="s">
        <v>697</v>
      </c>
      <c r="BA1022" t="s"/>
      <c r="BB1022" t="n">
        <v>40321</v>
      </c>
      <c r="BC1022" t="n">
        <v>9.965844154357899</v>
      </c>
      <c r="BD1022" t="n">
        <v>53.551104834636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695</v>
      </c>
      <c r="F1023" t="n">
        <v>1498619</v>
      </c>
      <c r="G1023" t="s">
        <v>74</v>
      </c>
      <c r="H1023" t="s">
        <v>75</v>
      </c>
      <c r="I1023" t="s"/>
      <c r="J1023" t="s">
        <v>74</v>
      </c>
      <c r="K1023" t="n">
        <v>229</v>
      </c>
      <c r="L1023" t="s">
        <v>76</v>
      </c>
      <c r="M1023" t="s"/>
      <c r="N1023" t="s">
        <v>579</v>
      </c>
      <c r="O1023" t="s">
        <v>78</v>
      </c>
      <c r="P1023" t="s">
        <v>696</v>
      </c>
      <c r="Q1023" t="s"/>
      <c r="R1023" t="s">
        <v>80</v>
      </c>
      <c r="S1023" t="s">
        <v>208</v>
      </c>
      <c r="T1023" t="s">
        <v>82</v>
      </c>
      <c r="U1023" t="s"/>
      <c r="V1023" t="s">
        <v>83</v>
      </c>
      <c r="W1023" t="s">
        <v>84</v>
      </c>
      <c r="X1023" t="s"/>
      <c r="Y1023" t="s">
        <v>85</v>
      </c>
      <c r="Z1023">
        <f>HYPERLINK("https://hotelmonitor-cachepage.eclerx.com/savepage/tk_1543911558847901_sr_2152.html","info")</f>
        <v/>
      </c>
      <c r="AA1023" t="n">
        <v>210880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/>
      <c r="AP1023" t="n">
        <v>47</v>
      </c>
      <c r="AQ1023" t="s">
        <v>88</v>
      </c>
      <c r="AR1023" t="s">
        <v>103</v>
      </c>
      <c r="AS1023" t="s"/>
      <c r="AT1023" t="s">
        <v>90</v>
      </c>
      <c r="AU1023" t="s"/>
      <c r="AV1023" t="s"/>
      <c r="AW1023" t="s"/>
      <c r="AX1023" t="s"/>
      <c r="AY1023" t="n">
        <v>2311872</v>
      </c>
      <c r="AZ1023" t="s">
        <v>697</v>
      </c>
      <c r="BA1023" t="s"/>
      <c r="BB1023" t="n">
        <v>40321</v>
      </c>
      <c r="BC1023" t="n">
        <v>9.965844154357899</v>
      </c>
      <c r="BD1023" t="n">
        <v>53.551104834636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695</v>
      </c>
      <c r="F1024" t="n">
        <v>1498619</v>
      </c>
      <c r="G1024" t="s">
        <v>74</v>
      </c>
      <c r="H1024" t="s">
        <v>75</v>
      </c>
      <c r="I1024" t="s"/>
      <c r="J1024" t="s">
        <v>74</v>
      </c>
      <c r="K1024" t="n">
        <v>229</v>
      </c>
      <c r="L1024" t="s">
        <v>76</v>
      </c>
      <c r="M1024" t="s"/>
      <c r="N1024" t="s">
        <v>579</v>
      </c>
      <c r="O1024" t="s">
        <v>78</v>
      </c>
      <c r="P1024" t="s">
        <v>696</v>
      </c>
      <c r="Q1024" t="s"/>
      <c r="R1024" t="s">
        <v>80</v>
      </c>
      <c r="S1024" t="s">
        <v>208</v>
      </c>
      <c r="T1024" t="s">
        <v>82</v>
      </c>
      <c r="U1024" t="s"/>
      <c r="V1024" t="s">
        <v>83</v>
      </c>
      <c r="W1024" t="s">
        <v>84</v>
      </c>
      <c r="X1024" t="s"/>
      <c r="Y1024" t="s">
        <v>85</v>
      </c>
      <c r="Z1024">
        <f>HYPERLINK("https://hotelmonitor-cachepage.eclerx.com/savepage/tk_1543911558847901_sr_2152.html","info")</f>
        <v/>
      </c>
      <c r="AA1024" t="n">
        <v>210880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/>
      <c r="AP1024" t="n">
        <v>47</v>
      </c>
      <c r="AQ1024" t="s">
        <v>88</v>
      </c>
      <c r="AR1024" t="s">
        <v>414</v>
      </c>
      <c r="AS1024" t="s"/>
      <c r="AT1024" t="s">
        <v>90</v>
      </c>
      <c r="AU1024" t="s"/>
      <c r="AV1024" t="s"/>
      <c r="AW1024" t="s"/>
      <c r="AX1024" t="s"/>
      <c r="AY1024" t="n">
        <v>2311872</v>
      </c>
      <c r="AZ1024" t="s">
        <v>697</v>
      </c>
      <c r="BA1024" t="s"/>
      <c r="BB1024" t="n">
        <v>40321</v>
      </c>
      <c r="BC1024" t="n">
        <v>9.965844154357899</v>
      </c>
      <c r="BD1024" t="n">
        <v>53.551104834636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405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106</v>
      </c>
      <c r="L1025" t="s">
        <v>76</v>
      </c>
      <c r="M1025" t="s"/>
      <c r="N1025" t="s">
        <v>111</v>
      </c>
      <c r="O1025" t="s">
        <v>78</v>
      </c>
      <c r="P1025" t="s">
        <v>405</v>
      </c>
      <c r="Q1025" t="s"/>
      <c r="R1025" t="s">
        <v>80</v>
      </c>
      <c r="S1025" t="s">
        <v>178</v>
      </c>
      <c r="T1025" t="s">
        <v>82</v>
      </c>
      <c r="U1025" t="s"/>
      <c r="V1025" t="s">
        <v>83</v>
      </c>
      <c r="W1025" t="s">
        <v>94</v>
      </c>
      <c r="X1025" t="s"/>
      <c r="Y1025" t="s">
        <v>85</v>
      </c>
      <c r="Z1025">
        <f>HYPERLINK("https://hotelmonitor-cachepage.eclerx.com/savepage/tk_15439116771436932_sr_2152.html","info")</f>
        <v/>
      </c>
      <c r="AA1025" t="n">
        <v>-5983916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/>
      <c r="AP1025" t="n">
        <v>91</v>
      </c>
      <c r="AQ1025" t="s">
        <v>88</v>
      </c>
      <c r="AR1025" t="s">
        <v>113</v>
      </c>
      <c r="AS1025" t="s"/>
      <c r="AT1025" t="s">
        <v>90</v>
      </c>
      <c r="AU1025" t="s"/>
      <c r="AV1025" t="s"/>
      <c r="AW1025" t="s"/>
      <c r="AX1025" t="s"/>
      <c r="AY1025" t="n">
        <v>5983916</v>
      </c>
      <c r="AZ1025" t="s">
        <v>407</v>
      </c>
      <c r="BA1025" t="s"/>
      <c r="BB1025" t="n">
        <v>27214</v>
      </c>
      <c r="BC1025" t="n">
        <v>10.009754598141</v>
      </c>
      <c r="BD1025" t="n">
        <v>53.554210481925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405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113</v>
      </c>
      <c r="L1026" t="s">
        <v>76</v>
      </c>
      <c r="M1026" t="s"/>
      <c r="N1026" t="s">
        <v>117</v>
      </c>
      <c r="O1026" t="s">
        <v>78</v>
      </c>
      <c r="P1026" t="s">
        <v>405</v>
      </c>
      <c r="Q1026" t="s"/>
      <c r="R1026" t="s">
        <v>80</v>
      </c>
      <c r="S1026" t="s">
        <v>152</v>
      </c>
      <c r="T1026" t="s">
        <v>82</v>
      </c>
      <c r="U1026" t="s"/>
      <c r="V1026" t="s">
        <v>83</v>
      </c>
      <c r="W1026" t="s">
        <v>94</v>
      </c>
      <c r="X1026" t="s"/>
      <c r="Y1026" t="s">
        <v>85</v>
      </c>
      <c r="Z1026">
        <f>HYPERLINK("https://hotelmonitor-cachepage.eclerx.com/savepage/tk_15439116771436932_sr_2152.html","info")</f>
        <v/>
      </c>
      <c r="AA1026" t="n">
        <v>-5983916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/>
      <c r="AP1026" t="n">
        <v>91</v>
      </c>
      <c r="AQ1026" t="s">
        <v>88</v>
      </c>
      <c r="AR1026" t="s">
        <v>103</v>
      </c>
      <c r="AS1026" t="s"/>
      <c r="AT1026" t="s">
        <v>90</v>
      </c>
      <c r="AU1026" t="s"/>
      <c r="AV1026" t="s"/>
      <c r="AW1026" t="s"/>
      <c r="AX1026" t="s"/>
      <c r="AY1026" t="n">
        <v>5983916</v>
      </c>
      <c r="AZ1026" t="s">
        <v>407</v>
      </c>
      <c r="BA1026" t="s"/>
      <c r="BB1026" t="n">
        <v>27214</v>
      </c>
      <c r="BC1026" t="n">
        <v>10.009754598141</v>
      </c>
      <c r="BD1026" t="n">
        <v>53.554210481925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97</v>
      </c>
      <c r="B1027" t="s">
        <v>71</v>
      </c>
      <c r="C1027" t="s">
        <v>98</v>
      </c>
      <c r="D1027" t="n">
        <v>2</v>
      </c>
      <c r="E1027" t="s">
        <v>629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106</v>
      </c>
      <c r="L1027" t="s">
        <v>76</v>
      </c>
      <c r="M1027" t="s"/>
      <c r="N1027" t="s">
        <v>77</v>
      </c>
      <c r="O1027" t="s">
        <v>78</v>
      </c>
      <c r="P1027" t="s">
        <v>629</v>
      </c>
      <c r="Q1027" t="s"/>
      <c r="R1027" t="s">
        <v>347</v>
      </c>
      <c r="S1027" t="s">
        <v>178</v>
      </c>
      <c r="T1027" t="s">
        <v>82</v>
      </c>
      <c r="U1027" t="s"/>
      <c r="V1027" t="s">
        <v>83</v>
      </c>
      <c r="W1027" t="s">
        <v>84</v>
      </c>
      <c r="X1027" t="s"/>
      <c r="Y1027" t="s">
        <v>85</v>
      </c>
      <c r="Z1027">
        <f>HYPERLINK("https://hotelmonitor-cachepage.eclerx.com/savepage/tk_15439014375910728_sr_2151.html","info")</f>
        <v/>
      </c>
      <c r="AA1027" t="n">
        <v>-6796711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/>
      <c r="AP1027" t="n">
        <v>8</v>
      </c>
      <c r="AQ1027" t="s">
        <v>88</v>
      </c>
      <c r="AR1027" t="s">
        <v>119</v>
      </c>
      <c r="AS1027" t="s"/>
      <c r="AT1027" t="s">
        <v>90</v>
      </c>
      <c r="AU1027" t="s"/>
      <c r="AV1027" t="s"/>
      <c r="AW1027" t="s"/>
      <c r="AX1027" t="s"/>
      <c r="AY1027" t="n">
        <v>6796711</v>
      </c>
      <c r="AZ1027" t="s">
        <v>322</v>
      </c>
      <c r="BA1027" t="s"/>
      <c r="BB1027" t="n">
        <v>103000</v>
      </c>
      <c r="BC1027" t="n">
        <v>0</v>
      </c>
      <c r="BD1027" t="n">
        <v>0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97</v>
      </c>
      <c r="B1028" t="s">
        <v>71</v>
      </c>
      <c r="C1028" t="s">
        <v>98</v>
      </c>
      <c r="D1028" t="n">
        <v>2</v>
      </c>
      <c r="E1028" t="s">
        <v>629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106</v>
      </c>
      <c r="L1028" t="s">
        <v>76</v>
      </c>
      <c r="M1028" t="s"/>
      <c r="N1028" t="s">
        <v>77</v>
      </c>
      <c r="O1028" t="s">
        <v>78</v>
      </c>
      <c r="P1028" t="s">
        <v>629</v>
      </c>
      <c r="Q1028" t="s"/>
      <c r="R1028" t="s">
        <v>347</v>
      </c>
      <c r="S1028" t="s">
        <v>178</v>
      </c>
      <c r="T1028" t="s">
        <v>82</v>
      </c>
      <c r="U1028" t="s"/>
      <c r="V1028" t="s">
        <v>83</v>
      </c>
      <c r="W1028" t="s">
        <v>84</v>
      </c>
      <c r="X1028" t="s"/>
      <c r="Y1028" t="s">
        <v>85</v>
      </c>
      <c r="Z1028">
        <f>HYPERLINK("https://hotelmonitor-cachepage.eclerx.com/savepage/tk_15439014375910728_sr_2151.html","info")</f>
        <v/>
      </c>
      <c r="AA1028" t="n">
        <v>-6796711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/>
      <c r="AP1028" t="n">
        <v>8</v>
      </c>
      <c r="AQ1028" t="s">
        <v>88</v>
      </c>
      <c r="AR1028" t="s">
        <v>140</v>
      </c>
      <c r="AS1028" t="s"/>
      <c r="AT1028" t="s">
        <v>90</v>
      </c>
      <c r="AU1028" t="s"/>
      <c r="AV1028" t="s"/>
      <c r="AW1028" t="s"/>
      <c r="AX1028" t="s"/>
      <c r="AY1028" t="n">
        <v>6796711</v>
      </c>
      <c r="AZ1028" t="s">
        <v>322</v>
      </c>
      <c r="BA1028" t="s"/>
      <c r="BB1028" t="n">
        <v>103000</v>
      </c>
      <c r="BC1028" t="n">
        <v>0</v>
      </c>
      <c r="BD1028" t="n">
        <v>0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97</v>
      </c>
      <c r="B1029" t="s">
        <v>71</v>
      </c>
      <c r="C1029" t="s">
        <v>98</v>
      </c>
      <c r="D1029" t="n">
        <v>2</v>
      </c>
      <c r="E1029" t="s">
        <v>629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106</v>
      </c>
      <c r="L1029" t="s">
        <v>76</v>
      </c>
      <c r="M1029" t="s"/>
      <c r="N1029" t="s">
        <v>141</v>
      </c>
      <c r="O1029" t="s">
        <v>78</v>
      </c>
      <c r="P1029" t="s">
        <v>629</v>
      </c>
      <c r="Q1029" t="s"/>
      <c r="R1029" t="s">
        <v>347</v>
      </c>
      <c r="S1029" t="s">
        <v>178</v>
      </c>
      <c r="T1029" t="s">
        <v>82</v>
      </c>
      <c r="U1029" t="s"/>
      <c r="V1029" t="s">
        <v>83</v>
      </c>
      <c r="W1029" t="s">
        <v>84</v>
      </c>
      <c r="X1029" t="s"/>
      <c r="Y1029" t="s">
        <v>85</v>
      </c>
      <c r="Z1029">
        <f>HYPERLINK("https://hotelmonitor-cachepage.eclerx.com/savepage/tk_15439014375910728_sr_2151.html","info")</f>
        <v/>
      </c>
      <c r="AA1029" t="n">
        <v>-6796711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/>
      <c r="AP1029" t="n">
        <v>8</v>
      </c>
      <c r="AQ1029" t="s">
        <v>88</v>
      </c>
      <c r="AR1029" t="s">
        <v>89</v>
      </c>
      <c r="AS1029" t="s"/>
      <c r="AT1029" t="s">
        <v>90</v>
      </c>
      <c r="AU1029" t="s"/>
      <c r="AV1029" t="s"/>
      <c r="AW1029" t="s"/>
      <c r="AX1029" t="s"/>
      <c r="AY1029" t="n">
        <v>6796711</v>
      </c>
      <c r="AZ1029" t="s">
        <v>322</v>
      </c>
      <c r="BA1029" t="s"/>
      <c r="BB1029" t="n">
        <v>103000</v>
      </c>
      <c r="BC1029" t="n">
        <v>0</v>
      </c>
      <c r="BD1029" t="n">
        <v>0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654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115</v>
      </c>
      <c r="L1030" t="s">
        <v>76</v>
      </c>
      <c r="M1030" t="s"/>
      <c r="N1030" t="s">
        <v>655</v>
      </c>
      <c r="O1030" t="s">
        <v>78</v>
      </c>
      <c r="P1030" t="s">
        <v>654</v>
      </c>
      <c r="Q1030" t="s"/>
      <c r="R1030" t="s">
        <v>80</v>
      </c>
      <c r="S1030" t="s">
        <v>285</v>
      </c>
      <c r="T1030" t="s">
        <v>82</v>
      </c>
      <c r="U1030" t="s"/>
      <c r="V1030" t="s">
        <v>83</v>
      </c>
      <c r="W1030" t="s">
        <v>84</v>
      </c>
      <c r="X1030" t="s"/>
      <c r="Y1030" t="s">
        <v>85</v>
      </c>
      <c r="Z1030">
        <f>HYPERLINK("https://hotelmonitor-cachepage.eclerx.com/savepage/tk_15439116587621515_sr_2152.html","info")</f>
        <v/>
      </c>
      <c r="AA1030" t="n">
        <v>-2311969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/>
      <c r="AP1030" t="n">
        <v>84</v>
      </c>
      <c r="AQ1030" t="s">
        <v>88</v>
      </c>
      <c r="AR1030" t="s">
        <v>110</v>
      </c>
      <c r="AS1030" t="s"/>
      <c r="AT1030" t="s">
        <v>90</v>
      </c>
      <c r="AU1030" t="s"/>
      <c r="AV1030" t="s"/>
      <c r="AW1030" t="s"/>
      <c r="AX1030" t="s"/>
      <c r="AY1030" t="n">
        <v>2311969</v>
      </c>
      <c r="AZ1030" t="s">
        <v>656</v>
      </c>
      <c r="BA1030" t="s"/>
      <c r="BB1030" t="n">
        <v>54360</v>
      </c>
      <c r="BC1030" t="n">
        <v>9.92686</v>
      </c>
      <c r="BD1030" t="n">
        <v>53.641292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654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120</v>
      </c>
      <c r="L1031" t="s">
        <v>76</v>
      </c>
      <c r="M1031" t="s"/>
      <c r="N1031" t="s">
        <v>655</v>
      </c>
      <c r="O1031" t="s">
        <v>78</v>
      </c>
      <c r="P1031" t="s">
        <v>654</v>
      </c>
      <c r="Q1031" t="s"/>
      <c r="R1031" t="s">
        <v>80</v>
      </c>
      <c r="S1031" t="s">
        <v>286</v>
      </c>
      <c r="T1031" t="s">
        <v>82</v>
      </c>
      <c r="U1031" t="s"/>
      <c r="V1031" t="s">
        <v>83</v>
      </c>
      <c r="W1031" t="s">
        <v>84</v>
      </c>
      <c r="X1031" t="s"/>
      <c r="Y1031" t="s">
        <v>85</v>
      </c>
      <c r="Z1031">
        <f>HYPERLINK("https://hotelmonitor-cachepage.eclerx.com/savepage/tk_15439116587621515_sr_2152.html","info")</f>
        <v/>
      </c>
      <c r="AA1031" t="n">
        <v>-2311969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/>
      <c r="AP1031" t="n">
        <v>84</v>
      </c>
      <c r="AQ1031" t="s">
        <v>88</v>
      </c>
      <c r="AR1031" t="s">
        <v>116</v>
      </c>
      <c r="AS1031" t="s"/>
      <c r="AT1031" t="s">
        <v>90</v>
      </c>
      <c r="AU1031" t="s"/>
      <c r="AV1031" t="s"/>
      <c r="AW1031" t="s"/>
      <c r="AX1031" t="s"/>
      <c r="AY1031" t="n">
        <v>2311969</v>
      </c>
      <c r="AZ1031" t="s">
        <v>656</v>
      </c>
      <c r="BA1031" t="s"/>
      <c r="BB1031" t="n">
        <v>54360</v>
      </c>
      <c r="BC1031" t="n">
        <v>9.92686</v>
      </c>
      <c r="BD1031" t="n">
        <v>53.641292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654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120</v>
      </c>
      <c r="L1032" t="s">
        <v>76</v>
      </c>
      <c r="M1032" t="s"/>
      <c r="N1032" t="s">
        <v>105</v>
      </c>
      <c r="O1032" t="s">
        <v>78</v>
      </c>
      <c r="P1032" t="s">
        <v>654</v>
      </c>
      <c r="Q1032" t="s"/>
      <c r="R1032" t="s">
        <v>80</v>
      </c>
      <c r="S1032" t="s">
        <v>286</v>
      </c>
      <c r="T1032" t="s">
        <v>82</v>
      </c>
      <c r="U1032" t="s"/>
      <c r="V1032" t="s">
        <v>83</v>
      </c>
      <c r="W1032" t="s">
        <v>84</v>
      </c>
      <c r="X1032" t="s"/>
      <c r="Y1032" t="s">
        <v>85</v>
      </c>
      <c r="Z1032">
        <f>HYPERLINK("https://hotelmonitor-cachepage.eclerx.com/savepage/tk_15439116587621515_sr_2152.html","info")</f>
        <v/>
      </c>
      <c r="AA1032" t="n">
        <v>-2311969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/>
      <c r="AP1032" t="n">
        <v>84</v>
      </c>
      <c r="AQ1032" t="s">
        <v>88</v>
      </c>
      <c r="AR1032" t="s">
        <v>107</v>
      </c>
      <c r="AS1032" t="s"/>
      <c r="AT1032" t="s">
        <v>90</v>
      </c>
      <c r="AU1032" t="s"/>
      <c r="AV1032" t="s"/>
      <c r="AW1032" t="s"/>
      <c r="AX1032" t="s"/>
      <c r="AY1032" t="n">
        <v>2311969</v>
      </c>
      <c r="AZ1032" t="s">
        <v>656</v>
      </c>
      <c r="BA1032" t="s"/>
      <c r="BB1032" t="n">
        <v>54360</v>
      </c>
      <c r="BC1032" t="n">
        <v>9.92686</v>
      </c>
      <c r="BD1032" t="n">
        <v>53.641292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654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126</v>
      </c>
      <c r="L1033" t="s">
        <v>76</v>
      </c>
      <c r="M1033" t="s"/>
      <c r="N1033" t="s">
        <v>77</v>
      </c>
      <c r="O1033" t="s">
        <v>78</v>
      </c>
      <c r="P1033" t="s">
        <v>654</v>
      </c>
      <c r="Q1033" t="s"/>
      <c r="R1033" t="s">
        <v>80</v>
      </c>
      <c r="S1033" t="s">
        <v>289</v>
      </c>
      <c r="T1033" t="s">
        <v>82</v>
      </c>
      <c r="U1033" t="s"/>
      <c r="V1033" t="s">
        <v>83</v>
      </c>
      <c r="W1033" t="s">
        <v>84</v>
      </c>
      <c r="X1033" t="s"/>
      <c r="Y1033" t="s">
        <v>85</v>
      </c>
      <c r="Z1033">
        <f>HYPERLINK("https://hotelmonitor-cachepage.eclerx.com/savepage/tk_15439116587621515_sr_2152.html","info")</f>
        <v/>
      </c>
      <c r="AA1033" t="n">
        <v>-2311969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/>
      <c r="AP1033" t="n">
        <v>84</v>
      </c>
      <c r="AQ1033" t="s">
        <v>88</v>
      </c>
      <c r="AR1033" t="s">
        <v>126</v>
      </c>
      <c r="AS1033" t="s"/>
      <c r="AT1033" t="s">
        <v>90</v>
      </c>
      <c r="AU1033" t="s"/>
      <c r="AV1033" t="s"/>
      <c r="AW1033" t="s"/>
      <c r="AX1033" t="s"/>
      <c r="AY1033" t="n">
        <v>2311969</v>
      </c>
      <c r="AZ1033" t="s">
        <v>656</v>
      </c>
      <c r="BA1033" t="s"/>
      <c r="BB1033" t="n">
        <v>54360</v>
      </c>
      <c r="BC1033" t="n">
        <v>9.92686</v>
      </c>
      <c r="BD1033" t="n">
        <v>53.641292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479</v>
      </c>
      <c r="F1034" t="n">
        <v>4508836</v>
      </c>
      <c r="G1034" t="s">
        <v>74</v>
      </c>
      <c r="H1034" t="s">
        <v>75</v>
      </c>
      <c r="I1034" t="s"/>
      <c r="J1034" t="s">
        <v>74</v>
      </c>
      <c r="K1034" t="n">
        <v>113</v>
      </c>
      <c r="L1034" t="s">
        <v>76</v>
      </c>
      <c r="M1034" t="s"/>
      <c r="N1034" t="s">
        <v>480</v>
      </c>
      <c r="O1034" t="s">
        <v>78</v>
      </c>
      <c r="P1034" t="s">
        <v>481</v>
      </c>
      <c r="Q1034" t="s"/>
      <c r="R1034" t="s">
        <v>80</v>
      </c>
      <c r="S1034" t="s">
        <v>152</v>
      </c>
      <c r="T1034" t="s">
        <v>82</v>
      </c>
      <c r="U1034" t="s"/>
      <c r="V1034" t="s">
        <v>83</v>
      </c>
      <c r="W1034" t="s">
        <v>84</v>
      </c>
      <c r="X1034" t="s"/>
      <c r="Y1034" t="s">
        <v>85</v>
      </c>
      <c r="Z1034">
        <f>HYPERLINK("https://hotelmonitor-cachepage.eclerx.com/savepage/tk_15439114555862567_sr_2152.html","info")</f>
        <v/>
      </c>
      <c r="AA1034" t="n">
        <v>216236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/>
      <c r="AP1034" t="n">
        <v>10</v>
      </c>
      <c r="AQ1034" t="s">
        <v>88</v>
      </c>
      <c r="AR1034" t="s">
        <v>107</v>
      </c>
      <c r="AS1034" t="s"/>
      <c r="AT1034" t="s">
        <v>90</v>
      </c>
      <c r="AU1034" t="s"/>
      <c r="AV1034" t="s"/>
      <c r="AW1034" t="s"/>
      <c r="AX1034" t="s"/>
      <c r="AY1034" t="n">
        <v>2312015</v>
      </c>
      <c r="AZ1034" t="s">
        <v>483</v>
      </c>
      <c r="BA1034" t="s"/>
      <c r="BB1034" t="n">
        <v>28921</v>
      </c>
      <c r="BC1034" t="n">
        <v>9.9884605407715</v>
      </c>
      <c r="BD1034" t="n">
        <v>53.566100342658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479</v>
      </c>
      <c r="F1035" t="n">
        <v>4508836</v>
      </c>
      <c r="G1035" t="s">
        <v>74</v>
      </c>
      <c r="H1035" t="s">
        <v>75</v>
      </c>
      <c r="I1035" t="s"/>
      <c r="J1035" t="s">
        <v>74</v>
      </c>
      <c r="K1035" t="n">
        <v>129</v>
      </c>
      <c r="L1035" t="s">
        <v>76</v>
      </c>
      <c r="M1035" t="s"/>
      <c r="N1035" t="s">
        <v>283</v>
      </c>
      <c r="O1035" t="s">
        <v>78</v>
      </c>
      <c r="P1035" t="s">
        <v>481</v>
      </c>
      <c r="Q1035" t="s"/>
      <c r="R1035" t="s">
        <v>80</v>
      </c>
      <c r="S1035" t="s">
        <v>590</v>
      </c>
      <c r="T1035" t="s">
        <v>82</v>
      </c>
      <c r="U1035" t="s"/>
      <c r="V1035" t="s">
        <v>83</v>
      </c>
      <c r="W1035" t="s">
        <v>84</v>
      </c>
      <c r="X1035" t="s"/>
      <c r="Y1035" t="s">
        <v>85</v>
      </c>
      <c r="Z1035">
        <f>HYPERLINK("https://hotelmonitor-cachepage.eclerx.com/savepage/tk_15439114555862567_sr_2152.html","info")</f>
        <v/>
      </c>
      <c r="AA1035" t="n">
        <v>216236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/>
      <c r="AP1035" t="n">
        <v>10</v>
      </c>
      <c r="AQ1035" t="s">
        <v>88</v>
      </c>
      <c r="AR1035" t="s">
        <v>103</v>
      </c>
      <c r="AS1035" t="s"/>
      <c r="AT1035" t="s">
        <v>90</v>
      </c>
      <c r="AU1035" t="s"/>
      <c r="AV1035" t="s"/>
      <c r="AW1035" t="s"/>
      <c r="AX1035" t="s"/>
      <c r="AY1035" t="n">
        <v>2312015</v>
      </c>
      <c r="AZ1035" t="s">
        <v>483</v>
      </c>
      <c r="BA1035" t="s"/>
      <c r="BB1035" t="n">
        <v>28921</v>
      </c>
      <c r="BC1035" t="n">
        <v>9.9884605407715</v>
      </c>
      <c r="BD1035" t="n">
        <v>53.566100342658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479</v>
      </c>
      <c r="F1036" t="n">
        <v>4508836</v>
      </c>
      <c r="G1036" t="s">
        <v>74</v>
      </c>
      <c r="H1036" t="s">
        <v>75</v>
      </c>
      <c r="I1036" t="s"/>
      <c r="J1036" t="s">
        <v>74</v>
      </c>
      <c r="K1036" t="n">
        <v>131</v>
      </c>
      <c r="L1036" t="s">
        <v>76</v>
      </c>
      <c r="M1036" t="s"/>
      <c r="N1036" t="s">
        <v>305</v>
      </c>
      <c r="O1036" t="s">
        <v>78</v>
      </c>
      <c r="P1036" t="s">
        <v>481</v>
      </c>
      <c r="Q1036" t="s"/>
      <c r="R1036" t="s">
        <v>80</v>
      </c>
      <c r="S1036" t="s">
        <v>350</v>
      </c>
      <c r="T1036" t="s">
        <v>82</v>
      </c>
      <c r="U1036" t="s"/>
      <c r="V1036" t="s">
        <v>83</v>
      </c>
      <c r="W1036" t="s">
        <v>84</v>
      </c>
      <c r="X1036" t="s"/>
      <c r="Y1036" t="s">
        <v>85</v>
      </c>
      <c r="Z1036">
        <f>HYPERLINK("https://hotelmonitor-cachepage.eclerx.com/savepage/tk_15439114555862567_sr_2152.html","info")</f>
        <v/>
      </c>
      <c r="AA1036" t="n">
        <v>216236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/>
      <c r="AP1036" t="n">
        <v>10</v>
      </c>
      <c r="AQ1036" t="s">
        <v>88</v>
      </c>
      <c r="AR1036" t="s">
        <v>119</v>
      </c>
      <c r="AS1036" t="s"/>
      <c r="AT1036" t="s">
        <v>90</v>
      </c>
      <c r="AU1036" t="s"/>
      <c r="AV1036" t="s"/>
      <c r="AW1036" t="s"/>
      <c r="AX1036" t="s"/>
      <c r="AY1036" t="n">
        <v>2312015</v>
      </c>
      <c r="AZ1036" t="s">
        <v>483</v>
      </c>
      <c r="BA1036" t="s"/>
      <c r="BB1036" t="n">
        <v>28921</v>
      </c>
      <c r="BC1036" t="n">
        <v>9.9884605407715</v>
      </c>
      <c r="BD1036" t="n">
        <v>53.566100342658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479</v>
      </c>
      <c r="F1037" t="n">
        <v>4508836</v>
      </c>
      <c r="G1037" t="s">
        <v>74</v>
      </c>
      <c r="H1037" t="s">
        <v>75</v>
      </c>
      <c r="I1037" t="s"/>
      <c r="J1037" t="s">
        <v>74</v>
      </c>
      <c r="K1037" t="n">
        <v>131</v>
      </c>
      <c r="L1037" t="s">
        <v>76</v>
      </c>
      <c r="M1037" t="s"/>
      <c r="N1037" t="s">
        <v>309</v>
      </c>
      <c r="O1037" t="s">
        <v>78</v>
      </c>
      <c r="P1037" t="s">
        <v>481</v>
      </c>
      <c r="Q1037" t="s"/>
      <c r="R1037" t="s">
        <v>80</v>
      </c>
      <c r="S1037" t="s">
        <v>350</v>
      </c>
      <c r="T1037" t="s">
        <v>82</v>
      </c>
      <c r="U1037" t="s"/>
      <c r="V1037" t="s">
        <v>83</v>
      </c>
      <c r="W1037" t="s">
        <v>84</v>
      </c>
      <c r="X1037" t="s"/>
      <c r="Y1037" t="s">
        <v>85</v>
      </c>
      <c r="Z1037">
        <f>HYPERLINK("https://hotelmonitor-cachepage.eclerx.com/savepage/tk_15439114555862567_sr_2152.html","info")</f>
        <v/>
      </c>
      <c r="AA1037" t="n">
        <v>216236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/>
      <c r="AP1037" t="n">
        <v>10</v>
      </c>
      <c r="AQ1037" t="s">
        <v>88</v>
      </c>
      <c r="AR1037" t="s">
        <v>89</v>
      </c>
      <c r="AS1037" t="s"/>
      <c r="AT1037" t="s">
        <v>90</v>
      </c>
      <c r="AU1037" t="s"/>
      <c r="AV1037" t="s"/>
      <c r="AW1037" t="s"/>
      <c r="AX1037" t="s"/>
      <c r="AY1037" t="n">
        <v>2312015</v>
      </c>
      <c r="AZ1037" t="s">
        <v>483</v>
      </c>
      <c r="BA1037" t="s"/>
      <c r="BB1037" t="n">
        <v>28921</v>
      </c>
      <c r="BC1037" t="n">
        <v>9.9884605407715</v>
      </c>
      <c r="BD1037" t="n">
        <v>53.566100342658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479</v>
      </c>
      <c r="F1038" t="n">
        <v>4508836</v>
      </c>
      <c r="G1038" t="s">
        <v>74</v>
      </c>
      <c r="H1038" t="s">
        <v>75</v>
      </c>
      <c r="I1038" t="s"/>
      <c r="J1038" t="s">
        <v>74</v>
      </c>
      <c r="K1038" t="n">
        <v>131</v>
      </c>
      <c r="L1038" t="s">
        <v>76</v>
      </c>
      <c r="M1038" t="s"/>
      <c r="N1038" t="s">
        <v>305</v>
      </c>
      <c r="O1038" t="s">
        <v>78</v>
      </c>
      <c r="P1038" t="s">
        <v>481</v>
      </c>
      <c r="Q1038" t="s"/>
      <c r="R1038" t="s">
        <v>80</v>
      </c>
      <c r="S1038" t="s">
        <v>350</v>
      </c>
      <c r="T1038" t="s">
        <v>82</v>
      </c>
      <c r="U1038" t="s"/>
      <c r="V1038" t="s">
        <v>83</v>
      </c>
      <c r="W1038" t="s">
        <v>84</v>
      </c>
      <c r="X1038" t="s"/>
      <c r="Y1038" t="s">
        <v>85</v>
      </c>
      <c r="Z1038">
        <f>HYPERLINK("https://hotelmonitor-cachepage.eclerx.com/savepage/tk_15439114555862567_sr_2152.html","info")</f>
        <v/>
      </c>
      <c r="AA1038" t="n">
        <v>216236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/>
      <c r="AP1038" t="n">
        <v>10</v>
      </c>
      <c r="AQ1038" t="s">
        <v>88</v>
      </c>
      <c r="AR1038" t="s">
        <v>140</v>
      </c>
      <c r="AS1038" t="s"/>
      <c r="AT1038" t="s">
        <v>90</v>
      </c>
      <c r="AU1038" t="s"/>
      <c r="AV1038" t="s"/>
      <c r="AW1038" t="s"/>
      <c r="AX1038" t="s"/>
      <c r="AY1038" t="n">
        <v>2312015</v>
      </c>
      <c r="AZ1038" t="s">
        <v>483</v>
      </c>
      <c r="BA1038" t="s"/>
      <c r="BB1038" t="n">
        <v>28921</v>
      </c>
      <c r="BC1038" t="n">
        <v>9.9884605407715</v>
      </c>
      <c r="BD1038" t="n">
        <v>53.566100342658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479</v>
      </c>
      <c r="F1039" t="n">
        <v>4508836</v>
      </c>
      <c r="G1039" t="s">
        <v>74</v>
      </c>
      <c r="H1039" t="s">
        <v>75</v>
      </c>
      <c r="I1039" t="s"/>
      <c r="J1039" t="s">
        <v>74</v>
      </c>
      <c r="K1039" t="n">
        <v>133</v>
      </c>
      <c r="L1039" t="s">
        <v>76</v>
      </c>
      <c r="M1039" t="s"/>
      <c r="N1039" t="s">
        <v>257</v>
      </c>
      <c r="O1039" t="s">
        <v>78</v>
      </c>
      <c r="P1039" t="s">
        <v>481</v>
      </c>
      <c r="Q1039" t="s"/>
      <c r="R1039" t="s">
        <v>80</v>
      </c>
      <c r="S1039" t="s">
        <v>273</v>
      </c>
      <c r="T1039" t="s">
        <v>82</v>
      </c>
      <c r="U1039" t="s"/>
      <c r="V1039" t="s">
        <v>83</v>
      </c>
      <c r="W1039" t="s">
        <v>84</v>
      </c>
      <c r="X1039" t="s"/>
      <c r="Y1039" t="s">
        <v>85</v>
      </c>
      <c r="Z1039">
        <f>HYPERLINK("https://hotelmonitor-cachepage.eclerx.com/savepage/tk_15439114555862567_sr_2152.html","info")</f>
        <v/>
      </c>
      <c r="AA1039" t="n">
        <v>216236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/>
      <c r="AP1039" t="n">
        <v>10</v>
      </c>
      <c r="AQ1039" t="s">
        <v>88</v>
      </c>
      <c r="AR1039" t="s">
        <v>116</v>
      </c>
      <c r="AS1039" t="s"/>
      <c r="AT1039" t="s">
        <v>90</v>
      </c>
      <c r="AU1039" t="s"/>
      <c r="AV1039" t="s"/>
      <c r="AW1039" t="s"/>
      <c r="AX1039" t="s"/>
      <c r="AY1039" t="n">
        <v>2312015</v>
      </c>
      <c r="AZ1039" t="s">
        <v>483</v>
      </c>
      <c r="BA1039" t="s"/>
      <c r="BB1039" t="n">
        <v>28921</v>
      </c>
      <c r="BC1039" t="n">
        <v>9.9884605407715</v>
      </c>
      <c r="BD1039" t="n">
        <v>53.566100342658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479</v>
      </c>
      <c r="F1040" t="n">
        <v>4508836</v>
      </c>
      <c r="G1040" t="s">
        <v>74</v>
      </c>
      <c r="H1040" t="s">
        <v>75</v>
      </c>
      <c r="I1040" t="s"/>
      <c r="J1040" t="s">
        <v>74</v>
      </c>
      <c r="K1040" t="n">
        <v>133</v>
      </c>
      <c r="L1040" t="s">
        <v>76</v>
      </c>
      <c r="M1040" t="s"/>
      <c r="N1040" t="s">
        <v>283</v>
      </c>
      <c r="O1040" t="s">
        <v>78</v>
      </c>
      <c r="P1040" t="s">
        <v>481</v>
      </c>
      <c r="Q1040" t="s"/>
      <c r="R1040" t="s">
        <v>80</v>
      </c>
      <c r="S1040" t="s">
        <v>273</v>
      </c>
      <c r="T1040" t="s">
        <v>82</v>
      </c>
      <c r="U1040" t="s"/>
      <c r="V1040" t="s">
        <v>83</v>
      </c>
      <c r="W1040" t="s">
        <v>84</v>
      </c>
      <c r="X1040" t="s"/>
      <c r="Y1040" t="s">
        <v>85</v>
      </c>
      <c r="Z1040">
        <f>HYPERLINK("https://hotelmonitor-cachepage.eclerx.com/savepage/tk_15439114555862567_sr_2152.html","info")</f>
        <v/>
      </c>
      <c r="AA1040" t="n">
        <v>216236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/>
      <c r="AP1040" t="n">
        <v>10</v>
      </c>
      <c r="AQ1040" t="s">
        <v>88</v>
      </c>
      <c r="AR1040" t="s">
        <v>103</v>
      </c>
      <c r="AS1040" t="s"/>
      <c r="AT1040" t="s">
        <v>90</v>
      </c>
      <c r="AU1040" t="s"/>
      <c r="AV1040" t="s"/>
      <c r="AW1040" t="s"/>
      <c r="AX1040" t="s"/>
      <c r="AY1040" t="n">
        <v>2312015</v>
      </c>
      <c r="AZ1040" t="s">
        <v>483</v>
      </c>
      <c r="BA1040" t="s"/>
      <c r="BB1040" t="n">
        <v>28921</v>
      </c>
      <c r="BC1040" t="n">
        <v>9.9884605407715</v>
      </c>
      <c r="BD1040" t="n">
        <v>53.566100342658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479</v>
      </c>
      <c r="F1041" t="n">
        <v>4508836</v>
      </c>
      <c r="G1041" t="s">
        <v>74</v>
      </c>
      <c r="H1041" t="s">
        <v>75</v>
      </c>
      <c r="I1041" t="s"/>
      <c r="J1041" t="s">
        <v>74</v>
      </c>
      <c r="K1041" t="n">
        <v>133</v>
      </c>
      <c r="L1041" t="s">
        <v>76</v>
      </c>
      <c r="M1041" t="s"/>
      <c r="N1041" t="s">
        <v>480</v>
      </c>
      <c r="O1041" t="s">
        <v>78</v>
      </c>
      <c r="P1041" t="s">
        <v>481</v>
      </c>
      <c r="Q1041" t="s"/>
      <c r="R1041" t="s">
        <v>80</v>
      </c>
      <c r="S1041" t="s">
        <v>273</v>
      </c>
      <c r="T1041" t="s">
        <v>82</v>
      </c>
      <c r="U1041" t="s"/>
      <c r="V1041" t="s">
        <v>83</v>
      </c>
      <c r="W1041" t="s">
        <v>84</v>
      </c>
      <c r="X1041" t="s"/>
      <c r="Y1041" t="s">
        <v>85</v>
      </c>
      <c r="Z1041">
        <f>HYPERLINK("https://hotelmonitor-cachepage.eclerx.com/savepage/tk_15439114555862567_sr_2152.html","info")</f>
        <v/>
      </c>
      <c r="AA1041" t="n">
        <v>216236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/>
      <c r="AP1041" t="n">
        <v>10</v>
      </c>
      <c r="AQ1041" t="s">
        <v>88</v>
      </c>
      <c r="AR1041" t="s">
        <v>107</v>
      </c>
      <c r="AS1041" t="s"/>
      <c r="AT1041" t="s">
        <v>90</v>
      </c>
      <c r="AU1041" t="s"/>
      <c r="AV1041" t="s"/>
      <c r="AW1041" t="s"/>
      <c r="AX1041" t="s"/>
      <c r="AY1041" t="n">
        <v>2312015</v>
      </c>
      <c r="AZ1041" t="s">
        <v>483</v>
      </c>
      <c r="BA1041" t="s"/>
      <c r="BB1041" t="n">
        <v>28921</v>
      </c>
      <c r="BC1041" t="n">
        <v>9.9884605407715</v>
      </c>
      <c r="BD1041" t="n">
        <v>53.566100342658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479</v>
      </c>
      <c r="F1042" t="n">
        <v>4508836</v>
      </c>
      <c r="G1042" t="s">
        <v>74</v>
      </c>
      <c r="H1042" t="s">
        <v>75</v>
      </c>
      <c r="I1042" t="s"/>
      <c r="J1042" t="s">
        <v>74</v>
      </c>
      <c r="K1042" t="n">
        <v>140</v>
      </c>
      <c r="L1042" t="s">
        <v>76</v>
      </c>
      <c r="M1042" t="s"/>
      <c r="N1042" t="s">
        <v>77</v>
      </c>
      <c r="O1042" t="s">
        <v>78</v>
      </c>
      <c r="P1042" t="s">
        <v>481</v>
      </c>
      <c r="Q1042" t="s"/>
      <c r="R1042" t="s">
        <v>80</v>
      </c>
      <c r="S1042" t="s">
        <v>352</v>
      </c>
      <c r="T1042" t="s">
        <v>82</v>
      </c>
      <c r="U1042" t="s"/>
      <c r="V1042" t="s">
        <v>83</v>
      </c>
      <c r="W1042" t="s">
        <v>84</v>
      </c>
      <c r="X1042" t="s"/>
      <c r="Y1042" t="s">
        <v>85</v>
      </c>
      <c r="Z1042">
        <f>HYPERLINK("https://hotelmonitor-cachepage.eclerx.com/savepage/tk_15439114555862567_sr_2152.html","info")</f>
        <v/>
      </c>
      <c r="AA1042" t="n">
        <v>216236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/>
      <c r="AP1042" t="n">
        <v>10</v>
      </c>
      <c r="AQ1042" t="s">
        <v>88</v>
      </c>
      <c r="AR1042" t="s">
        <v>119</v>
      </c>
      <c r="AS1042" t="s"/>
      <c r="AT1042" t="s">
        <v>90</v>
      </c>
      <c r="AU1042" t="s"/>
      <c r="AV1042" t="s"/>
      <c r="AW1042" t="s"/>
      <c r="AX1042" t="s"/>
      <c r="AY1042" t="n">
        <v>2312015</v>
      </c>
      <c r="AZ1042" t="s">
        <v>483</v>
      </c>
      <c r="BA1042" t="s"/>
      <c r="BB1042" t="n">
        <v>28921</v>
      </c>
      <c r="BC1042" t="n">
        <v>9.9884605407715</v>
      </c>
      <c r="BD1042" t="n">
        <v>53.566100342658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479</v>
      </c>
      <c r="F1043" t="n">
        <v>4508836</v>
      </c>
      <c r="G1043" t="s">
        <v>74</v>
      </c>
      <c r="H1043" t="s">
        <v>75</v>
      </c>
      <c r="I1043" t="s"/>
      <c r="J1043" t="s">
        <v>74</v>
      </c>
      <c r="K1043" t="n">
        <v>141</v>
      </c>
      <c r="L1043" t="s">
        <v>76</v>
      </c>
      <c r="M1043" t="s"/>
      <c r="N1043" t="s">
        <v>699</v>
      </c>
      <c r="O1043" t="s">
        <v>78</v>
      </c>
      <c r="P1043" t="s">
        <v>481</v>
      </c>
      <c r="Q1043" t="s"/>
      <c r="R1043" t="s">
        <v>80</v>
      </c>
      <c r="S1043" t="s">
        <v>353</v>
      </c>
      <c r="T1043" t="s">
        <v>82</v>
      </c>
      <c r="U1043" t="s"/>
      <c r="V1043" t="s">
        <v>83</v>
      </c>
      <c r="W1043" t="s">
        <v>84</v>
      </c>
      <c r="X1043" t="s"/>
      <c r="Y1043" t="s">
        <v>85</v>
      </c>
      <c r="Z1043">
        <f>HYPERLINK("https://hotelmonitor-cachepage.eclerx.com/savepage/tk_15439114555862567_sr_2152.html","info")</f>
        <v/>
      </c>
      <c r="AA1043" t="n">
        <v>216236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/>
      <c r="AP1043" t="n">
        <v>10</v>
      </c>
      <c r="AQ1043" t="s">
        <v>88</v>
      </c>
      <c r="AR1043" t="s">
        <v>110</v>
      </c>
      <c r="AS1043" t="s"/>
      <c r="AT1043" t="s">
        <v>90</v>
      </c>
      <c r="AU1043" t="s"/>
      <c r="AV1043" t="s"/>
      <c r="AW1043" t="s"/>
      <c r="AX1043" t="s"/>
      <c r="AY1043" t="n">
        <v>2312015</v>
      </c>
      <c r="AZ1043" t="s">
        <v>483</v>
      </c>
      <c r="BA1043" t="s"/>
      <c r="BB1043" t="n">
        <v>28921</v>
      </c>
      <c r="BC1043" t="n">
        <v>9.9884605407715</v>
      </c>
      <c r="BD1043" t="n">
        <v>53.566100342658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479</v>
      </c>
      <c r="F1044" t="n">
        <v>4508836</v>
      </c>
      <c r="G1044" t="s">
        <v>74</v>
      </c>
      <c r="H1044" t="s">
        <v>75</v>
      </c>
      <c r="I1044" t="s"/>
      <c r="J1044" t="s">
        <v>74</v>
      </c>
      <c r="K1044" t="n">
        <v>141</v>
      </c>
      <c r="L1044" t="s">
        <v>76</v>
      </c>
      <c r="M1044" t="s"/>
      <c r="N1044" t="s">
        <v>77</v>
      </c>
      <c r="O1044" t="s">
        <v>78</v>
      </c>
      <c r="P1044" t="s">
        <v>481</v>
      </c>
      <c r="Q1044" t="s"/>
      <c r="R1044" t="s">
        <v>80</v>
      </c>
      <c r="S1044" t="s">
        <v>353</v>
      </c>
      <c r="T1044" t="s">
        <v>82</v>
      </c>
      <c r="U1044" t="s"/>
      <c r="V1044" t="s">
        <v>83</v>
      </c>
      <c r="W1044" t="s">
        <v>84</v>
      </c>
      <c r="X1044" t="s"/>
      <c r="Y1044" t="s">
        <v>85</v>
      </c>
      <c r="Z1044">
        <f>HYPERLINK("https://hotelmonitor-cachepage.eclerx.com/savepage/tk_15439114555862567_sr_2152.html","info")</f>
        <v/>
      </c>
      <c r="AA1044" t="n">
        <v>216236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/>
      <c r="AP1044" t="n">
        <v>10</v>
      </c>
      <c r="AQ1044" t="s">
        <v>88</v>
      </c>
      <c r="AR1044" t="s">
        <v>140</v>
      </c>
      <c r="AS1044" t="s"/>
      <c r="AT1044" t="s">
        <v>90</v>
      </c>
      <c r="AU1044" t="s"/>
      <c r="AV1044" t="s"/>
      <c r="AW1044" t="s"/>
      <c r="AX1044" t="s"/>
      <c r="AY1044" t="n">
        <v>2312015</v>
      </c>
      <c r="AZ1044" t="s">
        <v>483</v>
      </c>
      <c r="BA1044" t="s"/>
      <c r="BB1044" t="n">
        <v>28921</v>
      </c>
      <c r="BC1044" t="n">
        <v>9.9884605407715</v>
      </c>
      <c r="BD1044" t="n">
        <v>53.566100342658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479</v>
      </c>
      <c r="F1045" t="n">
        <v>4508836</v>
      </c>
      <c r="G1045" t="s">
        <v>74</v>
      </c>
      <c r="H1045" t="s">
        <v>75</v>
      </c>
      <c r="I1045" t="s"/>
      <c r="J1045" t="s">
        <v>74</v>
      </c>
      <c r="K1045" t="n">
        <v>141</v>
      </c>
      <c r="L1045" t="s">
        <v>76</v>
      </c>
      <c r="M1045" t="s"/>
      <c r="N1045" t="s">
        <v>141</v>
      </c>
      <c r="O1045" t="s">
        <v>78</v>
      </c>
      <c r="P1045" t="s">
        <v>481</v>
      </c>
      <c r="Q1045" t="s"/>
      <c r="R1045" t="s">
        <v>80</v>
      </c>
      <c r="S1045" t="s">
        <v>353</v>
      </c>
      <c r="T1045" t="s">
        <v>82</v>
      </c>
      <c r="U1045" t="s"/>
      <c r="V1045" t="s">
        <v>83</v>
      </c>
      <c r="W1045" t="s">
        <v>84</v>
      </c>
      <c r="X1045" t="s"/>
      <c r="Y1045" t="s">
        <v>85</v>
      </c>
      <c r="Z1045">
        <f>HYPERLINK("https://hotelmonitor-cachepage.eclerx.com/savepage/tk_15439114555862567_sr_2152.html","info")</f>
        <v/>
      </c>
      <c r="AA1045" t="n">
        <v>216236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/>
      <c r="AP1045" t="n">
        <v>10</v>
      </c>
      <c r="AQ1045" t="s">
        <v>88</v>
      </c>
      <c r="AR1045" t="s">
        <v>89</v>
      </c>
      <c r="AS1045" t="s"/>
      <c r="AT1045" t="s">
        <v>90</v>
      </c>
      <c r="AU1045" t="s"/>
      <c r="AV1045" t="s"/>
      <c r="AW1045" t="s"/>
      <c r="AX1045" t="s"/>
      <c r="AY1045" t="n">
        <v>2312015</v>
      </c>
      <c r="AZ1045" t="s">
        <v>483</v>
      </c>
      <c r="BA1045" t="s"/>
      <c r="BB1045" t="n">
        <v>28921</v>
      </c>
      <c r="BC1045" t="n">
        <v>9.9884605407715</v>
      </c>
      <c r="BD1045" t="n">
        <v>53.566100342658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479</v>
      </c>
      <c r="F1046" t="n">
        <v>4508836</v>
      </c>
      <c r="G1046" t="s">
        <v>74</v>
      </c>
      <c r="H1046" t="s">
        <v>75</v>
      </c>
      <c r="I1046" t="s"/>
      <c r="J1046" t="s">
        <v>74</v>
      </c>
      <c r="K1046" t="n">
        <v>146</v>
      </c>
      <c r="L1046" t="s">
        <v>76</v>
      </c>
      <c r="M1046" t="s"/>
      <c r="N1046" t="s">
        <v>699</v>
      </c>
      <c r="O1046" t="s">
        <v>78</v>
      </c>
      <c r="P1046" t="s">
        <v>481</v>
      </c>
      <c r="Q1046" t="s"/>
      <c r="R1046" t="s">
        <v>80</v>
      </c>
      <c r="S1046" t="s">
        <v>158</v>
      </c>
      <c r="T1046" t="s">
        <v>82</v>
      </c>
      <c r="U1046" t="s"/>
      <c r="V1046" t="s">
        <v>83</v>
      </c>
      <c r="W1046" t="s">
        <v>84</v>
      </c>
      <c r="X1046" t="s"/>
      <c r="Y1046" t="s">
        <v>85</v>
      </c>
      <c r="Z1046">
        <f>HYPERLINK("https://hotelmonitor-cachepage.eclerx.com/savepage/tk_15439114555862567_sr_2152.html","info")</f>
        <v/>
      </c>
      <c r="AA1046" t="n">
        <v>216236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/>
      <c r="AP1046" t="n">
        <v>10</v>
      </c>
      <c r="AQ1046" t="s">
        <v>88</v>
      </c>
      <c r="AR1046" t="s">
        <v>116</v>
      </c>
      <c r="AS1046" t="s"/>
      <c r="AT1046" t="s">
        <v>90</v>
      </c>
      <c r="AU1046" t="s"/>
      <c r="AV1046" t="s"/>
      <c r="AW1046" t="s"/>
      <c r="AX1046" t="s"/>
      <c r="AY1046" t="n">
        <v>2312015</v>
      </c>
      <c r="AZ1046" t="s">
        <v>483</v>
      </c>
      <c r="BA1046" t="s"/>
      <c r="BB1046" t="n">
        <v>28921</v>
      </c>
      <c r="BC1046" t="n">
        <v>9.9884605407715</v>
      </c>
      <c r="BD1046" t="n">
        <v>53.566100342658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479</v>
      </c>
      <c r="F1047" t="n">
        <v>4508836</v>
      </c>
      <c r="G1047" t="s">
        <v>74</v>
      </c>
      <c r="H1047" t="s">
        <v>75</v>
      </c>
      <c r="I1047" t="s"/>
      <c r="J1047" t="s">
        <v>74</v>
      </c>
      <c r="K1047" t="n">
        <v>151</v>
      </c>
      <c r="L1047" t="s">
        <v>76</v>
      </c>
      <c r="M1047" t="s"/>
      <c r="N1047" t="s">
        <v>484</v>
      </c>
      <c r="O1047" t="s">
        <v>78</v>
      </c>
      <c r="P1047" t="s">
        <v>481</v>
      </c>
      <c r="Q1047" t="s"/>
      <c r="R1047" t="s">
        <v>80</v>
      </c>
      <c r="S1047" t="s">
        <v>296</v>
      </c>
      <c r="T1047" t="s">
        <v>82</v>
      </c>
      <c r="U1047" t="s"/>
      <c r="V1047" t="s">
        <v>83</v>
      </c>
      <c r="W1047" t="s">
        <v>84</v>
      </c>
      <c r="X1047" t="s"/>
      <c r="Y1047" t="s">
        <v>85</v>
      </c>
      <c r="Z1047">
        <f>HYPERLINK("https://hotelmonitor-cachepage.eclerx.com/savepage/tk_15439114555862567_sr_2152.html","info")</f>
        <v/>
      </c>
      <c r="AA1047" t="n">
        <v>216236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/>
      <c r="AP1047" t="n">
        <v>10</v>
      </c>
      <c r="AQ1047" t="s">
        <v>88</v>
      </c>
      <c r="AR1047" t="s">
        <v>110</v>
      </c>
      <c r="AS1047" t="s"/>
      <c r="AT1047" t="s">
        <v>90</v>
      </c>
      <c r="AU1047" t="s"/>
      <c r="AV1047" t="s"/>
      <c r="AW1047" t="s"/>
      <c r="AX1047" t="s"/>
      <c r="AY1047" t="n">
        <v>2312015</v>
      </c>
      <c r="AZ1047" t="s">
        <v>483</v>
      </c>
      <c r="BA1047" t="s"/>
      <c r="BB1047" t="n">
        <v>28921</v>
      </c>
      <c r="BC1047" t="n">
        <v>9.9884605407715</v>
      </c>
      <c r="BD1047" t="n">
        <v>53.566100342658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479</v>
      </c>
      <c r="F1048" t="n">
        <v>4508836</v>
      </c>
      <c r="G1048" t="s">
        <v>74</v>
      </c>
      <c r="H1048" t="s">
        <v>75</v>
      </c>
      <c r="I1048" t="s"/>
      <c r="J1048" t="s">
        <v>74</v>
      </c>
      <c r="K1048" t="n">
        <v>158</v>
      </c>
      <c r="L1048" t="s">
        <v>76</v>
      </c>
      <c r="M1048" t="s"/>
      <c r="N1048" t="s">
        <v>484</v>
      </c>
      <c r="O1048" t="s">
        <v>78</v>
      </c>
      <c r="P1048" t="s">
        <v>481</v>
      </c>
      <c r="Q1048" t="s"/>
      <c r="R1048" t="s">
        <v>80</v>
      </c>
      <c r="S1048" t="s">
        <v>459</v>
      </c>
      <c r="T1048" t="s">
        <v>82</v>
      </c>
      <c r="U1048" t="s"/>
      <c r="V1048" t="s">
        <v>83</v>
      </c>
      <c r="W1048" t="s">
        <v>84</v>
      </c>
      <c r="X1048" t="s"/>
      <c r="Y1048" t="s">
        <v>85</v>
      </c>
      <c r="Z1048">
        <f>HYPERLINK("https://hotelmonitor-cachepage.eclerx.com/savepage/tk_15439114555862567_sr_2152.html","info")</f>
        <v/>
      </c>
      <c r="AA1048" t="n">
        <v>216236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/>
      <c r="AP1048" t="n">
        <v>10</v>
      </c>
      <c r="AQ1048" t="s">
        <v>88</v>
      </c>
      <c r="AR1048" t="s">
        <v>116</v>
      </c>
      <c r="AS1048" t="s"/>
      <c r="AT1048" t="s">
        <v>90</v>
      </c>
      <c r="AU1048" t="s"/>
      <c r="AV1048" t="s"/>
      <c r="AW1048" t="s"/>
      <c r="AX1048" t="s"/>
      <c r="AY1048" t="n">
        <v>2312015</v>
      </c>
      <c r="AZ1048" t="s">
        <v>483</v>
      </c>
      <c r="BA1048" t="s"/>
      <c r="BB1048" t="n">
        <v>28921</v>
      </c>
      <c r="BC1048" t="n">
        <v>9.9884605407715</v>
      </c>
      <c r="BD1048" t="n">
        <v>53.566100342658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479</v>
      </c>
      <c r="F1049" t="n">
        <v>4508836</v>
      </c>
      <c r="G1049" t="s">
        <v>74</v>
      </c>
      <c r="H1049" t="s">
        <v>75</v>
      </c>
      <c r="I1049" t="s"/>
      <c r="J1049" t="s">
        <v>74</v>
      </c>
      <c r="K1049" t="n">
        <v>160</v>
      </c>
      <c r="L1049" t="s">
        <v>76</v>
      </c>
      <c r="M1049" t="s"/>
      <c r="N1049" t="s">
        <v>77</v>
      </c>
      <c r="O1049" t="s">
        <v>78</v>
      </c>
      <c r="P1049" t="s">
        <v>481</v>
      </c>
      <c r="Q1049" t="s"/>
      <c r="R1049" t="s">
        <v>80</v>
      </c>
      <c r="S1049" t="s">
        <v>356</v>
      </c>
      <c r="T1049" t="s">
        <v>82</v>
      </c>
      <c r="U1049" t="s"/>
      <c r="V1049" t="s">
        <v>83</v>
      </c>
      <c r="W1049" t="s">
        <v>84</v>
      </c>
      <c r="X1049" t="s"/>
      <c r="Y1049" t="s">
        <v>85</v>
      </c>
      <c r="Z1049">
        <f>HYPERLINK("https://hotelmonitor-cachepage.eclerx.com/savepage/tk_15439114555862567_sr_2152.html","info")</f>
        <v/>
      </c>
      <c r="AA1049" t="n">
        <v>216236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87</v>
      </c>
      <c r="AO1049" t="s"/>
      <c r="AP1049" t="n">
        <v>10</v>
      </c>
      <c r="AQ1049" t="s">
        <v>88</v>
      </c>
      <c r="AR1049" t="s">
        <v>119</v>
      </c>
      <c r="AS1049" t="s"/>
      <c r="AT1049" t="s">
        <v>90</v>
      </c>
      <c r="AU1049" t="s"/>
      <c r="AV1049" t="s"/>
      <c r="AW1049" t="s"/>
      <c r="AX1049" t="s"/>
      <c r="AY1049" t="n">
        <v>2312015</v>
      </c>
      <c r="AZ1049" t="s">
        <v>483</v>
      </c>
      <c r="BA1049" t="s"/>
      <c r="BB1049" t="n">
        <v>28921</v>
      </c>
      <c r="BC1049" t="n">
        <v>9.9884605407715</v>
      </c>
      <c r="BD1049" t="n">
        <v>53.566100342658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479</v>
      </c>
      <c r="F1050" t="n">
        <v>4508836</v>
      </c>
      <c r="G1050" t="s">
        <v>74</v>
      </c>
      <c r="H1050" t="s">
        <v>75</v>
      </c>
      <c r="I1050" t="s"/>
      <c r="J1050" t="s">
        <v>74</v>
      </c>
      <c r="K1050" t="n">
        <v>161</v>
      </c>
      <c r="L1050" t="s">
        <v>76</v>
      </c>
      <c r="M1050" t="s"/>
      <c r="N1050" t="s">
        <v>77</v>
      </c>
      <c r="O1050" t="s">
        <v>78</v>
      </c>
      <c r="P1050" t="s">
        <v>481</v>
      </c>
      <c r="Q1050" t="s"/>
      <c r="R1050" t="s">
        <v>80</v>
      </c>
      <c r="S1050" t="s">
        <v>81</v>
      </c>
      <c r="T1050" t="s">
        <v>82</v>
      </c>
      <c r="U1050" t="s"/>
      <c r="V1050" t="s">
        <v>83</v>
      </c>
      <c r="W1050" t="s">
        <v>84</v>
      </c>
      <c r="X1050" t="s"/>
      <c r="Y1050" t="s">
        <v>85</v>
      </c>
      <c r="Z1050">
        <f>HYPERLINK("https://hotelmonitor-cachepage.eclerx.com/savepage/tk_15439114555862567_sr_2152.html","info")</f>
        <v/>
      </c>
      <c r="AA1050" t="n">
        <v>216236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/>
      <c r="AP1050" t="n">
        <v>10</v>
      </c>
      <c r="AQ1050" t="s">
        <v>88</v>
      </c>
      <c r="AR1050" t="s">
        <v>121</v>
      </c>
      <c r="AS1050" t="s"/>
      <c r="AT1050" t="s">
        <v>90</v>
      </c>
      <c r="AU1050" t="s"/>
      <c r="AV1050" t="s"/>
      <c r="AW1050" t="s"/>
      <c r="AX1050" t="s"/>
      <c r="AY1050" t="n">
        <v>2312015</v>
      </c>
      <c r="AZ1050" t="s">
        <v>483</v>
      </c>
      <c r="BA1050" t="s"/>
      <c r="BB1050" t="n">
        <v>28921</v>
      </c>
      <c r="BC1050" t="n">
        <v>9.9884605407715</v>
      </c>
      <c r="BD1050" t="n">
        <v>53.566100342658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479</v>
      </c>
      <c r="F1051" t="n">
        <v>4508836</v>
      </c>
      <c r="G1051" t="s">
        <v>74</v>
      </c>
      <c r="H1051" t="s">
        <v>75</v>
      </c>
      <c r="I1051" t="s"/>
      <c r="J1051" t="s">
        <v>74</v>
      </c>
      <c r="K1051" t="n">
        <v>161</v>
      </c>
      <c r="L1051" t="s">
        <v>76</v>
      </c>
      <c r="M1051" t="s"/>
      <c r="N1051" t="s">
        <v>111</v>
      </c>
      <c r="O1051" t="s">
        <v>78</v>
      </c>
      <c r="P1051" t="s">
        <v>481</v>
      </c>
      <c r="Q1051" t="s"/>
      <c r="R1051" t="s">
        <v>80</v>
      </c>
      <c r="S1051" t="s">
        <v>81</v>
      </c>
      <c r="T1051" t="s">
        <v>82</v>
      </c>
      <c r="U1051" t="s"/>
      <c r="V1051" t="s">
        <v>83</v>
      </c>
      <c r="W1051" t="s">
        <v>84</v>
      </c>
      <c r="X1051" t="s"/>
      <c r="Y1051" t="s">
        <v>85</v>
      </c>
      <c r="Z1051">
        <f>HYPERLINK("https://hotelmonitor-cachepage.eclerx.com/savepage/tk_15439114555862567_sr_2152.html","info")</f>
        <v/>
      </c>
      <c r="AA1051" t="n">
        <v>216236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/>
      <c r="AP1051" t="n">
        <v>10</v>
      </c>
      <c r="AQ1051" t="s">
        <v>88</v>
      </c>
      <c r="AR1051" t="s">
        <v>113</v>
      </c>
      <c r="AS1051" t="s"/>
      <c r="AT1051" t="s">
        <v>90</v>
      </c>
      <c r="AU1051" t="s"/>
      <c r="AV1051" t="s"/>
      <c r="AW1051" t="s"/>
      <c r="AX1051" t="s"/>
      <c r="AY1051" t="n">
        <v>2312015</v>
      </c>
      <c r="AZ1051" t="s">
        <v>483</v>
      </c>
      <c r="BA1051" t="s"/>
      <c r="BB1051" t="n">
        <v>28921</v>
      </c>
      <c r="BC1051" t="n">
        <v>9.9884605407715</v>
      </c>
      <c r="BD1051" t="n">
        <v>53.566100342658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479</v>
      </c>
      <c r="F1052" t="n">
        <v>4508836</v>
      </c>
      <c r="G1052" t="s">
        <v>74</v>
      </c>
      <c r="H1052" t="s">
        <v>75</v>
      </c>
      <c r="I1052" t="s"/>
      <c r="J1052" t="s">
        <v>74</v>
      </c>
      <c r="K1052" t="n">
        <v>162</v>
      </c>
      <c r="L1052" t="s">
        <v>76</v>
      </c>
      <c r="M1052" t="s"/>
      <c r="N1052" t="s">
        <v>77</v>
      </c>
      <c r="O1052" t="s">
        <v>78</v>
      </c>
      <c r="P1052" t="s">
        <v>481</v>
      </c>
      <c r="Q1052" t="s"/>
      <c r="R1052" t="s">
        <v>80</v>
      </c>
      <c r="S1052" t="s">
        <v>390</v>
      </c>
      <c r="T1052" t="s">
        <v>82</v>
      </c>
      <c r="U1052" t="s"/>
      <c r="V1052" t="s">
        <v>83</v>
      </c>
      <c r="W1052" t="s">
        <v>84</v>
      </c>
      <c r="X1052" t="s"/>
      <c r="Y1052" t="s">
        <v>85</v>
      </c>
      <c r="Z1052">
        <f>HYPERLINK("https://hotelmonitor-cachepage.eclerx.com/savepage/tk_15439114555862567_sr_2152.html","info")</f>
        <v/>
      </c>
      <c r="AA1052" t="n">
        <v>216236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/>
      <c r="AP1052" t="n">
        <v>10</v>
      </c>
      <c r="AQ1052" t="s">
        <v>88</v>
      </c>
      <c r="AR1052" t="s">
        <v>119</v>
      </c>
      <c r="AS1052" t="s"/>
      <c r="AT1052" t="s">
        <v>90</v>
      </c>
      <c r="AU1052" t="s"/>
      <c r="AV1052" t="s"/>
      <c r="AW1052" t="s"/>
      <c r="AX1052" t="s"/>
      <c r="AY1052" t="n">
        <v>2312015</v>
      </c>
      <c r="AZ1052" t="s">
        <v>483</v>
      </c>
      <c r="BA1052" t="s"/>
      <c r="BB1052" t="n">
        <v>28921</v>
      </c>
      <c r="BC1052" t="n">
        <v>9.9884605407715</v>
      </c>
      <c r="BD1052" t="n">
        <v>53.566100342658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479</v>
      </c>
      <c r="F1053" t="n">
        <v>4508836</v>
      </c>
      <c r="G1053" t="s">
        <v>74</v>
      </c>
      <c r="H1053" t="s">
        <v>75</v>
      </c>
      <c r="I1053" t="s"/>
      <c r="J1053" t="s">
        <v>74</v>
      </c>
      <c r="K1053" t="n">
        <v>162</v>
      </c>
      <c r="L1053" t="s">
        <v>76</v>
      </c>
      <c r="M1053" t="s"/>
      <c r="N1053" t="s">
        <v>486</v>
      </c>
      <c r="O1053" t="s">
        <v>78</v>
      </c>
      <c r="P1053" t="s">
        <v>481</v>
      </c>
      <c r="Q1053" t="s"/>
      <c r="R1053" t="s">
        <v>80</v>
      </c>
      <c r="S1053" t="s">
        <v>390</v>
      </c>
      <c r="T1053" t="s">
        <v>82</v>
      </c>
      <c r="U1053" t="s"/>
      <c r="V1053" t="s">
        <v>83</v>
      </c>
      <c r="W1053" t="s">
        <v>84</v>
      </c>
      <c r="X1053" t="s"/>
      <c r="Y1053" t="s">
        <v>85</v>
      </c>
      <c r="Z1053">
        <f>HYPERLINK("https://hotelmonitor-cachepage.eclerx.com/savepage/tk_15439114555862567_sr_2152.html","info")</f>
        <v/>
      </c>
      <c r="AA1053" t="n">
        <v>216236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/>
      <c r="AP1053" t="n">
        <v>10</v>
      </c>
      <c r="AQ1053" t="s">
        <v>88</v>
      </c>
      <c r="AR1053" t="s">
        <v>119</v>
      </c>
      <c r="AS1053" t="s"/>
      <c r="AT1053" t="s">
        <v>90</v>
      </c>
      <c r="AU1053" t="s"/>
      <c r="AV1053" t="s"/>
      <c r="AW1053" t="s"/>
      <c r="AX1053" t="s"/>
      <c r="AY1053" t="n">
        <v>2312015</v>
      </c>
      <c r="AZ1053" t="s">
        <v>483</v>
      </c>
      <c r="BA1053" t="s"/>
      <c r="BB1053" t="n">
        <v>28921</v>
      </c>
      <c r="BC1053" t="n">
        <v>9.9884605407715</v>
      </c>
      <c r="BD1053" t="n">
        <v>53.566100342658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479</v>
      </c>
      <c r="F1054" t="n">
        <v>4508836</v>
      </c>
      <c r="G1054" t="s">
        <v>74</v>
      </c>
      <c r="H1054" t="s">
        <v>75</v>
      </c>
      <c r="I1054" t="s"/>
      <c r="J1054" t="s">
        <v>74</v>
      </c>
      <c r="K1054" t="n">
        <v>162</v>
      </c>
      <c r="L1054" t="s">
        <v>76</v>
      </c>
      <c r="M1054" t="s"/>
      <c r="N1054" t="s">
        <v>77</v>
      </c>
      <c r="O1054" t="s">
        <v>78</v>
      </c>
      <c r="P1054" t="s">
        <v>481</v>
      </c>
      <c r="Q1054" t="s"/>
      <c r="R1054" t="s">
        <v>80</v>
      </c>
      <c r="S1054" t="s">
        <v>390</v>
      </c>
      <c r="T1054" t="s">
        <v>82</v>
      </c>
      <c r="U1054" t="s"/>
      <c r="V1054" t="s">
        <v>83</v>
      </c>
      <c r="W1054" t="s">
        <v>84</v>
      </c>
      <c r="X1054" t="s"/>
      <c r="Y1054" t="s">
        <v>85</v>
      </c>
      <c r="Z1054">
        <f>HYPERLINK("https://hotelmonitor-cachepage.eclerx.com/savepage/tk_15439114555862567_sr_2152.html","info")</f>
        <v/>
      </c>
      <c r="AA1054" t="n">
        <v>216236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/>
      <c r="AP1054" t="n">
        <v>10</v>
      </c>
      <c r="AQ1054" t="s">
        <v>88</v>
      </c>
      <c r="AR1054" t="s">
        <v>124</v>
      </c>
      <c r="AS1054" t="s"/>
      <c r="AT1054" t="s">
        <v>90</v>
      </c>
      <c r="AU1054" t="s"/>
      <c r="AV1054" t="s"/>
      <c r="AW1054" t="s"/>
      <c r="AX1054" t="s"/>
      <c r="AY1054" t="n">
        <v>2312015</v>
      </c>
      <c r="AZ1054" t="s">
        <v>483</v>
      </c>
      <c r="BA1054" t="s"/>
      <c r="BB1054" t="n">
        <v>28921</v>
      </c>
      <c r="BC1054" t="n">
        <v>9.9884605407715</v>
      </c>
      <c r="BD1054" t="n">
        <v>53.566100342658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479</v>
      </c>
      <c r="F1055" t="n">
        <v>4508836</v>
      </c>
      <c r="G1055" t="s">
        <v>74</v>
      </c>
      <c r="H1055" t="s">
        <v>75</v>
      </c>
      <c r="I1055" t="s"/>
      <c r="J1055" t="s">
        <v>74</v>
      </c>
      <c r="K1055" t="n">
        <v>167</v>
      </c>
      <c r="L1055" t="s">
        <v>76</v>
      </c>
      <c r="M1055" t="s"/>
      <c r="N1055" t="s">
        <v>77</v>
      </c>
      <c r="O1055" t="s">
        <v>78</v>
      </c>
      <c r="P1055" t="s">
        <v>481</v>
      </c>
      <c r="Q1055" t="s"/>
      <c r="R1055" t="s">
        <v>80</v>
      </c>
      <c r="S1055" t="s">
        <v>478</v>
      </c>
      <c r="T1055" t="s">
        <v>82</v>
      </c>
      <c r="U1055" t="s"/>
      <c r="V1055" t="s">
        <v>83</v>
      </c>
      <c r="W1055" t="s">
        <v>84</v>
      </c>
      <c r="X1055" t="s"/>
      <c r="Y1055" t="s">
        <v>85</v>
      </c>
      <c r="Z1055">
        <f>HYPERLINK("https://hotelmonitor-cachepage.eclerx.com/savepage/tk_15439114555862567_sr_2152.html","info")</f>
        <v/>
      </c>
      <c r="AA1055" t="n">
        <v>216236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/>
      <c r="AP1055" t="n">
        <v>10</v>
      </c>
      <c r="AQ1055" t="s">
        <v>88</v>
      </c>
      <c r="AR1055" t="s">
        <v>89</v>
      </c>
      <c r="AS1055" t="s"/>
      <c r="AT1055" t="s">
        <v>90</v>
      </c>
      <c r="AU1055" t="s"/>
      <c r="AV1055" t="s"/>
      <c r="AW1055" t="s"/>
      <c r="AX1055" t="s"/>
      <c r="AY1055" t="n">
        <v>2312015</v>
      </c>
      <c r="AZ1055" t="s">
        <v>483</v>
      </c>
      <c r="BA1055" t="s"/>
      <c r="BB1055" t="n">
        <v>28921</v>
      </c>
      <c r="BC1055" t="n">
        <v>9.9884605407715</v>
      </c>
      <c r="BD1055" t="n">
        <v>53.566100342658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479</v>
      </c>
      <c r="F1056" t="n">
        <v>4508836</v>
      </c>
      <c r="G1056" t="s">
        <v>74</v>
      </c>
      <c r="H1056" t="s">
        <v>75</v>
      </c>
      <c r="I1056" t="s"/>
      <c r="J1056" t="s">
        <v>74</v>
      </c>
      <c r="K1056" t="n">
        <v>167</v>
      </c>
      <c r="L1056" t="s">
        <v>76</v>
      </c>
      <c r="M1056" t="s"/>
      <c r="N1056" t="s">
        <v>77</v>
      </c>
      <c r="O1056" t="s">
        <v>78</v>
      </c>
      <c r="P1056" t="s">
        <v>481</v>
      </c>
      <c r="Q1056" t="s"/>
      <c r="R1056" t="s">
        <v>80</v>
      </c>
      <c r="S1056" t="s">
        <v>478</v>
      </c>
      <c r="T1056" t="s">
        <v>82</v>
      </c>
      <c r="U1056" t="s"/>
      <c r="V1056" t="s">
        <v>83</v>
      </c>
      <c r="W1056" t="s">
        <v>84</v>
      </c>
      <c r="X1056" t="s"/>
      <c r="Y1056" t="s">
        <v>85</v>
      </c>
      <c r="Z1056">
        <f>HYPERLINK("https://hotelmonitor-cachepage.eclerx.com/savepage/tk_15439114555862567_sr_2152.html","info")</f>
        <v/>
      </c>
      <c r="AA1056" t="n">
        <v>216236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/>
      <c r="AP1056" t="n">
        <v>10</v>
      </c>
      <c r="AQ1056" t="s">
        <v>88</v>
      </c>
      <c r="AR1056" t="s">
        <v>89</v>
      </c>
      <c r="AS1056" t="s"/>
      <c r="AT1056" t="s">
        <v>90</v>
      </c>
      <c r="AU1056" t="s"/>
      <c r="AV1056" t="s"/>
      <c r="AW1056" t="s"/>
      <c r="AX1056" t="s"/>
      <c r="AY1056" t="n">
        <v>2312015</v>
      </c>
      <c r="AZ1056" t="s">
        <v>483</v>
      </c>
      <c r="BA1056" t="s"/>
      <c r="BB1056" t="n">
        <v>28921</v>
      </c>
      <c r="BC1056" t="n">
        <v>9.9884605407715</v>
      </c>
      <c r="BD1056" t="n">
        <v>53.566100342658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479</v>
      </c>
      <c r="F1057" t="n">
        <v>4508836</v>
      </c>
      <c r="G1057" t="s">
        <v>74</v>
      </c>
      <c r="H1057" t="s">
        <v>75</v>
      </c>
      <c r="I1057" t="s"/>
      <c r="J1057" t="s">
        <v>74</v>
      </c>
      <c r="K1057" t="n">
        <v>285</v>
      </c>
      <c r="L1057" t="s">
        <v>76</v>
      </c>
      <c r="M1057" t="s"/>
      <c r="N1057" t="s">
        <v>77</v>
      </c>
      <c r="O1057" t="s">
        <v>78</v>
      </c>
      <c r="P1057" t="s">
        <v>481</v>
      </c>
      <c r="Q1057" t="s"/>
      <c r="R1057" t="s">
        <v>80</v>
      </c>
      <c r="S1057" t="s">
        <v>402</v>
      </c>
      <c r="T1057" t="s">
        <v>82</v>
      </c>
      <c r="U1057" t="s"/>
      <c r="V1057" t="s">
        <v>83</v>
      </c>
      <c r="W1057" t="s">
        <v>84</v>
      </c>
      <c r="X1057" t="s"/>
      <c r="Y1057" t="s">
        <v>85</v>
      </c>
      <c r="Z1057">
        <f>HYPERLINK("https://hotelmonitor-cachepage.eclerx.com/savepage/tk_15439114555862567_sr_2152.html","info")</f>
        <v/>
      </c>
      <c r="AA1057" t="n">
        <v>216236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/>
      <c r="AP1057" t="n">
        <v>10</v>
      </c>
      <c r="AQ1057" t="s">
        <v>88</v>
      </c>
      <c r="AR1057" t="s">
        <v>156</v>
      </c>
      <c r="AS1057" t="s"/>
      <c r="AT1057" t="s">
        <v>90</v>
      </c>
      <c r="AU1057" t="s"/>
      <c r="AV1057" t="s"/>
      <c r="AW1057" t="s"/>
      <c r="AX1057" t="s"/>
      <c r="AY1057" t="n">
        <v>2312015</v>
      </c>
      <c r="AZ1057" t="s">
        <v>483</v>
      </c>
      <c r="BA1057" t="s"/>
      <c r="BB1057" t="n">
        <v>28921</v>
      </c>
      <c r="BC1057" t="n">
        <v>9.9884605407715</v>
      </c>
      <c r="BD1057" t="n">
        <v>53.566100342658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97</v>
      </c>
      <c r="B1058" t="s">
        <v>71</v>
      </c>
      <c r="C1058" t="s">
        <v>98</v>
      </c>
      <c r="D1058" t="n">
        <v>2</v>
      </c>
      <c r="E1058" t="s">
        <v>700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91</v>
      </c>
      <c r="L1058" t="s">
        <v>76</v>
      </c>
      <c r="M1058" t="s"/>
      <c r="N1058" t="s">
        <v>342</v>
      </c>
      <c r="O1058" t="s">
        <v>78</v>
      </c>
      <c r="P1058" t="s">
        <v>700</v>
      </c>
      <c r="Q1058" t="s"/>
      <c r="R1058" t="s">
        <v>80</v>
      </c>
      <c r="S1058" t="s">
        <v>148</v>
      </c>
      <c r="T1058" t="s">
        <v>82</v>
      </c>
      <c r="U1058" t="s"/>
      <c r="V1058" t="s">
        <v>83</v>
      </c>
      <c r="W1058" t="s">
        <v>84</v>
      </c>
      <c r="X1058" t="s"/>
      <c r="Y1058" t="s">
        <v>85</v>
      </c>
      <c r="Z1058">
        <f>HYPERLINK("https://hotelmonitor-cachepage.eclerx.com/savepage/tk_15439017096188142_sr_2151.html","info")</f>
        <v/>
      </c>
      <c r="AA1058" t="n">
        <v>-2311951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/>
      <c r="AP1058" t="n">
        <v>94</v>
      </c>
      <c r="AQ1058" t="s">
        <v>88</v>
      </c>
      <c r="AR1058" t="s">
        <v>107</v>
      </c>
      <c r="AS1058" t="s"/>
      <c r="AT1058" t="s">
        <v>90</v>
      </c>
      <c r="AU1058" t="s"/>
      <c r="AV1058" t="s"/>
      <c r="AW1058" t="s"/>
      <c r="AX1058" t="s"/>
      <c r="AY1058" t="n">
        <v>2311951</v>
      </c>
      <c r="AZ1058" t="s">
        <v>701</v>
      </c>
      <c r="BA1058" t="s"/>
      <c r="BB1058" t="n">
        <v>28222</v>
      </c>
      <c r="BC1058" t="n">
        <v>10.010036230087</v>
      </c>
      <c r="BD1058" t="n">
        <v>53.552779586041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97</v>
      </c>
      <c r="B1059" t="s">
        <v>71</v>
      </c>
      <c r="C1059" t="s">
        <v>98</v>
      </c>
      <c r="D1059" t="n">
        <v>2</v>
      </c>
      <c r="E1059" t="s">
        <v>702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90</v>
      </c>
      <c r="L1059" t="s">
        <v>76</v>
      </c>
      <c r="M1059" t="s"/>
      <c r="N1059" t="s">
        <v>703</v>
      </c>
      <c r="O1059" t="s">
        <v>78</v>
      </c>
      <c r="P1059" t="s">
        <v>702</v>
      </c>
      <c r="Q1059" t="s"/>
      <c r="R1059" t="s">
        <v>80</v>
      </c>
      <c r="S1059" t="s">
        <v>128</v>
      </c>
      <c r="T1059" t="s">
        <v>82</v>
      </c>
      <c r="U1059" t="s"/>
      <c r="V1059" t="s">
        <v>83</v>
      </c>
      <c r="W1059" t="s">
        <v>94</v>
      </c>
      <c r="X1059" t="s"/>
      <c r="Y1059" t="s">
        <v>85</v>
      </c>
      <c r="Z1059">
        <f>HYPERLINK("https://hotelmonitor-cachepage.eclerx.com/savepage/tk_15439016657381637_sr_2151.html","info")</f>
        <v/>
      </c>
      <c r="AA1059" t="n">
        <v>-6796288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/>
      <c r="AP1059" t="n">
        <v>79</v>
      </c>
      <c r="AQ1059" t="s">
        <v>88</v>
      </c>
      <c r="AR1059" t="s">
        <v>110</v>
      </c>
      <c r="AS1059" t="s"/>
      <c r="AT1059" t="s">
        <v>90</v>
      </c>
      <c r="AU1059" t="s"/>
      <c r="AV1059" t="s"/>
      <c r="AW1059" t="s"/>
      <c r="AX1059" t="s"/>
      <c r="AY1059" t="n">
        <v>6796288</v>
      </c>
      <c r="AZ1059" t="s">
        <v>322</v>
      </c>
      <c r="BA1059" t="s"/>
      <c r="BB1059" t="n">
        <v>27814</v>
      </c>
      <c r="BC1059" t="n">
        <v>0</v>
      </c>
      <c r="BD1059" t="n">
        <v>0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97</v>
      </c>
      <c r="B1060" t="s">
        <v>71</v>
      </c>
      <c r="C1060" t="s">
        <v>98</v>
      </c>
      <c r="D1060" t="n">
        <v>2</v>
      </c>
      <c r="E1060" t="s">
        <v>702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105</v>
      </c>
      <c r="L1060" t="s">
        <v>76</v>
      </c>
      <c r="M1060" t="s"/>
      <c r="N1060" t="s">
        <v>704</v>
      </c>
      <c r="O1060" t="s">
        <v>78</v>
      </c>
      <c r="P1060" t="s">
        <v>702</v>
      </c>
      <c r="Q1060" t="s"/>
      <c r="R1060" t="s">
        <v>80</v>
      </c>
      <c r="S1060" t="s">
        <v>149</v>
      </c>
      <c r="T1060" t="s">
        <v>82</v>
      </c>
      <c r="U1060" t="s"/>
      <c r="V1060" t="s">
        <v>83</v>
      </c>
      <c r="W1060" t="s">
        <v>94</v>
      </c>
      <c r="X1060" t="s"/>
      <c r="Y1060" t="s">
        <v>85</v>
      </c>
      <c r="Z1060">
        <f>HYPERLINK("https://hotelmonitor-cachepage.eclerx.com/savepage/tk_15439016657381637_sr_2151.html","info")</f>
        <v/>
      </c>
      <c r="AA1060" t="n">
        <v>-6796288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/>
      <c r="AP1060" t="n">
        <v>79</v>
      </c>
      <c r="AQ1060" t="s">
        <v>88</v>
      </c>
      <c r="AR1060" t="s">
        <v>110</v>
      </c>
      <c r="AS1060" t="s"/>
      <c r="AT1060" t="s">
        <v>90</v>
      </c>
      <c r="AU1060" t="s"/>
      <c r="AV1060" t="s"/>
      <c r="AW1060" t="s"/>
      <c r="AX1060" t="s"/>
      <c r="AY1060" t="n">
        <v>6796288</v>
      </c>
      <c r="AZ1060" t="s">
        <v>322</v>
      </c>
      <c r="BA1060" t="s"/>
      <c r="BB1060" t="n">
        <v>27814</v>
      </c>
      <c r="BC1060" t="n">
        <v>0</v>
      </c>
      <c r="BD1060" t="n">
        <v>0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97</v>
      </c>
      <c r="B1061" t="s">
        <v>71</v>
      </c>
      <c r="C1061" t="s">
        <v>98</v>
      </c>
      <c r="D1061" t="n">
        <v>2</v>
      </c>
      <c r="E1061" t="s">
        <v>702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110</v>
      </c>
      <c r="L1061" t="s">
        <v>76</v>
      </c>
      <c r="M1061" t="s"/>
      <c r="N1061" t="s">
        <v>705</v>
      </c>
      <c r="O1061" t="s">
        <v>78</v>
      </c>
      <c r="P1061" t="s">
        <v>702</v>
      </c>
      <c r="Q1061" t="s"/>
      <c r="R1061" t="s">
        <v>80</v>
      </c>
      <c r="S1061" t="s">
        <v>151</v>
      </c>
      <c r="T1061" t="s">
        <v>82</v>
      </c>
      <c r="U1061" t="s"/>
      <c r="V1061" t="s">
        <v>83</v>
      </c>
      <c r="W1061" t="s">
        <v>84</v>
      </c>
      <c r="X1061" t="s"/>
      <c r="Y1061" t="s">
        <v>85</v>
      </c>
      <c r="Z1061">
        <f>HYPERLINK("https://hotelmonitor-cachepage.eclerx.com/savepage/tk_15439016657381637_sr_2151.html","info")</f>
        <v/>
      </c>
      <c r="AA1061" t="n">
        <v>-6796288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/>
      <c r="AP1061" t="n">
        <v>79</v>
      </c>
      <c r="AQ1061" t="s">
        <v>88</v>
      </c>
      <c r="AR1061" t="s">
        <v>110</v>
      </c>
      <c r="AS1061" t="s"/>
      <c r="AT1061" t="s">
        <v>90</v>
      </c>
      <c r="AU1061" t="s"/>
      <c r="AV1061" t="s"/>
      <c r="AW1061" t="s"/>
      <c r="AX1061" t="s"/>
      <c r="AY1061" t="n">
        <v>6796288</v>
      </c>
      <c r="AZ1061" t="s">
        <v>322</v>
      </c>
      <c r="BA1061" t="s"/>
      <c r="BB1061" t="n">
        <v>27814</v>
      </c>
      <c r="BC1061" t="n">
        <v>0</v>
      </c>
      <c r="BD1061" t="n">
        <v>0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97</v>
      </c>
      <c r="B1062" t="s">
        <v>71</v>
      </c>
      <c r="C1062" t="s">
        <v>98</v>
      </c>
      <c r="D1062" t="n">
        <v>2</v>
      </c>
      <c r="E1062" t="s">
        <v>702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125</v>
      </c>
      <c r="L1062" t="s">
        <v>76</v>
      </c>
      <c r="M1062" t="s"/>
      <c r="N1062" t="s">
        <v>706</v>
      </c>
      <c r="O1062" t="s">
        <v>78</v>
      </c>
      <c r="P1062" t="s">
        <v>702</v>
      </c>
      <c r="Q1062" t="s"/>
      <c r="R1062" t="s">
        <v>80</v>
      </c>
      <c r="S1062" t="s">
        <v>271</v>
      </c>
      <c r="T1062" t="s">
        <v>82</v>
      </c>
      <c r="U1062" t="s"/>
      <c r="V1062" t="s">
        <v>83</v>
      </c>
      <c r="W1062" t="s">
        <v>84</v>
      </c>
      <c r="X1062" t="s"/>
      <c r="Y1062" t="s">
        <v>85</v>
      </c>
      <c r="Z1062">
        <f>HYPERLINK("https://hotelmonitor-cachepage.eclerx.com/savepage/tk_15439016657381637_sr_2151.html","info")</f>
        <v/>
      </c>
      <c r="AA1062" t="n">
        <v>-6796288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/>
      <c r="AP1062" t="n">
        <v>79</v>
      </c>
      <c r="AQ1062" t="s">
        <v>88</v>
      </c>
      <c r="AR1062" t="s">
        <v>110</v>
      </c>
      <c r="AS1062" t="s"/>
      <c r="AT1062" t="s">
        <v>90</v>
      </c>
      <c r="AU1062" t="s"/>
      <c r="AV1062" t="s"/>
      <c r="AW1062" t="s"/>
      <c r="AX1062" t="s"/>
      <c r="AY1062" t="n">
        <v>6796288</v>
      </c>
      <c r="AZ1062" t="s">
        <v>322</v>
      </c>
      <c r="BA1062" t="s"/>
      <c r="BB1062" t="n">
        <v>27814</v>
      </c>
      <c r="BC1062" t="n">
        <v>0</v>
      </c>
      <c r="BD1062" t="n">
        <v>0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97</v>
      </c>
      <c r="B1063" t="s">
        <v>71</v>
      </c>
      <c r="C1063" t="s">
        <v>98</v>
      </c>
      <c r="D1063" t="n">
        <v>2</v>
      </c>
      <c r="E1063" t="s">
        <v>702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130</v>
      </c>
      <c r="L1063" t="s">
        <v>76</v>
      </c>
      <c r="M1063" t="s"/>
      <c r="N1063" t="s">
        <v>707</v>
      </c>
      <c r="O1063" t="s">
        <v>78</v>
      </c>
      <c r="P1063" t="s">
        <v>702</v>
      </c>
      <c r="Q1063" t="s"/>
      <c r="R1063" t="s">
        <v>80</v>
      </c>
      <c r="S1063" t="s">
        <v>292</v>
      </c>
      <c r="T1063" t="s">
        <v>82</v>
      </c>
      <c r="U1063" t="s"/>
      <c r="V1063" t="s">
        <v>83</v>
      </c>
      <c r="W1063" t="s">
        <v>94</v>
      </c>
      <c r="X1063" t="s"/>
      <c r="Y1063" t="s">
        <v>85</v>
      </c>
      <c r="Z1063">
        <f>HYPERLINK("https://hotelmonitor-cachepage.eclerx.com/savepage/tk_15439016657381637_sr_2151.html","info")</f>
        <v/>
      </c>
      <c r="AA1063" t="n">
        <v>-6796288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/>
      <c r="AP1063" t="n">
        <v>79</v>
      </c>
      <c r="AQ1063" t="s">
        <v>88</v>
      </c>
      <c r="AR1063" t="s">
        <v>110</v>
      </c>
      <c r="AS1063" t="s"/>
      <c r="AT1063" t="s">
        <v>90</v>
      </c>
      <c r="AU1063" t="s"/>
      <c r="AV1063" t="s"/>
      <c r="AW1063" t="s"/>
      <c r="AX1063" t="s"/>
      <c r="AY1063" t="n">
        <v>6796288</v>
      </c>
      <c r="AZ1063" t="s">
        <v>322</v>
      </c>
      <c r="BA1063" t="s"/>
      <c r="BB1063" t="n">
        <v>27814</v>
      </c>
      <c r="BC1063" t="n">
        <v>0</v>
      </c>
      <c r="BD1063" t="n">
        <v>0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97</v>
      </c>
      <c r="B1064" t="s">
        <v>71</v>
      </c>
      <c r="C1064" t="s">
        <v>98</v>
      </c>
      <c r="D1064" t="n">
        <v>2</v>
      </c>
      <c r="E1064" t="s">
        <v>702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150</v>
      </c>
      <c r="L1064" t="s">
        <v>76</v>
      </c>
      <c r="M1064" t="s"/>
      <c r="N1064" t="s">
        <v>708</v>
      </c>
      <c r="O1064" t="s">
        <v>78</v>
      </c>
      <c r="P1064" t="s">
        <v>702</v>
      </c>
      <c r="Q1064" t="s"/>
      <c r="R1064" t="s">
        <v>80</v>
      </c>
      <c r="S1064" t="s">
        <v>365</v>
      </c>
      <c r="T1064" t="s">
        <v>82</v>
      </c>
      <c r="U1064" t="s"/>
      <c r="V1064" t="s">
        <v>83</v>
      </c>
      <c r="W1064" t="s">
        <v>84</v>
      </c>
      <c r="X1064" t="s"/>
      <c r="Y1064" t="s">
        <v>85</v>
      </c>
      <c r="Z1064">
        <f>HYPERLINK("https://hotelmonitor-cachepage.eclerx.com/savepage/tk_15439016657381637_sr_2151.html","info")</f>
        <v/>
      </c>
      <c r="AA1064" t="n">
        <v>-6796288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/>
      <c r="AP1064" t="n">
        <v>79</v>
      </c>
      <c r="AQ1064" t="s">
        <v>88</v>
      </c>
      <c r="AR1064" t="s">
        <v>110</v>
      </c>
      <c r="AS1064" t="s"/>
      <c r="AT1064" t="s">
        <v>90</v>
      </c>
      <c r="AU1064" t="s"/>
      <c r="AV1064" t="s"/>
      <c r="AW1064" t="s"/>
      <c r="AX1064" t="s"/>
      <c r="AY1064" t="n">
        <v>6796288</v>
      </c>
      <c r="AZ1064" t="s">
        <v>322</v>
      </c>
      <c r="BA1064" t="s"/>
      <c r="BB1064" t="n">
        <v>27814</v>
      </c>
      <c r="BC1064" t="n">
        <v>0</v>
      </c>
      <c r="BD1064" t="n">
        <v>0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709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108</v>
      </c>
      <c r="L1065" t="s">
        <v>76</v>
      </c>
      <c r="M1065" t="s"/>
      <c r="N1065" t="s">
        <v>710</v>
      </c>
      <c r="O1065" t="s">
        <v>78</v>
      </c>
      <c r="P1065" t="s">
        <v>709</v>
      </c>
      <c r="Q1065" t="s"/>
      <c r="R1065" t="s">
        <v>80</v>
      </c>
      <c r="S1065" t="s">
        <v>269</v>
      </c>
      <c r="T1065" t="s">
        <v>82</v>
      </c>
      <c r="U1065" t="s"/>
      <c r="V1065" t="s">
        <v>83</v>
      </c>
      <c r="W1065" t="s">
        <v>84</v>
      </c>
      <c r="X1065" t="s"/>
      <c r="Y1065" t="s">
        <v>85</v>
      </c>
      <c r="Z1065">
        <f>HYPERLINK("https://hotelmonitor-cachepage.eclerx.com/savepage/tk_15439116614219713_sr_2152.html","info")</f>
        <v/>
      </c>
      <c r="AA1065" t="n">
        <v>-2311957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/>
      <c r="AP1065" t="n">
        <v>85</v>
      </c>
      <c r="AQ1065" t="s">
        <v>88</v>
      </c>
      <c r="AR1065" t="s">
        <v>107</v>
      </c>
      <c r="AS1065" t="s"/>
      <c r="AT1065" t="s">
        <v>90</v>
      </c>
      <c r="AU1065" t="s"/>
      <c r="AV1065" t="s"/>
      <c r="AW1065" t="s"/>
      <c r="AX1065" t="s"/>
      <c r="AY1065" t="n">
        <v>2311957</v>
      </c>
      <c r="AZ1065" t="s">
        <v>711</v>
      </c>
      <c r="BA1065" t="s"/>
      <c r="BB1065" t="n">
        <v>93849</v>
      </c>
      <c r="BC1065" t="n">
        <v>10.01512169838</v>
      </c>
      <c r="BD1065" t="n">
        <v>53.554567401643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709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109</v>
      </c>
      <c r="L1066" t="s">
        <v>76</v>
      </c>
      <c r="M1066" t="s"/>
      <c r="N1066" t="s">
        <v>283</v>
      </c>
      <c r="O1066" t="s">
        <v>78</v>
      </c>
      <c r="P1066" t="s">
        <v>709</v>
      </c>
      <c r="Q1066" t="s"/>
      <c r="R1066" t="s">
        <v>80</v>
      </c>
      <c r="S1066" t="s">
        <v>282</v>
      </c>
      <c r="T1066" t="s">
        <v>82</v>
      </c>
      <c r="U1066" t="s"/>
      <c r="V1066" t="s">
        <v>83</v>
      </c>
      <c r="W1066" t="s">
        <v>84</v>
      </c>
      <c r="X1066" t="s"/>
      <c r="Y1066" t="s">
        <v>85</v>
      </c>
      <c r="Z1066">
        <f>HYPERLINK("https://hotelmonitor-cachepage.eclerx.com/savepage/tk_15439116614219713_sr_2152.html","info")</f>
        <v/>
      </c>
      <c r="AA1066" t="n">
        <v>-2311957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/>
      <c r="AP1066" t="n">
        <v>85</v>
      </c>
      <c r="AQ1066" t="s">
        <v>88</v>
      </c>
      <c r="AR1066" t="s">
        <v>103</v>
      </c>
      <c r="AS1066" t="s"/>
      <c r="AT1066" t="s">
        <v>90</v>
      </c>
      <c r="AU1066" t="s"/>
      <c r="AV1066" t="s"/>
      <c r="AW1066" t="s"/>
      <c r="AX1066" t="s"/>
      <c r="AY1066" t="n">
        <v>2311957</v>
      </c>
      <c r="AZ1066" t="s">
        <v>711</v>
      </c>
      <c r="BA1066" t="s"/>
      <c r="BB1066" t="n">
        <v>93849</v>
      </c>
      <c r="BC1066" t="n">
        <v>10.01512169838</v>
      </c>
      <c r="BD1066" t="n">
        <v>53.554567401643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97</v>
      </c>
      <c r="B1067" t="s">
        <v>71</v>
      </c>
      <c r="C1067" t="s">
        <v>98</v>
      </c>
      <c r="D1067" t="n">
        <v>2</v>
      </c>
      <c r="E1067" t="s">
        <v>712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86</v>
      </c>
      <c r="L1067" t="s">
        <v>76</v>
      </c>
      <c r="M1067" t="s"/>
      <c r="N1067" t="s">
        <v>311</v>
      </c>
      <c r="O1067" t="s">
        <v>78</v>
      </c>
      <c r="P1067" t="s">
        <v>712</v>
      </c>
      <c r="Q1067" t="s"/>
      <c r="R1067" t="s">
        <v>80</v>
      </c>
      <c r="S1067" t="s">
        <v>125</v>
      </c>
      <c r="T1067" t="s">
        <v>82</v>
      </c>
      <c r="U1067" t="s"/>
      <c r="V1067" t="s">
        <v>83</v>
      </c>
      <c r="W1067" t="s">
        <v>84</v>
      </c>
      <c r="X1067" t="s"/>
      <c r="Y1067" t="s">
        <v>85</v>
      </c>
      <c r="Z1067">
        <f>HYPERLINK("https://hotelmonitor-cachepage.eclerx.com/savepage/tk_1543901417708784_sr_2151.html","info")</f>
        <v/>
      </c>
      <c r="AA1067" t="n">
        <v>-6796286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/>
      <c r="AP1067" t="n">
        <v>2</v>
      </c>
      <c r="AQ1067" t="s">
        <v>88</v>
      </c>
      <c r="AR1067" t="s">
        <v>110</v>
      </c>
      <c r="AS1067" t="s"/>
      <c r="AT1067" t="s">
        <v>90</v>
      </c>
      <c r="AU1067" t="s"/>
      <c r="AV1067" t="s"/>
      <c r="AW1067" t="s"/>
      <c r="AX1067" t="s"/>
      <c r="AY1067" t="n">
        <v>6796286</v>
      </c>
      <c r="AZ1067" t="s">
        <v>322</v>
      </c>
      <c r="BA1067" t="s"/>
      <c r="BB1067" t="n">
        <v>199658</v>
      </c>
      <c r="BC1067" t="n">
        <v>0</v>
      </c>
      <c r="BD1067" t="n">
        <v>0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97</v>
      </c>
      <c r="B1068" t="s">
        <v>71</v>
      </c>
      <c r="C1068" t="s">
        <v>98</v>
      </c>
      <c r="D1068" t="n">
        <v>2</v>
      </c>
      <c r="E1068" t="s">
        <v>712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91</v>
      </c>
      <c r="L1068" t="s">
        <v>76</v>
      </c>
      <c r="M1068" t="s"/>
      <c r="N1068" t="s">
        <v>311</v>
      </c>
      <c r="O1068" t="s">
        <v>78</v>
      </c>
      <c r="P1068" t="s">
        <v>712</v>
      </c>
      <c r="Q1068" t="s"/>
      <c r="R1068" t="s">
        <v>80</v>
      </c>
      <c r="S1068" t="s">
        <v>148</v>
      </c>
      <c r="T1068" t="s">
        <v>82</v>
      </c>
      <c r="U1068" t="s"/>
      <c r="V1068" t="s">
        <v>83</v>
      </c>
      <c r="W1068" t="s">
        <v>84</v>
      </c>
      <c r="X1068" t="s"/>
      <c r="Y1068" t="s">
        <v>85</v>
      </c>
      <c r="Z1068">
        <f>HYPERLINK("https://hotelmonitor-cachepage.eclerx.com/savepage/tk_1543901417708784_sr_2151.html","info")</f>
        <v/>
      </c>
      <c r="AA1068" t="n">
        <v>-6796286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/>
      <c r="AP1068" t="n">
        <v>2</v>
      </c>
      <c r="AQ1068" t="s">
        <v>88</v>
      </c>
      <c r="AR1068" t="s">
        <v>116</v>
      </c>
      <c r="AS1068" t="s"/>
      <c r="AT1068" t="s">
        <v>90</v>
      </c>
      <c r="AU1068" t="s"/>
      <c r="AV1068" t="s"/>
      <c r="AW1068" t="s"/>
      <c r="AX1068" t="s"/>
      <c r="AY1068" t="n">
        <v>6796286</v>
      </c>
      <c r="AZ1068" t="s">
        <v>322</v>
      </c>
      <c r="BA1068" t="s"/>
      <c r="BB1068" t="n">
        <v>199658</v>
      </c>
      <c r="BC1068" t="n">
        <v>0</v>
      </c>
      <c r="BD1068" t="n">
        <v>0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97</v>
      </c>
      <c r="B1069" t="s">
        <v>71</v>
      </c>
      <c r="C1069" t="s">
        <v>98</v>
      </c>
      <c r="D1069" t="n">
        <v>2</v>
      </c>
      <c r="E1069" t="s">
        <v>712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97</v>
      </c>
      <c r="L1069" t="s">
        <v>76</v>
      </c>
      <c r="M1069" t="s"/>
      <c r="N1069" t="s">
        <v>77</v>
      </c>
      <c r="O1069" t="s">
        <v>78</v>
      </c>
      <c r="P1069" t="s">
        <v>712</v>
      </c>
      <c r="Q1069" t="s"/>
      <c r="R1069" t="s">
        <v>80</v>
      </c>
      <c r="S1069" t="s">
        <v>314</v>
      </c>
      <c r="T1069" t="s">
        <v>82</v>
      </c>
      <c r="U1069" t="s"/>
      <c r="V1069" t="s">
        <v>83</v>
      </c>
      <c r="W1069" t="s">
        <v>84</v>
      </c>
      <c r="X1069" t="s"/>
      <c r="Y1069" t="s">
        <v>85</v>
      </c>
      <c r="Z1069">
        <f>HYPERLINK("https://hotelmonitor-cachepage.eclerx.com/savepage/tk_1543901417708784_sr_2151.html","info")</f>
        <v/>
      </c>
      <c r="AA1069" t="n">
        <v>-6796286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/>
      <c r="AP1069" t="n">
        <v>2</v>
      </c>
      <c r="AQ1069" t="s">
        <v>88</v>
      </c>
      <c r="AR1069" t="s">
        <v>126</v>
      </c>
      <c r="AS1069" t="s"/>
      <c r="AT1069" t="s">
        <v>90</v>
      </c>
      <c r="AU1069" t="s"/>
      <c r="AV1069" t="s"/>
      <c r="AW1069" t="s"/>
      <c r="AX1069" t="s"/>
      <c r="AY1069" t="n">
        <v>6796286</v>
      </c>
      <c r="AZ1069" t="s">
        <v>322</v>
      </c>
      <c r="BA1069" t="s"/>
      <c r="BB1069" t="n">
        <v>199658</v>
      </c>
      <c r="BC1069" t="n">
        <v>0</v>
      </c>
      <c r="BD1069" t="n">
        <v>0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97</v>
      </c>
      <c r="B1070" t="s">
        <v>71</v>
      </c>
      <c r="C1070" t="s">
        <v>98</v>
      </c>
      <c r="D1070" t="n">
        <v>2</v>
      </c>
      <c r="E1070" t="s">
        <v>712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175</v>
      </c>
      <c r="L1070" t="s">
        <v>76</v>
      </c>
      <c r="M1070" t="s"/>
      <c r="N1070" t="s">
        <v>680</v>
      </c>
      <c r="O1070" t="s">
        <v>78</v>
      </c>
      <c r="P1070" t="s">
        <v>712</v>
      </c>
      <c r="Q1070" t="s"/>
      <c r="R1070" t="s">
        <v>80</v>
      </c>
      <c r="S1070" t="s">
        <v>489</v>
      </c>
      <c r="T1070" t="s">
        <v>82</v>
      </c>
      <c r="U1070" t="s"/>
      <c r="V1070" t="s">
        <v>83</v>
      </c>
      <c r="W1070" t="s">
        <v>84</v>
      </c>
      <c r="X1070" t="s"/>
      <c r="Y1070" t="s">
        <v>85</v>
      </c>
      <c r="Z1070">
        <f>HYPERLINK("https://hotelmonitor-cachepage.eclerx.com/savepage/tk_1543901417708784_sr_2151.html","info")</f>
        <v/>
      </c>
      <c r="AA1070" t="n">
        <v>-6796286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/>
      <c r="AP1070" t="n">
        <v>2</v>
      </c>
      <c r="AQ1070" t="s">
        <v>88</v>
      </c>
      <c r="AR1070" t="s">
        <v>107</v>
      </c>
      <c r="AS1070" t="s"/>
      <c r="AT1070" t="s">
        <v>90</v>
      </c>
      <c r="AU1070" t="s"/>
      <c r="AV1070" t="s"/>
      <c r="AW1070" t="s"/>
      <c r="AX1070" t="s"/>
      <c r="AY1070" t="n">
        <v>6796286</v>
      </c>
      <c r="AZ1070" t="s">
        <v>322</v>
      </c>
      <c r="BA1070" t="s"/>
      <c r="BB1070" t="n">
        <v>199658</v>
      </c>
      <c r="BC1070" t="n">
        <v>0</v>
      </c>
      <c r="BD1070" t="n">
        <v>0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713</v>
      </c>
      <c r="F1071" t="n">
        <v>2028116</v>
      </c>
      <c r="G1071" t="s">
        <v>74</v>
      </c>
      <c r="H1071" t="s">
        <v>75</v>
      </c>
      <c r="I1071" t="s"/>
      <c r="J1071" t="s">
        <v>74</v>
      </c>
      <c r="K1071" t="n">
        <v>150</v>
      </c>
      <c r="L1071" t="s">
        <v>76</v>
      </c>
      <c r="M1071" t="s"/>
      <c r="N1071" t="s">
        <v>370</v>
      </c>
      <c r="O1071" t="s">
        <v>78</v>
      </c>
      <c r="P1071" t="s">
        <v>714</v>
      </c>
      <c r="Q1071" t="s"/>
      <c r="R1071" t="s">
        <v>80</v>
      </c>
      <c r="S1071" t="s">
        <v>365</v>
      </c>
      <c r="T1071" t="s">
        <v>82</v>
      </c>
      <c r="U1071" t="s"/>
      <c r="V1071" t="s">
        <v>83</v>
      </c>
      <c r="W1071" t="s">
        <v>94</v>
      </c>
      <c r="X1071" t="s"/>
      <c r="Y1071" t="s">
        <v>85</v>
      </c>
      <c r="Z1071">
        <f>HYPERLINK("https://hotelmonitor-cachepage.eclerx.com/savepage/tk_15439116049781735_sr_2152.html","info")</f>
        <v/>
      </c>
      <c r="AA1071" t="n">
        <v>230395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/>
      <c r="AP1071" t="n">
        <v>64</v>
      </c>
      <c r="AQ1071" t="s">
        <v>88</v>
      </c>
      <c r="AR1071" t="s">
        <v>110</v>
      </c>
      <c r="AS1071" t="s"/>
      <c r="AT1071" t="s">
        <v>90</v>
      </c>
      <c r="AU1071" t="s"/>
      <c r="AV1071" t="s"/>
      <c r="AW1071" t="s"/>
      <c r="AX1071" t="s"/>
      <c r="AY1071" t="n">
        <v>2311995</v>
      </c>
      <c r="AZ1071" t="s">
        <v>715</v>
      </c>
      <c r="BA1071" t="s"/>
      <c r="BB1071" t="n">
        <v>36518</v>
      </c>
      <c r="BC1071" t="n">
        <v>10.09048640728</v>
      </c>
      <c r="BD1071" t="n">
        <v>53.673495823444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713</v>
      </c>
      <c r="F1072" t="n">
        <v>2028116</v>
      </c>
      <c r="G1072" t="s">
        <v>74</v>
      </c>
      <c r="H1072" t="s">
        <v>75</v>
      </c>
      <c r="I1072" t="s"/>
      <c r="J1072" t="s">
        <v>74</v>
      </c>
      <c r="K1072" t="n">
        <v>161</v>
      </c>
      <c r="L1072" t="s">
        <v>76</v>
      </c>
      <c r="M1072" t="s"/>
      <c r="N1072" t="s">
        <v>77</v>
      </c>
      <c r="O1072" t="s">
        <v>78</v>
      </c>
      <c r="P1072" t="s">
        <v>714</v>
      </c>
      <c r="Q1072" t="s"/>
      <c r="R1072" t="s">
        <v>80</v>
      </c>
      <c r="S1072" t="s">
        <v>81</v>
      </c>
      <c r="T1072" t="s">
        <v>82</v>
      </c>
      <c r="U1072" t="s"/>
      <c r="V1072" t="s">
        <v>83</v>
      </c>
      <c r="W1072" t="s">
        <v>94</v>
      </c>
      <c r="X1072" t="s"/>
      <c r="Y1072" t="s">
        <v>85</v>
      </c>
      <c r="Z1072">
        <f>HYPERLINK("https://hotelmonitor-cachepage.eclerx.com/savepage/tk_15439116049781735_sr_2152.html","info")</f>
        <v/>
      </c>
      <c r="AA1072" t="n">
        <v>230395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/>
      <c r="AP1072" t="n">
        <v>64</v>
      </c>
      <c r="AQ1072" t="s">
        <v>88</v>
      </c>
      <c r="AR1072" t="s">
        <v>89</v>
      </c>
      <c r="AS1072" t="s"/>
      <c r="AT1072" t="s">
        <v>90</v>
      </c>
      <c r="AU1072" t="s"/>
      <c r="AV1072" t="s"/>
      <c r="AW1072" t="s"/>
      <c r="AX1072" t="s"/>
      <c r="AY1072" t="n">
        <v>2311995</v>
      </c>
      <c r="AZ1072" t="s">
        <v>715</v>
      </c>
      <c r="BA1072" t="s"/>
      <c r="BB1072" t="n">
        <v>36518</v>
      </c>
      <c r="BC1072" t="n">
        <v>10.09048640728</v>
      </c>
      <c r="BD1072" t="n">
        <v>53.673495823444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713</v>
      </c>
      <c r="F1073" t="n">
        <v>2028116</v>
      </c>
      <c r="G1073" t="s">
        <v>74</v>
      </c>
      <c r="H1073" t="s">
        <v>75</v>
      </c>
      <c r="I1073" t="s"/>
      <c r="J1073" t="s">
        <v>74</v>
      </c>
      <c r="K1073" t="n">
        <v>171</v>
      </c>
      <c r="L1073" t="s">
        <v>76</v>
      </c>
      <c r="M1073" t="s"/>
      <c r="N1073" t="s">
        <v>184</v>
      </c>
      <c r="O1073" t="s">
        <v>78</v>
      </c>
      <c r="P1073" t="s">
        <v>714</v>
      </c>
      <c r="Q1073" t="s"/>
      <c r="R1073" t="s">
        <v>80</v>
      </c>
      <c r="S1073" t="s">
        <v>422</v>
      </c>
      <c r="T1073" t="s">
        <v>82</v>
      </c>
      <c r="U1073" t="s"/>
      <c r="V1073" t="s">
        <v>83</v>
      </c>
      <c r="W1073" t="s">
        <v>94</v>
      </c>
      <c r="X1073" t="s"/>
      <c r="Y1073" t="s">
        <v>85</v>
      </c>
      <c r="Z1073">
        <f>HYPERLINK("https://hotelmonitor-cachepage.eclerx.com/savepage/tk_15439116049781735_sr_2152.html","info")</f>
        <v/>
      </c>
      <c r="AA1073" t="n">
        <v>230395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/>
      <c r="AP1073" t="n">
        <v>64</v>
      </c>
      <c r="AQ1073" t="s">
        <v>88</v>
      </c>
      <c r="AR1073" t="s">
        <v>119</v>
      </c>
      <c r="AS1073" t="s"/>
      <c r="AT1073" t="s">
        <v>90</v>
      </c>
      <c r="AU1073" t="s"/>
      <c r="AV1073" t="s"/>
      <c r="AW1073" t="s"/>
      <c r="AX1073" t="s"/>
      <c r="AY1073" t="n">
        <v>2311995</v>
      </c>
      <c r="AZ1073" t="s">
        <v>715</v>
      </c>
      <c r="BA1073" t="s"/>
      <c r="BB1073" t="n">
        <v>36518</v>
      </c>
      <c r="BC1073" t="n">
        <v>10.09048640728</v>
      </c>
      <c r="BD1073" t="n">
        <v>53.673495823444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713</v>
      </c>
      <c r="F1074" t="n">
        <v>2028116</v>
      </c>
      <c r="G1074" t="s">
        <v>74</v>
      </c>
      <c r="H1074" t="s">
        <v>75</v>
      </c>
      <c r="I1074" t="s"/>
      <c r="J1074" t="s">
        <v>74</v>
      </c>
      <c r="K1074" t="n">
        <v>178</v>
      </c>
      <c r="L1074" t="s">
        <v>76</v>
      </c>
      <c r="M1074" t="s"/>
      <c r="N1074" t="s">
        <v>716</v>
      </c>
      <c r="O1074" t="s">
        <v>78</v>
      </c>
      <c r="P1074" t="s">
        <v>714</v>
      </c>
      <c r="Q1074" t="s"/>
      <c r="R1074" t="s">
        <v>80</v>
      </c>
      <c r="S1074" t="s">
        <v>599</v>
      </c>
      <c r="T1074" t="s">
        <v>82</v>
      </c>
      <c r="U1074" t="s"/>
      <c r="V1074" t="s">
        <v>83</v>
      </c>
      <c r="W1074" t="s">
        <v>94</v>
      </c>
      <c r="X1074" t="s"/>
      <c r="Y1074" t="s">
        <v>85</v>
      </c>
      <c r="Z1074">
        <f>HYPERLINK("https://hotelmonitor-cachepage.eclerx.com/savepage/tk_15439116049781735_sr_2152.html","info")</f>
        <v/>
      </c>
      <c r="AA1074" t="n">
        <v>230395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/>
      <c r="AP1074" t="n">
        <v>64</v>
      </c>
      <c r="AQ1074" t="s">
        <v>88</v>
      </c>
      <c r="AR1074" t="s">
        <v>89</v>
      </c>
      <c r="AS1074" t="s"/>
      <c r="AT1074" t="s">
        <v>90</v>
      </c>
      <c r="AU1074" t="s"/>
      <c r="AV1074" t="s"/>
      <c r="AW1074" t="s"/>
      <c r="AX1074" t="s"/>
      <c r="AY1074" t="n">
        <v>2311995</v>
      </c>
      <c r="AZ1074" t="s">
        <v>715</v>
      </c>
      <c r="BA1074" t="s"/>
      <c r="BB1074" t="n">
        <v>36518</v>
      </c>
      <c r="BC1074" t="n">
        <v>10.09048640728</v>
      </c>
      <c r="BD1074" t="n">
        <v>53.673495823444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713</v>
      </c>
      <c r="F1075" t="n">
        <v>2028116</v>
      </c>
      <c r="G1075" t="s">
        <v>74</v>
      </c>
      <c r="H1075" t="s">
        <v>75</v>
      </c>
      <c r="I1075" t="s"/>
      <c r="J1075" t="s">
        <v>74</v>
      </c>
      <c r="K1075" t="n">
        <v>187</v>
      </c>
      <c r="L1075" t="s">
        <v>76</v>
      </c>
      <c r="M1075" t="s"/>
      <c r="N1075" t="s">
        <v>77</v>
      </c>
      <c r="O1075" t="s">
        <v>78</v>
      </c>
      <c r="P1075" t="s">
        <v>714</v>
      </c>
      <c r="Q1075" t="s"/>
      <c r="R1075" t="s">
        <v>80</v>
      </c>
      <c r="S1075" t="s">
        <v>540</v>
      </c>
      <c r="T1075" t="s">
        <v>82</v>
      </c>
      <c r="U1075" t="s"/>
      <c r="V1075" t="s">
        <v>83</v>
      </c>
      <c r="W1075" t="s">
        <v>84</v>
      </c>
      <c r="X1075" t="s"/>
      <c r="Y1075" t="s">
        <v>85</v>
      </c>
      <c r="Z1075">
        <f>HYPERLINK("https://hotelmonitor-cachepage.eclerx.com/savepage/tk_15439116049781735_sr_2152.html","info")</f>
        <v/>
      </c>
      <c r="AA1075" t="n">
        <v>230395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/>
      <c r="AP1075" t="n">
        <v>64</v>
      </c>
      <c r="AQ1075" t="s">
        <v>88</v>
      </c>
      <c r="AR1075" t="s">
        <v>119</v>
      </c>
      <c r="AS1075" t="s"/>
      <c r="AT1075" t="s">
        <v>90</v>
      </c>
      <c r="AU1075" t="s"/>
      <c r="AV1075" t="s"/>
      <c r="AW1075" t="s"/>
      <c r="AX1075" t="s"/>
      <c r="AY1075" t="n">
        <v>2311995</v>
      </c>
      <c r="AZ1075" t="s">
        <v>715</v>
      </c>
      <c r="BA1075" t="s"/>
      <c r="BB1075" t="n">
        <v>36518</v>
      </c>
      <c r="BC1075" t="n">
        <v>10.09048640728</v>
      </c>
      <c r="BD1075" t="n">
        <v>53.673495823444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713</v>
      </c>
      <c r="F1076" t="n">
        <v>2028116</v>
      </c>
      <c r="G1076" t="s">
        <v>74</v>
      </c>
      <c r="H1076" t="s">
        <v>75</v>
      </c>
      <c r="I1076" t="s"/>
      <c r="J1076" t="s">
        <v>74</v>
      </c>
      <c r="K1076" t="n">
        <v>192</v>
      </c>
      <c r="L1076" t="s">
        <v>76</v>
      </c>
      <c r="M1076" t="s"/>
      <c r="N1076" t="s">
        <v>77</v>
      </c>
      <c r="O1076" t="s">
        <v>78</v>
      </c>
      <c r="P1076" t="s">
        <v>714</v>
      </c>
      <c r="Q1076" t="s"/>
      <c r="R1076" t="s">
        <v>80</v>
      </c>
      <c r="S1076" t="s">
        <v>429</v>
      </c>
      <c r="T1076" t="s">
        <v>82</v>
      </c>
      <c r="U1076" t="s"/>
      <c r="V1076" t="s">
        <v>83</v>
      </c>
      <c r="W1076" t="s">
        <v>84</v>
      </c>
      <c r="X1076" t="s"/>
      <c r="Y1076" t="s">
        <v>85</v>
      </c>
      <c r="Z1076">
        <f>HYPERLINK("https://hotelmonitor-cachepage.eclerx.com/savepage/tk_15439116049781735_sr_2152.html","info")</f>
        <v/>
      </c>
      <c r="AA1076" t="n">
        <v>230395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/>
      <c r="AP1076" t="n">
        <v>64</v>
      </c>
      <c r="AQ1076" t="s">
        <v>88</v>
      </c>
      <c r="AR1076" t="s">
        <v>89</v>
      </c>
      <c r="AS1076" t="s"/>
      <c r="AT1076" t="s">
        <v>90</v>
      </c>
      <c r="AU1076" t="s"/>
      <c r="AV1076" t="s"/>
      <c r="AW1076" t="s"/>
      <c r="AX1076" t="s"/>
      <c r="AY1076" t="n">
        <v>2311995</v>
      </c>
      <c r="AZ1076" t="s">
        <v>715</v>
      </c>
      <c r="BA1076" t="s"/>
      <c r="BB1076" t="n">
        <v>36518</v>
      </c>
      <c r="BC1076" t="n">
        <v>10.09048640728</v>
      </c>
      <c r="BD1076" t="n">
        <v>53.673495823444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713</v>
      </c>
      <c r="F1077" t="n">
        <v>2028116</v>
      </c>
      <c r="G1077" t="s">
        <v>74</v>
      </c>
      <c r="H1077" t="s">
        <v>75</v>
      </c>
      <c r="I1077" t="s"/>
      <c r="J1077" t="s">
        <v>74</v>
      </c>
      <c r="K1077" t="n">
        <v>199</v>
      </c>
      <c r="L1077" t="s">
        <v>76</v>
      </c>
      <c r="M1077" t="s"/>
      <c r="N1077" t="s">
        <v>717</v>
      </c>
      <c r="O1077" t="s">
        <v>78</v>
      </c>
      <c r="P1077" t="s">
        <v>714</v>
      </c>
      <c r="Q1077" t="s"/>
      <c r="R1077" t="s">
        <v>80</v>
      </c>
      <c r="S1077" t="s">
        <v>171</v>
      </c>
      <c r="T1077" t="s">
        <v>82</v>
      </c>
      <c r="U1077" t="s"/>
      <c r="V1077" t="s">
        <v>83</v>
      </c>
      <c r="W1077" t="s">
        <v>94</v>
      </c>
      <c r="X1077" t="s"/>
      <c r="Y1077" t="s">
        <v>85</v>
      </c>
      <c r="Z1077">
        <f>HYPERLINK("https://hotelmonitor-cachepage.eclerx.com/savepage/tk_15439116049781735_sr_2152.html","info")</f>
        <v/>
      </c>
      <c r="AA1077" t="n">
        <v>230395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/>
      <c r="AP1077" t="n">
        <v>64</v>
      </c>
      <c r="AQ1077" t="s">
        <v>88</v>
      </c>
      <c r="AR1077" t="s">
        <v>110</v>
      </c>
      <c r="AS1077" t="s"/>
      <c r="AT1077" t="s">
        <v>90</v>
      </c>
      <c r="AU1077" t="s"/>
      <c r="AV1077" t="s"/>
      <c r="AW1077" t="s"/>
      <c r="AX1077" t="s"/>
      <c r="AY1077" t="n">
        <v>2311995</v>
      </c>
      <c r="AZ1077" t="s">
        <v>715</v>
      </c>
      <c r="BA1077" t="s"/>
      <c r="BB1077" t="n">
        <v>36518</v>
      </c>
      <c r="BC1077" t="n">
        <v>10.09048640728</v>
      </c>
      <c r="BD1077" t="n">
        <v>53.673495823444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713</v>
      </c>
      <c r="F1078" t="n">
        <v>2028116</v>
      </c>
      <c r="G1078" t="s">
        <v>74</v>
      </c>
      <c r="H1078" t="s">
        <v>75</v>
      </c>
      <c r="I1078" t="s"/>
      <c r="J1078" t="s">
        <v>74</v>
      </c>
      <c r="K1078" t="n">
        <v>209</v>
      </c>
      <c r="L1078" t="s">
        <v>76</v>
      </c>
      <c r="M1078" t="s"/>
      <c r="N1078" t="s">
        <v>716</v>
      </c>
      <c r="O1078" t="s">
        <v>78</v>
      </c>
      <c r="P1078" t="s">
        <v>714</v>
      </c>
      <c r="Q1078" t="s"/>
      <c r="R1078" t="s">
        <v>80</v>
      </c>
      <c r="S1078" t="s">
        <v>718</v>
      </c>
      <c r="T1078" t="s">
        <v>82</v>
      </c>
      <c r="U1078" t="s"/>
      <c r="V1078" t="s">
        <v>83</v>
      </c>
      <c r="W1078" t="s">
        <v>84</v>
      </c>
      <c r="X1078" t="s"/>
      <c r="Y1078" t="s">
        <v>85</v>
      </c>
      <c r="Z1078">
        <f>HYPERLINK("https://hotelmonitor-cachepage.eclerx.com/savepage/tk_15439116049781735_sr_2152.html","info")</f>
        <v/>
      </c>
      <c r="AA1078" t="n">
        <v>230395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/>
      <c r="AP1078" t="n">
        <v>64</v>
      </c>
      <c r="AQ1078" t="s">
        <v>88</v>
      </c>
      <c r="AR1078" t="s">
        <v>89</v>
      </c>
      <c r="AS1078" t="s"/>
      <c r="AT1078" t="s">
        <v>90</v>
      </c>
      <c r="AU1078" t="s"/>
      <c r="AV1078" t="s"/>
      <c r="AW1078" t="s"/>
      <c r="AX1078" t="s"/>
      <c r="AY1078" t="n">
        <v>2311995</v>
      </c>
      <c r="AZ1078" t="s">
        <v>715</v>
      </c>
      <c r="BA1078" t="s"/>
      <c r="BB1078" t="n">
        <v>36518</v>
      </c>
      <c r="BC1078" t="n">
        <v>10.09048640728</v>
      </c>
      <c r="BD1078" t="n">
        <v>53.673495823444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713</v>
      </c>
      <c r="F1079" t="n">
        <v>2028116</v>
      </c>
      <c r="G1079" t="s">
        <v>74</v>
      </c>
      <c r="H1079" t="s">
        <v>75</v>
      </c>
      <c r="I1079" t="s"/>
      <c r="J1079" t="s">
        <v>74</v>
      </c>
      <c r="K1079" t="n">
        <v>210</v>
      </c>
      <c r="L1079" t="s">
        <v>76</v>
      </c>
      <c r="M1079" t="s"/>
      <c r="N1079" t="s">
        <v>719</v>
      </c>
      <c r="O1079" t="s">
        <v>78</v>
      </c>
      <c r="P1079" t="s">
        <v>714</v>
      </c>
      <c r="Q1079" t="s"/>
      <c r="R1079" t="s">
        <v>80</v>
      </c>
      <c r="S1079" t="s">
        <v>259</v>
      </c>
      <c r="T1079" t="s">
        <v>82</v>
      </c>
      <c r="U1079" t="s"/>
      <c r="V1079" t="s">
        <v>83</v>
      </c>
      <c r="W1079" t="s">
        <v>94</v>
      </c>
      <c r="X1079" t="s"/>
      <c r="Y1079" t="s">
        <v>85</v>
      </c>
      <c r="Z1079">
        <f>HYPERLINK("https://hotelmonitor-cachepage.eclerx.com/savepage/tk_15439116049781735_sr_2152.html","info")</f>
        <v/>
      </c>
      <c r="AA1079" t="n">
        <v>230395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/>
      <c r="AP1079" t="n">
        <v>64</v>
      </c>
      <c r="AQ1079" t="s">
        <v>88</v>
      </c>
      <c r="AR1079" t="s">
        <v>89</v>
      </c>
      <c r="AS1079" t="s"/>
      <c r="AT1079" t="s">
        <v>90</v>
      </c>
      <c r="AU1079" t="s"/>
      <c r="AV1079" t="s"/>
      <c r="AW1079" t="s"/>
      <c r="AX1079" t="s"/>
      <c r="AY1079" t="n">
        <v>2311995</v>
      </c>
      <c r="AZ1079" t="s">
        <v>715</v>
      </c>
      <c r="BA1079" t="s"/>
      <c r="BB1079" t="n">
        <v>36518</v>
      </c>
      <c r="BC1079" t="n">
        <v>10.09048640728</v>
      </c>
      <c r="BD1079" t="n">
        <v>53.673495823444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713</v>
      </c>
      <c r="F1080" t="n">
        <v>2028116</v>
      </c>
      <c r="G1080" t="s">
        <v>74</v>
      </c>
      <c r="H1080" t="s">
        <v>75</v>
      </c>
      <c r="I1080" t="s"/>
      <c r="J1080" t="s">
        <v>74</v>
      </c>
      <c r="K1080" t="n">
        <v>243</v>
      </c>
      <c r="L1080" t="s">
        <v>76</v>
      </c>
      <c r="M1080" t="s"/>
      <c r="N1080" t="s">
        <v>719</v>
      </c>
      <c r="O1080" t="s">
        <v>78</v>
      </c>
      <c r="P1080" t="s">
        <v>714</v>
      </c>
      <c r="Q1080" t="s"/>
      <c r="R1080" t="s">
        <v>80</v>
      </c>
      <c r="S1080" t="s">
        <v>334</v>
      </c>
      <c r="T1080" t="s">
        <v>82</v>
      </c>
      <c r="U1080" t="s"/>
      <c r="V1080" t="s">
        <v>83</v>
      </c>
      <c r="W1080" t="s">
        <v>84</v>
      </c>
      <c r="X1080" t="s"/>
      <c r="Y1080" t="s">
        <v>85</v>
      </c>
      <c r="Z1080">
        <f>HYPERLINK("https://hotelmonitor-cachepage.eclerx.com/savepage/tk_15439116049781735_sr_2152.html","info")</f>
        <v/>
      </c>
      <c r="AA1080" t="n">
        <v>230395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/>
      <c r="AP1080" t="n">
        <v>64</v>
      </c>
      <c r="AQ1080" t="s">
        <v>88</v>
      </c>
      <c r="AR1080" t="s">
        <v>89</v>
      </c>
      <c r="AS1080" t="s"/>
      <c r="AT1080" t="s">
        <v>90</v>
      </c>
      <c r="AU1080" t="s"/>
      <c r="AV1080" t="s"/>
      <c r="AW1080" t="s"/>
      <c r="AX1080" t="s"/>
      <c r="AY1080" t="n">
        <v>2311995</v>
      </c>
      <c r="AZ1080" t="s">
        <v>715</v>
      </c>
      <c r="BA1080" t="s"/>
      <c r="BB1080" t="n">
        <v>36518</v>
      </c>
      <c r="BC1080" t="n">
        <v>10.09048640728</v>
      </c>
      <c r="BD1080" t="n">
        <v>53.673495823444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97</v>
      </c>
      <c r="B1081" t="s">
        <v>71</v>
      </c>
      <c r="C1081" t="s">
        <v>98</v>
      </c>
      <c r="D1081" t="n">
        <v>2</v>
      </c>
      <c r="E1081" t="s">
        <v>682</v>
      </c>
      <c r="F1081" t="n">
        <v>3495876</v>
      </c>
      <c r="G1081" t="s">
        <v>74</v>
      </c>
      <c r="H1081" t="s">
        <v>75</v>
      </c>
      <c r="I1081" t="s"/>
      <c r="J1081" t="s">
        <v>74</v>
      </c>
      <c r="K1081" t="n">
        <v>76</v>
      </c>
      <c r="L1081" t="s">
        <v>76</v>
      </c>
      <c r="M1081" t="s"/>
      <c r="N1081" t="s">
        <v>111</v>
      </c>
      <c r="O1081" t="s">
        <v>78</v>
      </c>
      <c r="P1081" t="s">
        <v>682</v>
      </c>
      <c r="Q1081" t="s"/>
      <c r="R1081" t="s">
        <v>80</v>
      </c>
      <c r="S1081" t="s">
        <v>388</v>
      </c>
      <c r="T1081" t="s">
        <v>82</v>
      </c>
      <c r="U1081" t="s"/>
      <c r="V1081" t="s">
        <v>83</v>
      </c>
      <c r="W1081" t="s">
        <v>94</v>
      </c>
      <c r="X1081" t="s"/>
      <c r="Y1081" t="s">
        <v>85</v>
      </c>
      <c r="Z1081">
        <f>HYPERLINK("https://hotelmonitor-cachepage.eclerx.com/savepage/tk_1543901718509569_sr_2151.html","info")</f>
        <v/>
      </c>
      <c r="AA1081" t="n">
        <v>557121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/>
      <c r="AP1081" t="n">
        <v>97</v>
      </c>
      <c r="AQ1081" t="s">
        <v>88</v>
      </c>
      <c r="AR1081" t="s">
        <v>113</v>
      </c>
      <c r="AS1081" t="s"/>
      <c r="AT1081" t="s">
        <v>90</v>
      </c>
      <c r="AU1081" t="s"/>
      <c r="AV1081" t="s"/>
      <c r="AW1081" t="s"/>
      <c r="AX1081" t="s"/>
      <c r="AY1081" t="n">
        <v>3508411</v>
      </c>
      <c r="AZ1081" t="s">
        <v>684</v>
      </c>
      <c r="BA1081" t="s"/>
      <c r="BB1081" t="n">
        <v>158899</v>
      </c>
      <c r="BC1081" t="n">
        <v>9.967014323742699</v>
      </c>
      <c r="BD1081" t="n">
        <v>53.549981867334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97</v>
      </c>
      <c r="B1082" t="s">
        <v>71</v>
      </c>
      <c r="C1082" t="s">
        <v>98</v>
      </c>
      <c r="D1082" t="n">
        <v>2</v>
      </c>
      <c r="E1082" t="s">
        <v>682</v>
      </c>
      <c r="F1082" t="n">
        <v>3495876</v>
      </c>
      <c r="G1082" t="s">
        <v>74</v>
      </c>
      <c r="H1082" t="s">
        <v>75</v>
      </c>
      <c r="I1082" t="s"/>
      <c r="J1082" t="s">
        <v>74</v>
      </c>
      <c r="K1082" t="n">
        <v>78</v>
      </c>
      <c r="L1082" t="s">
        <v>76</v>
      </c>
      <c r="M1082" t="s"/>
      <c r="N1082" t="s">
        <v>117</v>
      </c>
      <c r="O1082" t="s">
        <v>78</v>
      </c>
      <c r="P1082" t="s">
        <v>682</v>
      </c>
      <c r="Q1082" t="s"/>
      <c r="R1082" t="s">
        <v>80</v>
      </c>
      <c r="S1082" t="s">
        <v>307</v>
      </c>
      <c r="T1082" t="s">
        <v>82</v>
      </c>
      <c r="U1082" t="s"/>
      <c r="V1082" t="s">
        <v>83</v>
      </c>
      <c r="W1082" t="s">
        <v>94</v>
      </c>
      <c r="X1082" t="s"/>
      <c r="Y1082" t="s">
        <v>85</v>
      </c>
      <c r="Z1082">
        <f>HYPERLINK("https://hotelmonitor-cachepage.eclerx.com/savepage/tk_1543901718509569_sr_2151.html","info")</f>
        <v/>
      </c>
      <c r="AA1082" t="n">
        <v>557121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/>
      <c r="AP1082" t="n">
        <v>97</v>
      </c>
      <c r="AQ1082" t="s">
        <v>88</v>
      </c>
      <c r="AR1082" t="s">
        <v>103</v>
      </c>
      <c r="AS1082" t="s"/>
      <c r="AT1082" t="s">
        <v>90</v>
      </c>
      <c r="AU1082" t="s"/>
      <c r="AV1082" t="s"/>
      <c r="AW1082" t="s"/>
      <c r="AX1082" t="s"/>
      <c r="AY1082" t="n">
        <v>3508411</v>
      </c>
      <c r="AZ1082" t="s">
        <v>684</v>
      </c>
      <c r="BA1082" t="s"/>
      <c r="BB1082" t="n">
        <v>158899</v>
      </c>
      <c r="BC1082" t="n">
        <v>9.967014323742699</v>
      </c>
      <c r="BD1082" t="n">
        <v>53.549981867334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97</v>
      </c>
      <c r="B1083" t="s">
        <v>71</v>
      </c>
      <c r="C1083" t="s">
        <v>98</v>
      </c>
      <c r="D1083" t="n">
        <v>2</v>
      </c>
      <c r="E1083" t="s">
        <v>682</v>
      </c>
      <c r="F1083" t="n">
        <v>3495876</v>
      </c>
      <c r="G1083" t="s">
        <v>74</v>
      </c>
      <c r="H1083" t="s">
        <v>75</v>
      </c>
      <c r="I1083" t="s"/>
      <c r="J1083" t="s">
        <v>74</v>
      </c>
      <c r="K1083" t="n">
        <v>79</v>
      </c>
      <c r="L1083" t="s">
        <v>76</v>
      </c>
      <c r="M1083" t="s"/>
      <c r="N1083" t="s">
        <v>100</v>
      </c>
      <c r="O1083" t="s">
        <v>78</v>
      </c>
      <c r="P1083" t="s">
        <v>682</v>
      </c>
      <c r="Q1083" t="s"/>
      <c r="R1083" t="s">
        <v>80</v>
      </c>
      <c r="S1083" t="s">
        <v>556</v>
      </c>
      <c r="T1083" t="s">
        <v>82</v>
      </c>
      <c r="U1083" t="s"/>
      <c r="V1083" t="s">
        <v>83</v>
      </c>
      <c r="W1083" t="s">
        <v>94</v>
      </c>
      <c r="X1083" t="s"/>
      <c r="Y1083" t="s">
        <v>85</v>
      </c>
      <c r="Z1083">
        <f>HYPERLINK("https://hotelmonitor-cachepage.eclerx.com/savepage/tk_1543901718509569_sr_2151.html","info")</f>
        <v/>
      </c>
      <c r="AA1083" t="n">
        <v>557121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/>
      <c r="AP1083" t="n">
        <v>97</v>
      </c>
      <c r="AQ1083" t="s">
        <v>88</v>
      </c>
      <c r="AR1083" t="s">
        <v>103</v>
      </c>
      <c r="AS1083" t="s"/>
      <c r="AT1083" t="s">
        <v>90</v>
      </c>
      <c r="AU1083" t="s"/>
      <c r="AV1083" t="s"/>
      <c r="AW1083" t="s"/>
      <c r="AX1083" t="s"/>
      <c r="AY1083" t="n">
        <v>3508411</v>
      </c>
      <c r="AZ1083" t="s">
        <v>684</v>
      </c>
      <c r="BA1083" t="s"/>
      <c r="BB1083" t="n">
        <v>158899</v>
      </c>
      <c r="BC1083" t="n">
        <v>9.967014323742699</v>
      </c>
      <c r="BD1083" t="n">
        <v>53.549981867334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720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81</v>
      </c>
      <c r="L1084" t="s">
        <v>76</v>
      </c>
      <c r="M1084" t="s"/>
      <c r="N1084" t="s">
        <v>515</v>
      </c>
      <c r="O1084" t="s">
        <v>78</v>
      </c>
      <c r="P1084" t="s">
        <v>720</v>
      </c>
      <c r="Q1084" t="s"/>
      <c r="R1084" t="s">
        <v>80</v>
      </c>
      <c r="S1084" t="s">
        <v>115</v>
      </c>
      <c r="T1084" t="s">
        <v>82</v>
      </c>
      <c r="U1084" t="s"/>
      <c r="V1084" t="s">
        <v>83</v>
      </c>
      <c r="W1084" t="s">
        <v>84</v>
      </c>
      <c r="X1084" t="s"/>
      <c r="Y1084" t="s">
        <v>85</v>
      </c>
      <c r="Z1084">
        <f>HYPERLINK("https://hotelmonitor-cachepage.eclerx.com/savepage/tk_15439116997643893_sr_2152.html","info")</f>
        <v/>
      </c>
      <c r="AA1084" t="n">
        <v>-2311953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/>
      <c r="AP1084" t="n">
        <v>99</v>
      </c>
      <c r="AQ1084" t="s">
        <v>88</v>
      </c>
      <c r="AR1084" t="s">
        <v>107</v>
      </c>
      <c r="AS1084" t="s"/>
      <c r="AT1084" t="s">
        <v>90</v>
      </c>
      <c r="AU1084" t="s"/>
      <c r="AV1084" t="s"/>
      <c r="AW1084" t="s"/>
      <c r="AX1084" t="s"/>
      <c r="AY1084" t="n">
        <v>2311953</v>
      </c>
      <c r="AZ1084" t="s">
        <v>721</v>
      </c>
      <c r="BA1084" t="s"/>
      <c r="BB1084" t="n">
        <v>28226</v>
      </c>
      <c r="BC1084" t="n">
        <v>10.012747</v>
      </c>
      <c r="BD1084" t="n">
        <v>53.553971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97</v>
      </c>
      <c r="B1085" t="s">
        <v>71</v>
      </c>
      <c r="C1085" t="s">
        <v>98</v>
      </c>
      <c r="D1085" t="n">
        <v>2</v>
      </c>
      <c r="E1085" t="s">
        <v>318</v>
      </c>
      <c r="F1085" t="n">
        <v>821273</v>
      </c>
      <c r="G1085" t="s">
        <v>74</v>
      </c>
      <c r="H1085" t="s">
        <v>75</v>
      </c>
      <c r="I1085" t="s"/>
      <c r="J1085" t="s">
        <v>74</v>
      </c>
      <c r="K1085" t="n">
        <v>146</v>
      </c>
      <c r="L1085" t="s">
        <v>76</v>
      </c>
      <c r="M1085" t="s"/>
      <c r="N1085" t="s">
        <v>319</v>
      </c>
      <c r="O1085" t="s">
        <v>78</v>
      </c>
      <c r="P1085" t="s">
        <v>320</v>
      </c>
      <c r="Q1085" t="s"/>
      <c r="R1085" t="s">
        <v>80</v>
      </c>
      <c r="S1085" t="s">
        <v>158</v>
      </c>
      <c r="T1085" t="s">
        <v>82</v>
      </c>
      <c r="U1085" t="s"/>
      <c r="V1085" t="s">
        <v>83</v>
      </c>
      <c r="W1085" t="s">
        <v>84</v>
      </c>
      <c r="X1085" t="s"/>
      <c r="Y1085" t="s">
        <v>85</v>
      </c>
      <c r="Z1085">
        <f>HYPERLINK("https://hotelmonitor-cachepage.eclerx.com/savepage/tk_15439014796630137_sr_2151.html","info")</f>
        <v/>
      </c>
      <c r="AA1085" t="n">
        <v>147008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/>
      <c r="AP1085" t="n">
        <v>21</v>
      </c>
      <c r="AQ1085" t="s">
        <v>88</v>
      </c>
      <c r="AR1085" t="s">
        <v>119</v>
      </c>
      <c r="AS1085" t="s"/>
      <c r="AT1085" t="s">
        <v>90</v>
      </c>
      <c r="AU1085" t="s"/>
      <c r="AV1085" t="s"/>
      <c r="AW1085" t="s"/>
      <c r="AX1085" t="s"/>
      <c r="AY1085" t="n">
        <v>2311936</v>
      </c>
      <c r="AZ1085" t="s">
        <v>322</v>
      </c>
      <c r="BA1085" t="s"/>
      <c r="BB1085" t="n">
        <v>57292</v>
      </c>
      <c r="BC1085" t="n">
        <v>0</v>
      </c>
      <c r="BD1085" t="n">
        <v>0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97</v>
      </c>
      <c r="B1086" t="s">
        <v>71</v>
      </c>
      <c r="C1086" t="s">
        <v>98</v>
      </c>
      <c r="D1086" t="n">
        <v>2</v>
      </c>
      <c r="E1086" t="s">
        <v>318</v>
      </c>
      <c r="F1086" t="n">
        <v>821273</v>
      </c>
      <c r="G1086" t="s">
        <v>74</v>
      </c>
      <c r="H1086" t="s">
        <v>75</v>
      </c>
      <c r="I1086" t="s"/>
      <c r="J1086" t="s">
        <v>74</v>
      </c>
      <c r="K1086" t="n">
        <v>146</v>
      </c>
      <c r="L1086" t="s">
        <v>76</v>
      </c>
      <c r="M1086" t="s"/>
      <c r="N1086" t="s">
        <v>319</v>
      </c>
      <c r="O1086" t="s">
        <v>78</v>
      </c>
      <c r="P1086" t="s">
        <v>320</v>
      </c>
      <c r="Q1086" t="s"/>
      <c r="R1086" t="s">
        <v>80</v>
      </c>
      <c r="S1086" t="s">
        <v>158</v>
      </c>
      <c r="T1086" t="s">
        <v>82</v>
      </c>
      <c r="U1086" t="s"/>
      <c r="V1086" t="s">
        <v>83</v>
      </c>
      <c r="W1086" t="s">
        <v>84</v>
      </c>
      <c r="X1086" t="s"/>
      <c r="Y1086" t="s">
        <v>85</v>
      </c>
      <c r="Z1086">
        <f>HYPERLINK("https://hotelmonitor-cachepage.eclerx.com/savepage/tk_15439014796630137_sr_2151.html","info")</f>
        <v/>
      </c>
      <c r="AA1086" t="n">
        <v>147008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/>
      <c r="AP1086" t="n">
        <v>21</v>
      </c>
      <c r="AQ1086" t="s">
        <v>88</v>
      </c>
      <c r="AR1086" t="s">
        <v>140</v>
      </c>
      <c r="AS1086" t="s"/>
      <c r="AT1086" t="s">
        <v>90</v>
      </c>
      <c r="AU1086" t="s"/>
      <c r="AV1086" t="s"/>
      <c r="AW1086" t="s"/>
      <c r="AX1086" t="s"/>
      <c r="AY1086" t="n">
        <v>2311936</v>
      </c>
      <c r="AZ1086" t="s">
        <v>322</v>
      </c>
      <c r="BA1086" t="s"/>
      <c r="BB1086" t="n">
        <v>57292</v>
      </c>
      <c r="BC1086" t="n">
        <v>0</v>
      </c>
      <c r="BD1086" t="n">
        <v>0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97</v>
      </c>
      <c r="B1087" t="s">
        <v>71</v>
      </c>
      <c r="C1087" t="s">
        <v>98</v>
      </c>
      <c r="D1087" t="n">
        <v>2</v>
      </c>
      <c r="E1087" t="s">
        <v>318</v>
      </c>
      <c r="F1087" t="n">
        <v>821273</v>
      </c>
      <c r="G1087" t="s">
        <v>74</v>
      </c>
      <c r="H1087" t="s">
        <v>75</v>
      </c>
      <c r="I1087" t="s"/>
      <c r="J1087" t="s">
        <v>74</v>
      </c>
      <c r="K1087" t="n">
        <v>146</v>
      </c>
      <c r="L1087" t="s">
        <v>76</v>
      </c>
      <c r="M1087" t="s"/>
      <c r="N1087" t="s">
        <v>323</v>
      </c>
      <c r="O1087" t="s">
        <v>78</v>
      </c>
      <c r="P1087" t="s">
        <v>320</v>
      </c>
      <c r="Q1087" t="s"/>
      <c r="R1087" t="s">
        <v>80</v>
      </c>
      <c r="S1087" t="s">
        <v>158</v>
      </c>
      <c r="T1087" t="s">
        <v>82</v>
      </c>
      <c r="U1087" t="s"/>
      <c r="V1087" t="s">
        <v>83</v>
      </c>
      <c r="W1087" t="s">
        <v>84</v>
      </c>
      <c r="X1087" t="s"/>
      <c r="Y1087" t="s">
        <v>85</v>
      </c>
      <c r="Z1087">
        <f>HYPERLINK("https://hotelmonitor-cachepage.eclerx.com/savepage/tk_15439014796630137_sr_2151.html","info")</f>
        <v/>
      </c>
      <c r="AA1087" t="n">
        <v>147008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/>
      <c r="AP1087" t="n">
        <v>21</v>
      </c>
      <c r="AQ1087" t="s">
        <v>88</v>
      </c>
      <c r="AR1087" t="s">
        <v>89</v>
      </c>
      <c r="AS1087" t="s"/>
      <c r="AT1087" t="s">
        <v>90</v>
      </c>
      <c r="AU1087" t="s"/>
      <c r="AV1087" t="s"/>
      <c r="AW1087" t="s"/>
      <c r="AX1087" t="s"/>
      <c r="AY1087" t="n">
        <v>2311936</v>
      </c>
      <c r="AZ1087" t="s">
        <v>322</v>
      </c>
      <c r="BA1087" t="s"/>
      <c r="BB1087" t="n">
        <v>57292</v>
      </c>
      <c r="BC1087" t="n">
        <v>0</v>
      </c>
      <c r="BD1087" t="n">
        <v>0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97</v>
      </c>
      <c r="B1088" t="s">
        <v>71</v>
      </c>
      <c r="C1088" t="s">
        <v>98</v>
      </c>
      <c r="D1088" t="n">
        <v>2</v>
      </c>
      <c r="E1088" t="s">
        <v>318</v>
      </c>
      <c r="F1088" t="n">
        <v>821273</v>
      </c>
      <c r="G1088" t="s">
        <v>74</v>
      </c>
      <c r="H1088" t="s">
        <v>75</v>
      </c>
      <c r="I1088" t="s"/>
      <c r="J1088" t="s">
        <v>74</v>
      </c>
      <c r="K1088" t="n">
        <v>168</v>
      </c>
      <c r="L1088" t="s">
        <v>76</v>
      </c>
      <c r="M1088" t="s"/>
      <c r="N1088" t="s">
        <v>325</v>
      </c>
      <c r="O1088" t="s">
        <v>78</v>
      </c>
      <c r="P1088" t="s">
        <v>320</v>
      </c>
      <c r="Q1088" t="s"/>
      <c r="R1088" t="s">
        <v>80</v>
      </c>
      <c r="S1088" t="s">
        <v>419</v>
      </c>
      <c r="T1088" t="s">
        <v>82</v>
      </c>
      <c r="U1088" t="s"/>
      <c r="V1088" t="s">
        <v>83</v>
      </c>
      <c r="W1088" t="s">
        <v>84</v>
      </c>
      <c r="X1088" t="s"/>
      <c r="Y1088" t="s">
        <v>85</v>
      </c>
      <c r="Z1088">
        <f>HYPERLINK("https://hotelmonitor-cachepage.eclerx.com/savepage/tk_15439014796630137_sr_2151.html","info")</f>
        <v/>
      </c>
      <c r="AA1088" t="n">
        <v>147008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/>
      <c r="AP1088" t="n">
        <v>21</v>
      </c>
      <c r="AQ1088" t="s">
        <v>88</v>
      </c>
      <c r="AR1088" t="s">
        <v>89</v>
      </c>
      <c r="AS1088" t="s"/>
      <c r="AT1088" t="s">
        <v>90</v>
      </c>
      <c r="AU1088" t="s"/>
      <c r="AV1088" t="s"/>
      <c r="AW1088" t="s"/>
      <c r="AX1088" t="s"/>
      <c r="AY1088" t="n">
        <v>2311936</v>
      </c>
      <c r="AZ1088" t="s">
        <v>322</v>
      </c>
      <c r="BA1088" t="s"/>
      <c r="BB1088" t="n">
        <v>57292</v>
      </c>
      <c r="BC1088" t="n">
        <v>0</v>
      </c>
      <c r="BD1088" t="n">
        <v>0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97</v>
      </c>
      <c r="B1089" t="s">
        <v>71</v>
      </c>
      <c r="C1089" t="s">
        <v>98</v>
      </c>
      <c r="D1089" t="n">
        <v>2</v>
      </c>
      <c r="E1089" t="s">
        <v>318</v>
      </c>
      <c r="F1089" t="n">
        <v>821273</v>
      </c>
      <c r="G1089" t="s">
        <v>74</v>
      </c>
      <c r="H1089" t="s">
        <v>75</v>
      </c>
      <c r="I1089" t="s"/>
      <c r="J1089" t="s">
        <v>74</v>
      </c>
      <c r="K1089" t="n">
        <v>168</v>
      </c>
      <c r="L1089" t="s">
        <v>76</v>
      </c>
      <c r="M1089" t="s"/>
      <c r="N1089" t="s">
        <v>324</v>
      </c>
      <c r="O1089" t="s">
        <v>78</v>
      </c>
      <c r="P1089" t="s">
        <v>320</v>
      </c>
      <c r="Q1089" t="s"/>
      <c r="R1089" t="s">
        <v>80</v>
      </c>
      <c r="S1089" t="s">
        <v>419</v>
      </c>
      <c r="T1089" t="s">
        <v>82</v>
      </c>
      <c r="U1089" t="s"/>
      <c r="V1089" t="s">
        <v>83</v>
      </c>
      <c r="W1089" t="s">
        <v>84</v>
      </c>
      <c r="X1089" t="s"/>
      <c r="Y1089" t="s">
        <v>85</v>
      </c>
      <c r="Z1089">
        <f>HYPERLINK("https://hotelmonitor-cachepage.eclerx.com/savepage/tk_15439014796630137_sr_2151.html","info")</f>
        <v/>
      </c>
      <c r="AA1089" t="n">
        <v>147008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/>
      <c r="AP1089" t="n">
        <v>21</v>
      </c>
      <c r="AQ1089" t="s">
        <v>88</v>
      </c>
      <c r="AR1089" t="s">
        <v>119</v>
      </c>
      <c r="AS1089" t="s"/>
      <c r="AT1089" t="s">
        <v>90</v>
      </c>
      <c r="AU1089" t="s"/>
      <c r="AV1089" t="s"/>
      <c r="AW1089" t="s"/>
      <c r="AX1089" t="s"/>
      <c r="AY1089" t="n">
        <v>2311936</v>
      </c>
      <c r="AZ1089" t="s">
        <v>322</v>
      </c>
      <c r="BA1089" t="s"/>
      <c r="BB1089" t="n">
        <v>57292</v>
      </c>
      <c r="BC1089" t="n">
        <v>0</v>
      </c>
      <c r="BD1089" t="n">
        <v>0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97</v>
      </c>
      <c r="B1090" t="s">
        <v>71</v>
      </c>
      <c r="C1090" t="s">
        <v>98</v>
      </c>
      <c r="D1090" t="n">
        <v>2</v>
      </c>
      <c r="E1090" t="s">
        <v>318</v>
      </c>
      <c r="F1090" t="n">
        <v>821273</v>
      </c>
      <c r="G1090" t="s">
        <v>74</v>
      </c>
      <c r="H1090" t="s">
        <v>75</v>
      </c>
      <c r="I1090" t="s"/>
      <c r="J1090" t="s">
        <v>74</v>
      </c>
      <c r="K1090" t="n">
        <v>168</v>
      </c>
      <c r="L1090" t="s">
        <v>76</v>
      </c>
      <c r="M1090" t="s"/>
      <c r="N1090" t="s">
        <v>324</v>
      </c>
      <c r="O1090" t="s">
        <v>78</v>
      </c>
      <c r="P1090" t="s">
        <v>320</v>
      </c>
      <c r="Q1090" t="s"/>
      <c r="R1090" t="s">
        <v>80</v>
      </c>
      <c r="S1090" t="s">
        <v>419</v>
      </c>
      <c r="T1090" t="s">
        <v>82</v>
      </c>
      <c r="U1090" t="s"/>
      <c r="V1090" t="s">
        <v>83</v>
      </c>
      <c r="W1090" t="s">
        <v>84</v>
      </c>
      <c r="X1090" t="s"/>
      <c r="Y1090" t="s">
        <v>85</v>
      </c>
      <c r="Z1090">
        <f>HYPERLINK("https://hotelmonitor-cachepage.eclerx.com/savepage/tk_15439014796630137_sr_2151.html","info")</f>
        <v/>
      </c>
      <c r="AA1090" t="n">
        <v>147008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/>
      <c r="AP1090" t="n">
        <v>21</v>
      </c>
      <c r="AQ1090" t="s">
        <v>88</v>
      </c>
      <c r="AR1090" t="s">
        <v>140</v>
      </c>
      <c r="AS1090" t="s"/>
      <c r="AT1090" t="s">
        <v>90</v>
      </c>
      <c r="AU1090" t="s"/>
      <c r="AV1090" t="s"/>
      <c r="AW1090" t="s"/>
      <c r="AX1090" t="s"/>
      <c r="AY1090" t="n">
        <v>2311936</v>
      </c>
      <c r="AZ1090" t="s">
        <v>322</v>
      </c>
      <c r="BA1090" t="s"/>
      <c r="BB1090" t="n">
        <v>57292</v>
      </c>
      <c r="BC1090" t="n">
        <v>0</v>
      </c>
      <c r="BD1090" t="n">
        <v>0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97</v>
      </c>
      <c r="B1091" t="s">
        <v>71</v>
      </c>
      <c r="C1091" t="s">
        <v>98</v>
      </c>
      <c r="D1091" t="n">
        <v>2</v>
      </c>
      <c r="E1091" t="s">
        <v>318</v>
      </c>
      <c r="F1091" t="n">
        <v>821273</v>
      </c>
      <c r="G1091" t="s">
        <v>74</v>
      </c>
      <c r="H1091" t="s">
        <v>75</v>
      </c>
      <c r="I1091" t="s"/>
      <c r="J1091" t="s">
        <v>74</v>
      </c>
      <c r="K1091" t="n">
        <v>172</v>
      </c>
      <c r="L1091" t="s">
        <v>76</v>
      </c>
      <c r="M1091" t="s"/>
      <c r="N1091" t="s">
        <v>326</v>
      </c>
      <c r="O1091" t="s">
        <v>78</v>
      </c>
      <c r="P1091" t="s">
        <v>320</v>
      </c>
      <c r="Q1091" t="s"/>
      <c r="R1091" t="s">
        <v>80</v>
      </c>
      <c r="S1091" t="s">
        <v>161</v>
      </c>
      <c r="T1091" t="s">
        <v>82</v>
      </c>
      <c r="U1091" t="s"/>
      <c r="V1091" t="s">
        <v>83</v>
      </c>
      <c r="W1091" t="s">
        <v>84</v>
      </c>
      <c r="X1091" t="s"/>
      <c r="Y1091" t="s">
        <v>85</v>
      </c>
      <c r="Z1091">
        <f>HYPERLINK("https://hotelmonitor-cachepage.eclerx.com/savepage/tk_15439014796630137_sr_2151.html","info")</f>
        <v/>
      </c>
      <c r="AA1091" t="n">
        <v>147008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/>
      <c r="AP1091" t="n">
        <v>21</v>
      </c>
      <c r="AQ1091" t="s">
        <v>88</v>
      </c>
      <c r="AR1091" t="s">
        <v>119</v>
      </c>
      <c r="AS1091" t="s"/>
      <c r="AT1091" t="s">
        <v>90</v>
      </c>
      <c r="AU1091" t="s"/>
      <c r="AV1091" t="s"/>
      <c r="AW1091" t="s"/>
      <c r="AX1091" t="s"/>
      <c r="AY1091" t="n">
        <v>2311936</v>
      </c>
      <c r="AZ1091" t="s">
        <v>322</v>
      </c>
      <c r="BA1091" t="s"/>
      <c r="BB1091" t="n">
        <v>57292</v>
      </c>
      <c r="BC1091" t="n">
        <v>0</v>
      </c>
      <c r="BD1091" t="n">
        <v>0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97</v>
      </c>
      <c r="B1092" t="s">
        <v>71</v>
      </c>
      <c r="C1092" t="s">
        <v>98</v>
      </c>
      <c r="D1092" t="n">
        <v>2</v>
      </c>
      <c r="E1092" t="s">
        <v>318</v>
      </c>
      <c r="F1092" t="n">
        <v>821273</v>
      </c>
      <c r="G1092" t="s">
        <v>74</v>
      </c>
      <c r="H1092" t="s">
        <v>75</v>
      </c>
      <c r="I1092" t="s"/>
      <c r="J1092" t="s">
        <v>74</v>
      </c>
      <c r="K1092" t="n">
        <v>172</v>
      </c>
      <c r="L1092" t="s">
        <v>76</v>
      </c>
      <c r="M1092" t="s"/>
      <c r="N1092" t="s">
        <v>326</v>
      </c>
      <c r="O1092" t="s">
        <v>78</v>
      </c>
      <c r="P1092" t="s">
        <v>320</v>
      </c>
      <c r="Q1092" t="s"/>
      <c r="R1092" t="s">
        <v>80</v>
      </c>
      <c r="S1092" t="s">
        <v>161</v>
      </c>
      <c r="T1092" t="s">
        <v>82</v>
      </c>
      <c r="U1092" t="s"/>
      <c r="V1092" t="s">
        <v>83</v>
      </c>
      <c r="W1092" t="s">
        <v>84</v>
      </c>
      <c r="X1092" t="s"/>
      <c r="Y1092" t="s">
        <v>85</v>
      </c>
      <c r="Z1092">
        <f>HYPERLINK("https://hotelmonitor-cachepage.eclerx.com/savepage/tk_15439014796630137_sr_2151.html","info")</f>
        <v/>
      </c>
      <c r="AA1092" t="n">
        <v>147008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/>
      <c r="AP1092" t="n">
        <v>21</v>
      </c>
      <c r="AQ1092" t="s">
        <v>88</v>
      </c>
      <c r="AR1092" t="s">
        <v>140</v>
      </c>
      <c r="AS1092" t="s"/>
      <c r="AT1092" t="s">
        <v>90</v>
      </c>
      <c r="AU1092" t="s"/>
      <c r="AV1092" t="s"/>
      <c r="AW1092" t="s"/>
      <c r="AX1092" t="s"/>
      <c r="AY1092" t="n">
        <v>2311936</v>
      </c>
      <c r="AZ1092" t="s">
        <v>322</v>
      </c>
      <c r="BA1092" t="s"/>
      <c r="BB1092" t="n">
        <v>57292</v>
      </c>
      <c r="BC1092" t="n">
        <v>0</v>
      </c>
      <c r="BD1092" t="n">
        <v>0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97</v>
      </c>
      <c r="B1093" t="s">
        <v>71</v>
      </c>
      <c r="C1093" t="s">
        <v>98</v>
      </c>
      <c r="D1093" t="n">
        <v>2</v>
      </c>
      <c r="E1093" t="s">
        <v>318</v>
      </c>
      <c r="F1093" t="n">
        <v>821273</v>
      </c>
      <c r="G1093" t="s">
        <v>74</v>
      </c>
      <c r="H1093" t="s">
        <v>75</v>
      </c>
      <c r="I1093" t="s"/>
      <c r="J1093" t="s">
        <v>74</v>
      </c>
      <c r="K1093" t="n">
        <v>172</v>
      </c>
      <c r="L1093" t="s">
        <v>76</v>
      </c>
      <c r="M1093" t="s"/>
      <c r="N1093" t="s">
        <v>327</v>
      </c>
      <c r="O1093" t="s">
        <v>78</v>
      </c>
      <c r="P1093" t="s">
        <v>320</v>
      </c>
      <c r="Q1093" t="s"/>
      <c r="R1093" t="s">
        <v>80</v>
      </c>
      <c r="S1093" t="s">
        <v>161</v>
      </c>
      <c r="T1093" t="s">
        <v>82</v>
      </c>
      <c r="U1093" t="s"/>
      <c r="V1093" t="s">
        <v>83</v>
      </c>
      <c r="W1093" t="s">
        <v>84</v>
      </c>
      <c r="X1093" t="s"/>
      <c r="Y1093" t="s">
        <v>85</v>
      </c>
      <c r="Z1093">
        <f>HYPERLINK("https://hotelmonitor-cachepage.eclerx.com/savepage/tk_15439014796630137_sr_2151.html","info")</f>
        <v/>
      </c>
      <c r="AA1093" t="n">
        <v>147008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/>
      <c r="AP1093" t="n">
        <v>21</v>
      </c>
      <c r="AQ1093" t="s">
        <v>88</v>
      </c>
      <c r="AR1093" t="s">
        <v>89</v>
      </c>
      <c r="AS1093" t="s"/>
      <c r="AT1093" t="s">
        <v>90</v>
      </c>
      <c r="AU1093" t="s"/>
      <c r="AV1093" t="s"/>
      <c r="AW1093" t="s"/>
      <c r="AX1093" t="s"/>
      <c r="AY1093" t="n">
        <v>2311936</v>
      </c>
      <c r="AZ1093" t="s">
        <v>322</v>
      </c>
      <c r="BA1093" t="s"/>
      <c r="BB1093" t="n">
        <v>57292</v>
      </c>
      <c r="BC1093" t="n">
        <v>0</v>
      </c>
      <c r="BD1093" t="n">
        <v>0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97</v>
      </c>
      <c r="B1094" t="s">
        <v>71</v>
      </c>
      <c r="C1094" t="s">
        <v>98</v>
      </c>
      <c r="D1094" t="n">
        <v>2</v>
      </c>
      <c r="E1094" t="s">
        <v>318</v>
      </c>
      <c r="F1094" t="n">
        <v>821273</v>
      </c>
      <c r="G1094" t="s">
        <v>74</v>
      </c>
      <c r="H1094" t="s">
        <v>75</v>
      </c>
      <c r="I1094" t="s"/>
      <c r="J1094" t="s">
        <v>74</v>
      </c>
      <c r="K1094" t="n">
        <v>172</v>
      </c>
      <c r="L1094" t="s">
        <v>76</v>
      </c>
      <c r="M1094" t="s"/>
      <c r="N1094" t="s">
        <v>328</v>
      </c>
      <c r="O1094" t="s">
        <v>78</v>
      </c>
      <c r="P1094" t="s">
        <v>320</v>
      </c>
      <c r="Q1094" t="s"/>
      <c r="R1094" t="s">
        <v>80</v>
      </c>
      <c r="S1094" t="s">
        <v>161</v>
      </c>
      <c r="T1094" t="s">
        <v>82</v>
      </c>
      <c r="U1094" t="s"/>
      <c r="V1094" t="s">
        <v>83</v>
      </c>
      <c r="W1094" t="s">
        <v>84</v>
      </c>
      <c r="X1094" t="s"/>
      <c r="Y1094" t="s">
        <v>85</v>
      </c>
      <c r="Z1094">
        <f>HYPERLINK("https://hotelmonitor-cachepage.eclerx.com/savepage/tk_15439014796630137_sr_2151.html","info")</f>
        <v/>
      </c>
      <c r="AA1094" t="n">
        <v>147008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/>
      <c r="AP1094" t="n">
        <v>21</v>
      </c>
      <c r="AQ1094" t="s">
        <v>88</v>
      </c>
      <c r="AR1094" t="s">
        <v>107</v>
      </c>
      <c r="AS1094" t="s"/>
      <c r="AT1094" t="s">
        <v>90</v>
      </c>
      <c r="AU1094" t="s"/>
      <c r="AV1094" t="s"/>
      <c r="AW1094" t="s"/>
      <c r="AX1094" t="s"/>
      <c r="AY1094" t="n">
        <v>2311936</v>
      </c>
      <c r="AZ1094" t="s">
        <v>322</v>
      </c>
      <c r="BA1094" t="s"/>
      <c r="BB1094" t="n">
        <v>57292</v>
      </c>
      <c r="BC1094" t="n">
        <v>0</v>
      </c>
      <c r="BD1094" t="n">
        <v>0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97</v>
      </c>
      <c r="B1095" t="s">
        <v>71</v>
      </c>
      <c r="C1095" t="s">
        <v>98</v>
      </c>
      <c r="D1095" t="n">
        <v>2</v>
      </c>
      <c r="E1095" t="s">
        <v>318</v>
      </c>
      <c r="F1095" t="n">
        <v>821273</v>
      </c>
      <c r="G1095" t="s">
        <v>74</v>
      </c>
      <c r="H1095" t="s">
        <v>75</v>
      </c>
      <c r="I1095" t="s"/>
      <c r="J1095" t="s">
        <v>74</v>
      </c>
      <c r="K1095" t="n">
        <v>206</v>
      </c>
      <c r="L1095" t="s">
        <v>76</v>
      </c>
      <c r="M1095" t="s"/>
      <c r="N1095" t="s">
        <v>335</v>
      </c>
      <c r="O1095" t="s">
        <v>78</v>
      </c>
      <c r="P1095" t="s">
        <v>320</v>
      </c>
      <c r="Q1095" t="s"/>
      <c r="R1095" t="s">
        <v>80</v>
      </c>
      <c r="S1095" t="s">
        <v>194</v>
      </c>
      <c r="T1095" t="s">
        <v>82</v>
      </c>
      <c r="U1095" t="s"/>
      <c r="V1095" t="s">
        <v>83</v>
      </c>
      <c r="W1095" t="s">
        <v>84</v>
      </c>
      <c r="X1095" t="s"/>
      <c r="Y1095" t="s">
        <v>85</v>
      </c>
      <c r="Z1095">
        <f>HYPERLINK("https://hotelmonitor-cachepage.eclerx.com/savepage/tk_15439014796630137_sr_2151.html","info")</f>
        <v/>
      </c>
      <c r="AA1095" t="n">
        <v>147008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/>
      <c r="AP1095" t="n">
        <v>21</v>
      </c>
      <c r="AQ1095" t="s">
        <v>88</v>
      </c>
      <c r="AR1095" t="s">
        <v>107</v>
      </c>
      <c r="AS1095" t="s"/>
      <c r="AT1095" t="s">
        <v>90</v>
      </c>
      <c r="AU1095" t="s"/>
      <c r="AV1095" t="s"/>
      <c r="AW1095" t="s"/>
      <c r="AX1095" t="s"/>
      <c r="AY1095" t="n">
        <v>2311936</v>
      </c>
      <c r="AZ1095" t="s">
        <v>322</v>
      </c>
      <c r="BA1095" t="s"/>
      <c r="BB1095" t="n">
        <v>57292</v>
      </c>
      <c r="BC1095" t="n">
        <v>0</v>
      </c>
      <c r="BD1095" t="n">
        <v>0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97</v>
      </c>
      <c r="B1096" t="s">
        <v>71</v>
      </c>
      <c r="C1096" t="s">
        <v>98</v>
      </c>
      <c r="D1096" t="n">
        <v>2</v>
      </c>
      <c r="E1096" t="s">
        <v>318</v>
      </c>
      <c r="F1096" t="n">
        <v>821273</v>
      </c>
      <c r="G1096" t="s">
        <v>74</v>
      </c>
      <c r="H1096" t="s">
        <v>75</v>
      </c>
      <c r="I1096" t="s"/>
      <c r="J1096" t="s">
        <v>74</v>
      </c>
      <c r="K1096" t="n">
        <v>225</v>
      </c>
      <c r="L1096" t="s">
        <v>76</v>
      </c>
      <c r="M1096" t="s"/>
      <c r="N1096" t="s">
        <v>329</v>
      </c>
      <c r="O1096" t="s">
        <v>78</v>
      </c>
      <c r="P1096" t="s">
        <v>320</v>
      </c>
      <c r="Q1096" t="s"/>
      <c r="R1096" t="s">
        <v>80</v>
      </c>
      <c r="S1096" t="s">
        <v>330</v>
      </c>
      <c r="T1096" t="s">
        <v>82</v>
      </c>
      <c r="U1096" t="s"/>
      <c r="V1096" t="s">
        <v>83</v>
      </c>
      <c r="W1096" t="s">
        <v>84</v>
      </c>
      <c r="X1096" t="s"/>
      <c r="Y1096" t="s">
        <v>85</v>
      </c>
      <c r="Z1096">
        <f>HYPERLINK("https://hotelmonitor-cachepage.eclerx.com/savepage/tk_15439014796630137_sr_2151.html","info")</f>
        <v/>
      </c>
      <c r="AA1096" t="n">
        <v>147008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/>
      <c r="AP1096" t="n">
        <v>21</v>
      </c>
      <c r="AQ1096" t="s">
        <v>88</v>
      </c>
      <c r="AR1096" t="s">
        <v>110</v>
      </c>
      <c r="AS1096" t="s"/>
      <c r="AT1096" t="s">
        <v>90</v>
      </c>
      <c r="AU1096" t="s"/>
      <c r="AV1096" t="s"/>
      <c r="AW1096" t="s"/>
      <c r="AX1096" t="s"/>
      <c r="AY1096" t="n">
        <v>2311936</v>
      </c>
      <c r="AZ1096" t="s">
        <v>322</v>
      </c>
      <c r="BA1096" t="s"/>
      <c r="BB1096" t="n">
        <v>57292</v>
      </c>
      <c r="BC1096" t="n">
        <v>0</v>
      </c>
      <c r="BD1096" t="n">
        <v>0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97</v>
      </c>
      <c r="B1097" t="s">
        <v>71</v>
      </c>
      <c r="C1097" t="s">
        <v>98</v>
      </c>
      <c r="D1097" t="n">
        <v>2</v>
      </c>
      <c r="E1097" t="s">
        <v>318</v>
      </c>
      <c r="F1097" t="n">
        <v>821273</v>
      </c>
      <c r="G1097" t="s">
        <v>74</v>
      </c>
      <c r="H1097" t="s">
        <v>75</v>
      </c>
      <c r="I1097" t="s"/>
      <c r="J1097" t="s">
        <v>74</v>
      </c>
      <c r="K1097" t="n">
        <v>233</v>
      </c>
      <c r="L1097" t="s">
        <v>76</v>
      </c>
      <c r="M1097" t="s"/>
      <c r="N1097" t="s">
        <v>329</v>
      </c>
      <c r="O1097" t="s">
        <v>78</v>
      </c>
      <c r="P1097" t="s">
        <v>320</v>
      </c>
      <c r="Q1097" t="s"/>
      <c r="R1097" t="s">
        <v>80</v>
      </c>
      <c r="S1097" t="s">
        <v>212</v>
      </c>
      <c r="T1097" t="s">
        <v>82</v>
      </c>
      <c r="U1097" t="s"/>
      <c r="V1097" t="s">
        <v>83</v>
      </c>
      <c r="W1097" t="s">
        <v>84</v>
      </c>
      <c r="X1097" t="s"/>
      <c r="Y1097" t="s">
        <v>85</v>
      </c>
      <c r="Z1097">
        <f>HYPERLINK("https://hotelmonitor-cachepage.eclerx.com/savepage/tk_15439014796630137_sr_2151.html","info")</f>
        <v/>
      </c>
      <c r="AA1097" t="n">
        <v>147008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/>
      <c r="AP1097" t="n">
        <v>21</v>
      </c>
      <c r="AQ1097" t="s">
        <v>88</v>
      </c>
      <c r="AR1097" t="s">
        <v>116</v>
      </c>
      <c r="AS1097" t="s"/>
      <c r="AT1097" t="s">
        <v>90</v>
      </c>
      <c r="AU1097" t="s"/>
      <c r="AV1097" t="s"/>
      <c r="AW1097" t="s"/>
      <c r="AX1097" t="s"/>
      <c r="AY1097" t="n">
        <v>2311936</v>
      </c>
      <c r="AZ1097" t="s">
        <v>322</v>
      </c>
      <c r="BA1097" t="s"/>
      <c r="BB1097" t="n">
        <v>57292</v>
      </c>
      <c r="BC1097" t="n">
        <v>0</v>
      </c>
      <c r="BD1097" t="n">
        <v>0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97</v>
      </c>
      <c r="B1098" t="s">
        <v>71</v>
      </c>
      <c r="C1098" t="s">
        <v>98</v>
      </c>
      <c r="D1098" t="n">
        <v>2</v>
      </c>
      <c r="E1098" t="s">
        <v>318</v>
      </c>
      <c r="F1098" t="n">
        <v>821273</v>
      </c>
      <c r="G1098" t="s">
        <v>74</v>
      </c>
      <c r="H1098" t="s">
        <v>75</v>
      </c>
      <c r="I1098" t="s"/>
      <c r="J1098" t="s">
        <v>74</v>
      </c>
      <c r="K1098" t="n">
        <v>237</v>
      </c>
      <c r="L1098" t="s">
        <v>76</v>
      </c>
      <c r="M1098" t="s"/>
      <c r="N1098" t="s">
        <v>77</v>
      </c>
      <c r="O1098" t="s">
        <v>78</v>
      </c>
      <c r="P1098" t="s">
        <v>320</v>
      </c>
      <c r="Q1098" t="s"/>
      <c r="R1098" t="s">
        <v>80</v>
      </c>
      <c r="S1098" t="s">
        <v>331</v>
      </c>
      <c r="T1098" t="s">
        <v>82</v>
      </c>
      <c r="U1098" t="s"/>
      <c r="V1098" t="s">
        <v>83</v>
      </c>
      <c r="W1098" t="s">
        <v>84</v>
      </c>
      <c r="X1098" t="s"/>
      <c r="Y1098" t="s">
        <v>85</v>
      </c>
      <c r="Z1098">
        <f>HYPERLINK("https://hotelmonitor-cachepage.eclerx.com/savepage/tk_15439014796630137_sr_2151.html","info")</f>
        <v/>
      </c>
      <c r="AA1098" t="n">
        <v>147008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/>
      <c r="AP1098" t="n">
        <v>21</v>
      </c>
      <c r="AQ1098" t="s">
        <v>88</v>
      </c>
      <c r="AR1098" t="s">
        <v>119</v>
      </c>
      <c r="AS1098" t="s"/>
      <c r="AT1098" t="s">
        <v>90</v>
      </c>
      <c r="AU1098" t="s"/>
      <c r="AV1098" t="s"/>
      <c r="AW1098" t="s"/>
      <c r="AX1098" t="s"/>
      <c r="AY1098" t="n">
        <v>2311936</v>
      </c>
      <c r="AZ1098" t="s">
        <v>322</v>
      </c>
      <c r="BA1098" t="s"/>
      <c r="BB1098" t="n">
        <v>57292</v>
      </c>
      <c r="BC1098" t="n">
        <v>0</v>
      </c>
      <c r="BD1098" t="n">
        <v>0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97</v>
      </c>
      <c r="B1099" t="s">
        <v>71</v>
      </c>
      <c r="C1099" t="s">
        <v>98</v>
      </c>
      <c r="D1099" t="n">
        <v>2</v>
      </c>
      <c r="E1099" t="s">
        <v>318</v>
      </c>
      <c r="F1099" t="n">
        <v>821273</v>
      </c>
      <c r="G1099" t="s">
        <v>74</v>
      </c>
      <c r="H1099" t="s">
        <v>75</v>
      </c>
      <c r="I1099" t="s"/>
      <c r="J1099" t="s">
        <v>74</v>
      </c>
      <c r="K1099" t="n">
        <v>237</v>
      </c>
      <c r="L1099" t="s">
        <v>76</v>
      </c>
      <c r="M1099" t="s"/>
      <c r="N1099" t="s">
        <v>77</v>
      </c>
      <c r="O1099" t="s">
        <v>78</v>
      </c>
      <c r="P1099" t="s">
        <v>320</v>
      </c>
      <c r="Q1099" t="s"/>
      <c r="R1099" t="s">
        <v>80</v>
      </c>
      <c r="S1099" t="s">
        <v>331</v>
      </c>
      <c r="T1099" t="s">
        <v>82</v>
      </c>
      <c r="U1099" t="s"/>
      <c r="V1099" t="s">
        <v>83</v>
      </c>
      <c r="W1099" t="s">
        <v>84</v>
      </c>
      <c r="X1099" t="s"/>
      <c r="Y1099" t="s">
        <v>85</v>
      </c>
      <c r="Z1099">
        <f>HYPERLINK("https://hotelmonitor-cachepage.eclerx.com/savepage/tk_15439014796630137_sr_2151.html","info")</f>
        <v/>
      </c>
      <c r="AA1099" t="n">
        <v>147008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/>
      <c r="AP1099" t="n">
        <v>21</v>
      </c>
      <c r="AQ1099" t="s">
        <v>88</v>
      </c>
      <c r="AR1099" t="s">
        <v>119</v>
      </c>
      <c r="AS1099" t="s"/>
      <c r="AT1099" t="s">
        <v>90</v>
      </c>
      <c r="AU1099" t="s"/>
      <c r="AV1099" t="s"/>
      <c r="AW1099" t="s"/>
      <c r="AX1099" t="s"/>
      <c r="AY1099" t="n">
        <v>2311936</v>
      </c>
      <c r="AZ1099" t="s">
        <v>322</v>
      </c>
      <c r="BA1099" t="s"/>
      <c r="BB1099" t="n">
        <v>57292</v>
      </c>
      <c r="BC1099" t="n">
        <v>0</v>
      </c>
      <c r="BD1099" t="n">
        <v>0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97</v>
      </c>
      <c r="B1100" t="s">
        <v>71</v>
      </c>
      <c r="C1100" t="s">
        <v>98</v>
      </c>
      <c r="D1100" t="n">
        <v>2</v>
      </c>
      <c r="E1100" t="s">
        <v>318</v>
      </c>
      <c r="F1100" t="n">
        <v>821273</v>
      </c>
      <c r="G1100" t="s">
        <v>74</v>
      </c>
      <c r="H1100" t="s">
        <v>75</v>
      </c>
      <c r="I1100" t="s"/>
      <c r="J1100" t="s">
        <v>74</v>
      </c>
      <c r="K1100" t="n">
        <v>239</v>
      </c>
      <c r="L1100" t="s">
        <v>76</v>
      </c>
      <c r="M1100" t="s"/>
      <c r="N1100" t="s">
        <v>77</v>
      </c>
      <c r="O1100" t="s">
        <v>78</v>
      </c>
      <c r="P1100" t="s">
        <v>320</v>
      </c>
      <c r="Q1100" t="s"/>
      <c r="R1100" t="s">
        <v>80</v>
      </c>
      <c r="S1100" t="s">
        <v>332</v>
      </c>
      <c r="T1100" t="s">
        <v>82</v>
      </c>
      <c r="U1100" t="s"/>
      <c r="V1100" t="s">
        <v>83</v>
      </c>
      <c r="W1100" t="s">
        <v>84</v>
      </c>
      <c r="X1100" t="s"/>
      <c r="Y1100" t="s">
        <v>85</v>
      </c>
      <c r="Z1100">
        <f>HYPERLINK("https://hotelmonitor-cachepage.eclerx.com/savepage/tk_15439014796630137_sr_2151.html","info")</f>
        <v/>
      </c>
      <c r="AA1100" t="n">
        <v>147008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/>
      <c r="AP1100" t="n">
        <v>21</v>
      </c>
      <c r="AQ1100" t="s">
        <v>88</v>
      </c>
      <c r="AR1100" t="s">
        <v>124</v>
      </c>
      <c r="AS1100" t="s"/>
      <c r="AT1100" t="s">
        <v>90</v>
      </c>
      <c r="AU1100" t="s"/>
      <c r="AV1100" t="s"/>
      <c r="AW1100" t="s"/>
      <c r="AX1100" t="s"/>
      <c r="AY1100" t="n">
        <v>2311936</v>
      </c>
      <c r="AZ1100" t="s">
        <v>322</v>
      </c>
      <c r="BA1100" t="s"/>
      <c r="BB1100" t="n">
        <v>57292</v>
      </c>
      <c r="BC1100" t="n">
        <v>0</v>
      </c>
      <c r="BD1100" t="n">
        <v>0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97</v>
      </c>
      <c r="B1101" t="s">
        <v>71</v>
      </c>
      <c r="C1101" t="s">
        <v>98</v>
      </c>
      <c r="D1101" t="n">
        <v>2</v>
      </c>
      <c r="E1101" t="s">
        <v>318</v>
      </c>
      <c r="F1101" t="n">
        <v>821273</v>
      </c>
      <c r="G1101" t="s">
        <v>74</v>
      </c>
      <c r="H1101" t="s">
        <v>75</v>
      </c>
      <c r="I1101" t="s"/>
      <c r="J1101" t="s">
        <v>74</v>
      </c>
      <c r="K1101" t="n">
        <v>239</v>
      </c>
      <c r="L1101" t="s">
        <v>76</v>
      </c>
      <c r="M1101" t="s"/>
      <c r="N1101" t="s">
        <v>77</v>
      </c>
      <c r="O1101" t="s">
        <v>78</v>
      </c>
      <c r="P1101" t="s">
        <v>320</v>
      </c>
      <c r="Q1101" t="s"/>
      <c r="R1101" t="s">
        <v>80</v>
      </c>
      <c r="S1101" t="s">
        <v>332</v>
      </c>
      <c r="T1101" t="s">
        <v>82</v>
      </c>
      <c r="U1101" t="s"/>
      <c r="V1101" t="s">
        <v>83</v>
      </c>
      <c r="W1101" t="s">
        <v>84</v>
      </c>
      <c r="X1101" t="s"/>
      <c r="Y1101" t="s">
        <v>85</v>
      </c>
      <c r="Z1101">
        <f>HYPERLINK("https://hotelmonitor-cachepage.eclerx.com/savepage/tk_15439014796630137_sr_2151.html","info")</f>
        <v/>
      </c>
      <c r="AA1101" t="n">
        <v>147008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/>
      <c r="AP1101" t="n">
        <v>21</v>
      </c>
      <c r="AQ1101" t="s">
        <v>88</v>
      </c>
      <c r="AR1101" t="s">
        <v>124</v>
      </c>
      <c r="AS1101" t="s"/>
      <c r="AT1101" t="s">
        <v>90</v>
      </c>
      <c r="AU1101" t="s"/>
      <c r="AV1101" t="s"/>
      <c r="AW1101" t="s"/>
      <c r="AX1101" t="s"/>
      <c r="AY1101" t="n">
        <v>2311936</v>
      </c>
      <c r="AZ1101" t="s">
        <v>322</v>
      </c>
      <c r="BA1101" t="s"/>
      <c r="BB1101" t="n">
        <v>57292</v>
      </c>
      <c r="BC1101" t="n">
        <v>0</v>
      </c>
      <c r="BD1101" t="n">
        <v>0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97</v>
      </c>
      <c r="B1102" t="s">
        <v>71</v>
      </c>
      <c r="C1102" t="s">
        <v>98</v>
      </c>
      <c r="D1102" t="n">
        <v>2</v>
      </c>
      <c r="E1102" t="s">
        <v>318</v>
      </c>
      <c r="F1102" t="n">
        <v>821273</v>
      </c>
      <c r="G1102" t="s">
        <v>74</v>
      </c>
      <c r="H1102" t="s">
        <v>75</v>
      </c>
      <c r="I1102" t="s"/>
      <c r="J1102" t="s">
        <v>74</v>
      </c>
      <c r="K1102" t="n">
        <v>240</v>
      </c>
      <c r="L1102" t="s">
        <v>76</v>
      </c>
      <c r="M1102" t="s"/>
      <c r="N1102" t="s">
        <v>100</v>
      </c>
      <c r="O1102" t="s">
        <v>78</v>
      </c>
      <c r="P1102" t="s">
        <v>320</v>
      </c>
      <c r="Q1102" t="s"/>
      <c r="R1102" t="s">
        <v>80</v>
      </c>
      <c r="S1102" t="s">
        <v>333</v>
      </c>
      <c r="T1102" t="s">
        <v>82</v>
      </c>
      <c r="U1102" t="s"/>
      <c r="V1102" t="s">
        <v>83</v>
      </c>
      <c r="W1102" t="s">
        <v>84</v>
      </c>
      <c r="X1102" t="s"/>
      <c r="Y1102" t="s">
        <v>85</v>
      </c>
      <c r="Z1102">
        <f>HYPERLINK("https://hotelmonitor-cachepage.eclerx.com/savepage/tk_15439014796630137_sr_2151.html","info")</f>
        <v/>
      </c>
      <c r="AA1102" t="n">
        <v>147008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/>
      <c r="AP1102" t="n">
        <v>21</v>
      </c>
      <c r="AQ1102" t="s">
        <v>88</v>
      </c>
      <c r="AR1102" t="s">
        <v>103</v>
      </c>
      <c r="AS1102" t="s"/>
      <c r="AT1102" t="s">
        <v>90</v>
      </c>
      <c r="AU1102" t="s"/>
      <c r="AV1102" t="s"/>
      <c r="AW1102" t="s"/>
      <c r="AX1102" t="s"/>
      <c r="AY1102" t="n">
        <v>2311936</v>
      </c>
      <c r="AZ1102" t="s">
        <v>322</v>
      </c>
      <c r="BA1102" t="s"/>
      <c r="BB1102" t="n">
        <v>57292</v>
      </c>
      <c r="BC1102" t="n">
        <v>0</v>
      </c>
      <c r="BD1102" t="n">
        <v>0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97</v>
      </c>
      <c r="B1103" t="s">
        <v>71</v>
      </c>
      <c r="C1103" t="s">
        <v>98</v>
      </c>
      <c r="D1103" t="n">
        <v>2</v>
      </c>
      <c r="E1103" t="s">
        <v>318</v>
      </c>
      <c r="F1103" t="n">
        <v>821273</v>
      </c>
      <c r="G1103" t="s">
        <v>74</v>
      </c>
      <c r="H1103" t="s">
        <v>75</v>
      </c>
      <c r="I1103" t="s"/>
      <c r="J1103" t="s">
        <v>74</v>
      </c>
      <c r="K1103" t="n">
        <v>243</v>
      </c>
      <c r="L1103" t="s">
        <v>76</v>
      </c>
      <c r="M1103" t="s"/>
      <c r="N1103" t="s">
        <v>77</v>
      </c>
      <c r="O1103" t="s">
        <v>78</v>
      </c>
      <c r="P1103" t="s">
        <v>320</v>
      </c>
      <c r="Q1103" t="s"/>
      <c r="R1103" t="s">
        <v>80</v>
      </c>
      <c r="S1103" t="s">
        <v>334</v>
      </c>
      <c r="T1103" t="s">
        <v>82</v>
      </c>
      <c r="U1103" t="s"/>
      <c r="V1103" t="s">
        <v>83</v>
      </c>
      <c r="W1103" t="s">
        <v>84</v>
      </c>
      <c r="X1103" t="s"/>
      <c r="Y1103" t="s">
        <v>85</v>
      </c>
      <c r="Z1103">
        <f>HYPERLINK("https://hotelmonitor-cachepage.eclerx.com/savepage/tk_15439014796630137_sr_2151.html","info")</f>
        <v/>
      </c>
      <c r="AA1103" t="n">
        <v>147008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/>
      <c r="AP1103" t="n">
        <v>21</v>
      </c>
      <c r="AQ1103" t="s">
        <v>88</v>
      </c>
      <c r="AR1103" t="s">
        <v>89</v>
      </c>
      <c r="AS1103" t="s"/>
      <c r="AT1103" t="s">
        <v>90</v>
      </c>
      <c r="AU1103" t="s"/>
      <c r="AV1103" t="s"/>
      <c r="AW1103" t="s"/>
      <c r="AX1103" t="s"/>
      <c r="AY1103" t="n">
        <v>2311936</v>
      </c>
      <c r="AZ1103" t="s">
        <v>322</v>
      </c>
      <c r="BA1103" t="s"/>
      <c r="BB1103" t="n">
        <v>57292</v>
      </c>
      <c r="BC1103" t="n">
        <v>0</v>
      </c>
      <c r="BD1103" t="n">
        <v>0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97</v>
      </c>
      <c r="B1104" t="s">
        <v>71</v>
      </c>
      <c r="C1104" t="s">
        <v>98</v>
      </c>
      <c r="D1104" t="n">
        <v>2</v>
      </c>
      <c r="E1104" t="s">
        <v>318</v>
      </c>
      <c r="F1104" t="n">
        <v>821273</v>
      </c>
      <c r="G1104" t="s">
        <v>74</v>
      </c>
      <c r="H1104" t="s">
        <v>75</v>
      </c>
      <c r="I1104" t="s"/>
      <c r="J1104" t="s">
        <v>74</v>
      </c>
      <c r="K1104" t="n">
        <v>243</v>
      </c>
      <c r="L1104" t="s">
        <v>76</v>
      </c>
      <c r="M1104" t="s"/>
      <c r="N1104" t="s">
        <v>93</v>
      </c>
      <c r="O1104" t="s">
        <v>78</v>
      </c>
      <c r="P1104" t="s">
        <v>320</v>
      </c>
      <c r="Q1104" t="s"/>
      <c r="R1104" t="s">
        <v>80</v>
      </c>
      <c r="S1104" t="s">
        <v>334</v>
      </c>
      <c r="T1104" t="s">
        <v>82</v>
      </c>
      <c r="U1104" t="s"/>
      <c r="V1104" t="s">
        <v>83</v>
      </c>
      <c r="W1104" t="s">
        <v>84</v>
      </c>
      <c r="X1104" t="s"/>
      <c r="Y1104" t="s">
        <v>85</v>
      </c>
      <c r="Z1104">
        <f>HYPERLINK("https://hotelmonitor-cachepage.eclerx.com/savepage/tk_15439014796630137_sr_2151.html","info")</f>
        <v/>
      </c>
      <c r="AA1104" t="n">
        <v>147008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/>
      <c r="AP1104" t="n">
        <v>21</v>
      </c>
      <c r="AQ1104" t="s">
        <v>88</v>
      </c>
      <c r="AR1104" t="s">
        <v>89</v>
      </c>
      <c r="AS1104" t="s"/>
      <c r="AT1104" t="s">
        <v>90</v>
      </c>
      <c r="AU1104" t="s"/>
      <c r="AV1104" t="s"/>
      <c r="AW1104" t="s"/>
      <c r="AX1104" t="s"/>
      <c r="AY1104" t="n">
        <v>2311936</v>
      </c>
      <c r="AZ1104" t="s">
        <v>322</v>
      </c>
      <c r="BA1104" t="s"/>
      <c r="BB1104" t="n">
        <v>57292</v>
      </c>
      <c r="BC1104" t="n">
        <v>0</v>
      </c>
      <c r="BD1104" t="n">
        <v>0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97</v>
      </c>
      <c r="B1105" t="s">
        <v>71</v>
      </c>
      <c r="C1105" t="s">
        <v>98</v>
      </c>
      <c r="D1105" t="n">
        <v>2</v>
      </c>
      <c r="E1105" t="s">
        <v>318</v>
      </c>
      <c r="F1105" t="n">
        <v>821273</v>
      </c>
      <c r="G1105" t="s">
        <v>74</v>
      </c>
      <c r="H1105" t="s">
        <v>75</v>
      </c>
      <c r="I1105" t="s"/>
      <c r="J1105" t="s">
        <v>74</v>
      </c>
      <c r="K1105" t="n">
        <v>258</v>
      </c>
      <c r="L1105" t="s">
        <v>76</v>
      </c>
      <c r="M1105" t="s"/>
      <c r="N1105" t="s">
        <v>337</v>
      </c>
      <c r="O1105" t="s">
        <v>78</v>
      </c>
      <c r="P1105" t="s">
        <v>320</v>
      </c>
      <c r="Q1105" t="s"/>
      <c r="R1105" t="s">
        <v>80</v>
      </c>
      <c r="S1105" t="s">
        <v>221</v>
      </c>
      <c r="T1105" t="s">
        <v>82</v>
      </c>
      <c r="U1105" t="s"/>
      <c r="V1105" t="s">
        <v>83</v>
      </c>
      <c r="W1105" t="s">
        <v>84</v>
      </c>
      <c r="X1105" t="s"/>
      <c r="Y1105" t="s">
        <v>85</v>
      </c>
      <c r="Z1105">
        <f>HYPERLINK("https://hotelmonitor-cachepage.eclerx.com/savepage/tk_15439014796630137_sr_2151.html","info")</f>
        <v/>
      </c>
      <c r="AA1105" t="n">
        <v>147008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/>
      <c r="AP1105" t="n">
        <v>21</v>
      </c>
      <c r="AQ1105" t="s">
        <v>88</v>
      </c>
      <c r="AR1105" t="s">
        <v>110</v>
      </c>
      <c r="AS1105" t="s"/>
      <c r="AT1105" t="s">
        <v>90</v>
      </c>
      <c r="AU1105" t="s"/>
      <c r="AV1105" t="s"/>
      <c r="AW1105" t="s"/>
      <c r="AX1105" t="s"/>
      <c r="AY1105" t="n">
        <v>2311936</v>
      </c>
      <c r="AZ1105" t="s">
        <v>322</v>
      </c>
      <c r="BA1105" t="s"/>
      <c r="BB1105" t="n">
        <v>57292</v>
      </c>
      <c r="BC1105" t="n">
        <v>0</v>
      </c>
      <c r="BD1105" t="n">
        <v>0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97</v>
      </c>
      <c r="B1106" t="s">
        <v>71</v>
      </c>
      <c r="C1106" t="s">
        <v>98</v>
      </c>
      <c r="D1106" t="n">
        <v>2</v>
      </c>
      <c r="E1106" t="s">
        <v>318</v>
      </c>
      <c r="F1106" t="n">
        <v>821273</v>
      </c>
      <c r="G1106" t="s">
        <v>74</v>
      </c>
      <c r="H1106" t="s">
        <v>75</v>
      </c>
      <c r="I1106" t="s"/>
      <c r="J1106" t="s">
        <v>74</v>
      </c>
      <c r="K1106" t="n">
        <v>267</v>
      </c>
      <c r="L1106" t="s">
        <v>76</v>
      </c>
      <c r="M1106" t="s"/>
      <c r="N1106" t="s">
        <v>337</v>
      </c>
      <c r="O1106" t="s">
        <v>78</v>
      </c>
      <c r="P1106" t="s">
        <v>320</v>
      </c>
      <c r="Q1106" t="s"/>
      <c r="R1106" t="s">
        <v>80</v>
      </c>
      <c r="S1106" t="s">
        <v>338</v>
      </c>
      <c r="T1106" t="s">
        <v>82</v>
      </c>
      <c r="U1106" t="s"/>
      <c r="V1106" t="s">
        <v>83</v>
      </c>
      <c r="W1106" t="s">
        <v>84</v>
      </c>
      <c r="X1106" t="s"/>
      <c r="Y1106" t="s">
        <v>85</v>
      </c>
      <c r="Z1106">
        <f>HYPERLINK("https://hotelmonitor-cachepage.eclerx.com/savepage/tk_15439014796630137_sr_2151.html","info")</f>
        <v/>
      </c>
      <c r="AA1106" t="n">
        <v>147008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/>
      <c r="AP1106" t="n">
        <v>21</v>
      </c>
      <c r="AQ1106" t="s">
        <v>88</v>
      </c>
      <c r="AR1106" t="s">
        <v>116</v>
      </c>
      <c r="AS1106" t="s"/>
      <c r="AT1106" t="s">
        <v>90</v>
      </c>
      <c r="AU1106" t="s"/>
      <c r="AV1106" t="s"/>
      <c r="AW1106" t="s"/>
      <c r="AX1106" t="s"/>
      <c r="AY1106" t="n">
        <v>2311936</v>
      </c>
      <c r="AZ1106" t="s">
        <v>322</v>
      </c>
      <c r="BA1106" t="s"/>
      <c r="BB1106" t="n">
        <v>57292</v>
      </c>
      <c r="BC1106" t="n">
        <v>0</v>
      </c>
      <c r="BD1106" t="n">
        <v>0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97</v>
      </c>
      <c r="B1107" t="s">
        <v>71</v>
      </c>
      <c r="C1107" t="s">
        <v>98</v>
      </c>
      <c r="D1107" t="n">
        <v>2</v>
      </c>
      <c r="E1107" t="s">
        <v>318</v>
      </c>
      <c r="F1107" t="n">
        <v>821273</v>
      </c>
      <c r="G1107" t="s">
        <v>74</v>
      </c>
      <c r="H1107" t="s">
        <v>75</v>
      </c>
      <c r="I1107" t="s"/>
      <c r="J1107" t="s">
        <v>74</v>
      </c>
      <c r="K1107" t="n">
        <v>276</v>
      </c>
      <c r="L1107" t="s">
        <v>76</v>
      </c>
      <c r="M1107" t="s"/>
      <c r="N1107" t="s">
        <v>191</v>
      </c>
      <c r="O1107" t="s">
        <v>78</v>
      </c>
      <c r="P1107" t="s">
        <v>320</v>
      </c>
      <c r="Q1107" t="s"/>
      <c r="R1107" t="s">
        <v>80</v>
      </c>
      <c r="S1107" t="s">
        <v>340</v>
      </c>
      <c r="T1107" t="s">
        <v>82</v>
      </c>
      <c r="U1107" t="s"/>
      <c r="V1107" t="s">
        <v>83</v>
      </c>
      <c r="W1107" t="s">
        <v>84</v>
      </c>
      <c r="X1107" t="s"/>
      <c r="Y1107" t="s">
        <v>85</v>
      </c>
      <c r="Z1107">
        <f>HYPERLINK("https://hotelmonitor-cachepage.eclerx.com/savepage/tk_15439014796630137_sr_2151.html","info")</f>
        <v/>
      </c>
      <c r="AA1107" t="n">
        <v>147008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/>
      <c r="AP1107" t="n">
        <v>21</v>
      </c>
      <c r="AQ1107" t="s">
        <v>88</v>
      </c>
      <c r="AR1107" t="s">
        <v>89</v>
      </c>
      <c r="AS1107" t="s"/>
      <c r="AT1107" t="s">
        <v>90</v>
      </c>
      <c r="AU1107" t="s"/>
      <c r="AV1107" t="s"/>
      <c r="AW1107" t="s"/>
      <c r="AX1107" t="s"/>
      <c r="AY1107" t="n">
        <v>2311936</v>
      </c>
      <c r="AZ1107" t="s">
        <v>322</v>
      </c>
      <c r="BA1107" t="s"/>
      <c r="BB1107" t="n">
        <v>57292</v>
      </c>
      <c r="BC1107" t="n">
        <v>0</v>
      </c>
      <c r="BD1107" t="n">
        <v>0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97</v>
      </c>
      <c r="B1108" t="s">
        <v>71</v>
      </c>
      <c r="C1108" t="s">
        <v>98</v>
      </c>
      <c r="D1108" t="n">
        <v>2</v>
      </c>
      <c r="E1108" t="s">
        <v>318</v>
      </c>
      <c r="F1108" t="n">
        <v>821273</v>
      </c>
      <c r="G1108" t="s">
        <v>74</v>
      </c>
      <c r="H1108" t="s">
        <v>75</v>
      </c>
      <c r="I1108" t="s"/>
      <c r="J1108" t="s">
        <v>74</v>
      </c>
      <c r="K1108" t="n">
        <v>276</v>
      </c>
      <c r="L1108" t="s">
        <v>76</v>
      </c>
      <c r="M1108" t="s"/>
      <c r="N1108" t="s">
        <v>339</v>
      </c>
      <c r="O1108" t="s">
        <v>78</v>
      </c>
      <c r="P1108" t="s">
        <v>320</v>
      </c>
      <c r="Q1108" t="s"/>
      <c r="R1108" t="s">
        <v>80</v>
      </c>
      <c r="S1108" t="s">
        <v>340</v>
      </c>
      <c r="T1108" t="s">
        <v>82</v>
      </c>
      <c r="U1108" t="s"/>
      <c r="V1108" t="s">
        <v>83</v>
      </c>
      <c r="W1108" t="s">
        <v>84</v>
      </c>
      <c r="X1108" t="s"/>
      <c r="Y1108" t="s">
        <v>85</v>
      </c>
      <c r="Z1108">
        <f>HYPERLINK("https://hotelmonitor-cachepage.eclerx.com/savepage/tk_15439014796630137_sr_2151.html","info")</f>
        <v/>
      </c>
      <c r="AA1108" t="n">
        <v>147008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/>
      <c r="AP1108" t="n">
        <v>21</v>
      </c>
      <c r="AQ1108" t="s">
        <v>88</v>
      </c>
      <c r="AR1108" t="s">
        <v>89</v>
      </c>
      <c r="AS1108" t="s"/>
      <c r="AT1108" t="s">
        <v>90</v>
      </c>
      <c r="AU1108" t="s"/>
      <c r="AV1108" t="s"/>
      <c r="AW1108" t="s"/>
      <c r="AX1108" t="s"/>
      <c r="AY1108" t="n">
        <v>2311936</v>
      </c>
      <c r="AZ1108" t="s">
        <v>322</v>
      </c>
      <c r="BA1108" t="s"/>
      <c r="BB1108" t="n">
        <v>57292</v>
      </c>
      <c r="BC1108" t="n">
        <v>0</v>
      </c>
      <c r="BD1108" t="n">
        <v>0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97</v>
      </c>
      <c r="B1109" t="s">
        <v>71</v>
      </c>
      <c r="C1109" t="s">
        <v>98</v>
      </c>
      <c r="D1109" t="n">
        <v>2</v>
      </c>
      <c r="E1109" t="s">
        <v>722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94</v>
      </c>
      <c r="L1109" t="s">
        <v>76</v>
      </c>
      <c r="M1109" t="s"/>
      <c r="N1109" t="s">
        <v>515</v>
      </c>
      <c r="O1109" t="s">
        <v>78</v>
      </c>
      <c r="P1109" t="s">
        <v>722</v>
      </c>
      <c r="Q1109" t="s"/>
      <c r="R1109" t="s">
        <v>80</v>
      </c>
      <c r="S1109" t="s">
        <v>267</v>
      </c>
      <c r="T1109" t="s">
        <v>82</v>
      </c>
      <c r="U1109" t="s"/>
      <c r="V1109" t="s">
        <v>83</v>
      </c>
      <c r="W1109" t="s">
        <v>84</v>
      </c>
      <c r="X1109" t="s"/>
      <c r="Y1109" t="s">
        <v>85</v>
      </c>
      <c r="Z1109">
        <f>HYPERLINK("https://hotelmonitor-cachepage.eclerx.com/savepage/tk_1543901662583012_sr_2151.html","info")</f>
        <v/>
      </c>
      <c r="AA1109" t="n">
        <v>-2311948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/>
      <c r="AP1109" t="n">
        <v>78</v>
      </c>
      <c r="AQ1109" t="s">
        <v>88</v>
      </c>
      <c r="AR1109" t="s">
        <v>107</v>
      </c>
      <c r="AS1109" t="s"/>
      <c r="AT1109" t="s">
        <v>90</v>
      </c>
      <c r="AU1109" t="s"/>
      <c r="AV1109" t="s"/>
      <c r="AW1109" t="s"/>
      <c r="AX1109" t="s"/>
      <c r="AY1109" t="n">
        <v>2311948</v>
      </c>
      <c r="AZ1109" t="s">
        <v>723</v>
      </c>
      <c r="BA1109" t="s"/>
      <c r="BB1109" t="n">
        <v>110966</v>
      </c>
      <c r="BC1109" t="n">
        <v>10.006511807442</v>
      </c>
      <c r="BD1109" t="n">
        <v>53.556397364602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724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157</v>
      </c>
      <c r="L1110" t="s">
        <v>76</v>
      </c>
      <c r="M1110" t="s"/>
      <c r="N1110" t="s">
        <v>725</v>
      </c>
      <c r="O1110" t="s">
        <v>78</v>
      </c>
      <c r="P1110" t="s">
        <v>724</v>
      </c>
      <c r="Q1110" t="s"/>
      <c r="R1110" t="s">
        <v>80</v>
      </c>
      <c r="S1110" t="s">
        <v>366</v>
      </c>
      <c r="T1110" t="s">
        <v>82</v>
      </c>
      <c r="U1110" t="s"/>
      <c r="V1110" t="s">
        <v>83</v>
      </c>
      <c r="W1110" t="s">
        <v>94</v>
      </c>
      <c r="X1110" t="s"/>
      <c r="Y1110" t="s">
        <v>85</v>
      </c>
      <c r="Z1110">
        <f>HYPERLINK("https://hotelmonitor-cachepage.eclerx.com/savepage/tk_1543911444268246_sr_2152.html","info")</f>
        <v/>
      </c>
      <c r="AA1110" t="n">
        <v>-2311920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/>
      <c r="AP1110" t="n">
        <v>6</v>
      </c>
      <c r="AQ1110" t="s">
        <v>88</v>
      </c>
      <c r="AR1110" t="s">
        <v>113</v>
      </c>
      <c r="AS1110" t="s"/>
      <c r="AT1110" t="s">
        <v>90</v>
      </c>
      <c r="AU1110" t="s"/>
      <c r="AV1110" t="s"/>
      <c r="AW1110" t="s"/>
      <c r="AX1110" t="s"/>
      <c r="AY1110" t="n">
        <v>2311920</v>
      </c>
      <c r="AZ1110" t="s">
        <v>726</v>
      </c>
      <c r="BA1110" t="s"/>
      <c r="BB1110" t="n">
        <v>63571</v>
      </c>
      <c r="BC1110" t="n">
        <v>9.9776002764702</v>
      </c>
      <c r="BD1110" t="n">
        <v>53.550985320822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724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205</v>
      </c>
      <c r="L1111" t="s">
        <v>76</v>
      </c>
      <c r="M1111" t="s"/>
      <c r="N1111" t="s">
        <v>627</v>
      </c>
      <c r="O1111" t="s">
        <v>78</v>
      </c>
      <c r="P1111" t="s">
        <v>724</v>
      </c>
      <c r="Q1111" t="s"/>
      <c r="R1111" t="s">
        <v>80</v>
      </c>
      <c r="S1111" t="s">
        <v>727</v>
      </c>
      <c r="T1111" t="s">
        <v>82</v>
      </c>
      <c r="U1111" t="s"/>
      <c r="V1111" t="s">
        <v>83</v>
      </c>
      <c r="W1111" t="s">
        <v>94</v>
      </c>
      <c r="X1111" t="s"/>
      <c r="Y1111" t="s">
        <v>85</v>
      </c>
      <c r="Z1111">
        <f>HYPERLINK("https://hotelmonitor-cachepage.eclerx.com/savepage/tk_1543911444268246_sr_2152.html","info")</f>
        <v/>
      </c>
      <c r="AA1111" t="n">
        <v>-2311920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/>
      <c r="AP1111" t="n">
        <v>6</v>
      </c>
      <c r="AQ1111" t="s">
        <v>88</v>
      </c>
      <c r="AR1111" t="s">
        <v>113</v>
      </c>
      <c r="AS1111" t="s"/>
      <c r="AT1111" t="s">
        <v>90</v>
      </c>
      <c r="AU1111" t="s"/>
      <c r="AV1111" t="s"/>
      <c r="AW1111" t="s"/>
      <c r="AX1111" t="s"/>
      <c r="AY1111" t="n">
        <v>2311920</v>
      </c>
      <c r="AZ1111" t="s">
        <v>726</v>
      </c>
      <c r="BA1111" t="s"/>
      <c r="BB1111" t="n">
        <v>63571</v>
      </c>
      <c r="BC1111" t="n">
        <v>9.9776002764702</v>
      </c>
      <c r="BD1111" t="n">
        <v>53.550985320822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724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218</v>
      </c>
      <c r="L1112" t="s">
        <v>76</v>
      </c>
      <c r="M1112" t="s"/>
      <c r="N1112" t="s">
        <v>728</v>
      </c>
      <c r="O1112" t="s">
        <v>78</v>
      </c>
      <c r="P1112" t="s">
        <v>724</v>
      </c>
      <c r="Q1112" t="s"/>
      <c r="R1112" t="s">
        <v>80</v>
      </c>
      <c r="S1112" t="s">
        <v>201</v>
      </c>
      <c r="T1112" t="s">
        <v>82</v>
      </c>
      <c r="U1112" t="s"/>
      <c r="V1112" t="s">
        <v>83</v>
      </c>
      <c r="W1112" t="s">
        <v>84</v>
      </c>
      <c r="X1112" t="s"/>
      <c r="Y1112" t="s">
        <v>85</v>
      </c>
      <c r="Z1112">
        <f>HYPERLINK("https://hotelmonitor-cachepage.eclerx.com/savepage/tk_1543911444268246_sr_2152.html","info")</f>
        <v/>
      </c>
      <c r="AA1112" t="n">
        <v>-2311920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/>
      <c r="AP1112" t="n">
        <v>6</v>
      </c>
      <c r="AQ1112" t="s">
        <v>88</v>
      </c>
      <c r="AR1112" t="s">
        <v>107</v>
      </c>
      <c r="AS1112" t="s"/>
      <c r="AT1112" t="s">
        <v>90</v>
      </c>
      <c r="AU1112" t="s"/>
      <c r="AV1112" t="s"/>
      <c r="AW1112" t="s"/>
      <c r="AX1112" t="s"/>
      <c r="AY1112" t="n">
        <v>2311920</v>
      </c>
      <c r="AZ1112" t="s">
        <v>726</v>
      </c>
      <c r="BA1112" t="s"/>
      <c r="BB1112" t="n">
        <v>63571</v>
      </c>
      <c r="BC1112" t="n">
        <v>9.9776002764702</v>
      </c>
      <c r="BD1112" t="n">
        <v>53.550985320822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97</v>
      </c>
      <c r="B1113" t="s">
        <v>71</v>
      </c>
      <c r="C1113" t="s">
        <v>98</v>
      </c>
      <c r="D1113" t="n">
        <v>2</v>
      </c>
      <c r="E1113" t="s">
        <v>729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100</v>
      </c>
      <c r="L1113" t="s">
        <v>76</v>
      </c>
      <c r="M1113" t="s"/>
      <c r="N1113" t="s">
        <v>117</v>
      </c>
      <c r="O1113" t="s">
        <v>78</v>
      </c>
      <c r="P1113" t="s">
        <v>729</v>
      </c>
      <c r="Q1113" t="s"/>
      <c r="R1113" t="s">
        <v>80</v>
      </c>
      <c r="S1113" t="s">
        <v>315</v>
      </c>
      <c r="T1113" t="s">
        <v>82</v>
      </c>
      <c r="U1113" t="s"/>
      <c r="V1113" t="s">
        <v>83</v>
      </c>
      <c r="W1113" t="s">
        <v>94</v>
      </c>
      <c r="X1113" t="s"/>
      <c r="Y1113" t="s">
        <v>85</v>
      </c>
      <c r="Z1113">
        <f>HYPERLINK("https://hotelmonitor-cachepage.eclerx.com/savepage/tk_1543901532638834_sr_2151.html","info")</f>
        <v/>
      </c>
      <c r="AA1113" t="n">
        <v>-3906472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/>
      <c r="AP1113" t="n">
        <v>36</v>
      </c>
      <c r="AQ1113" t="s">
        <v>88</v>
      </c>
      <c r="AR1113" t="s">
        <v>103</v>
      </c>
      <c r="AS1113" t="s"/>
      <c r="AT1113" t="s">
        <v>90</v>
      </c>
      <c r="AU1113" t="s"/>
      <c r="AV1113" t="s"/>
      <c r="AW1113" t="s"/>
      <c r="AX1113" t="s"/>
      <c r="AY1113" t="n">
        <v>3906472</v>
      </c>
      <c r="AZ1113" t="s">
        <v>730</v>
      </c>
      <c r="BA1113" t="s"/>
      <c r="BB1113" t="n">
        <v>28912</v>
      </c>
      <c r="BC1113" t="n">
        <v>9.935826212167701</v>
      </c>
      <c r="BD1113" t="n">
        <v>53.552473642112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97</v>
      </c>
      <c r="B1114" t="s">
        <v>71</v>
      </c>
      <c r="C1114" t="s">
        <v>98</v>
      </c>
      <c r="D1114" t="n">
        <v>2</v>
      </c>
      <c r="E1114" t="s">
        <v>729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107</v>
      </c>
      <c r="L1114" t="s">
        <v>76</v>
      </c>
      <c r="M1114" t="s"/>
      <c r="N1114" t="s">
        <v>370</v>
      </c>
      <c r="O1114" t="s">
        <v>78</v>
      </c>
      <c r="P1114" t="s">
        <v>729</v>
      </c>
      <c r="Q1114" t="s"/>
      <c r="R1114" t="s">
        <v>80</v>
      </c>
      <c r="S1114" t="s">
        <v>268</v>
      </c>
      <c r="T1114" t="s">
        <v>82</v>
      </c>
      <c r="U1114" t="s"/>
      <c r="V1114" t="s">
        <v>83</v>
      </c>
      <c r="W1114" t="s">
        <v>94</v>
      </c>
      <c r="X1114" t="s"/>
      <c r="Y1114" t="s">
        <v>85</v>
      </c>
      <c r="Z1114">
        <f>HYPERLINK("https://hotelmonitor-cachepage.eclerx.com/savepage/tk_1543901532638834_sr_2151.html","info")</f>
        <v/>
      </c>
      <c r="AA1114" t="n">
        <v>-3906472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/>
      <c r="AP1114" t="n">
        <v>36</v>
      </c>
      <c r="AQ1114" t="s">
        <v>88</v>
      </c>
      <c r="AR1114" t="s">
        <v>110</v>
      </c>
      <c r="AS1114" t="s"/>
      <c r="AT1114" t="s">
        <v>90</v>
      </c>
      <c r="AU1114" t="s"/>
      <c r="AV1114" t="s"/>
      <c r="AW1114" t="s"/>
      <c r="AX1114" t="s"/>
      <c r="AY1114" t="n">
        <v>3906472</v>
      </c>
      <c r="AZ1114" t="s">
        <v>730</v>
      </c>
      <c r="BA1114" t="s"/>
      <c r="BB1114" t="n">
        <v>28912</v>
      </c>
      <c r="BC1114" t="n">
        <v>9.935826212167701</v>
      </c>
      <c r="BD1114" t="n">
        <v>53.552473642112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97</v>
      </c>
      <c r="B1115" t="s">
        <v>71</v>
      </c>
      <c r="C1115" t="s">
        <v>98</v>
      </c>
      <c r="D1115" t="n">
        <v>2</v>
      </c>
      <c r="E1115" t="s">
        <v>729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111</v>
      </c>
      <c r="L1115" t="s">
        <v>76</v>
      </c>
      <c r="M1115" t="s"/>
      <c r="N1115" t="s">
        <v>117</v>
      </c>
      <c r="O1115" t="s">
        <v>78</v>
      </c>
      <c r="P1115" t="s">
        <v>729</v>
      </c>
      <c r="Q1115" t="s"/>
      <c r="R1115" t="s">
        <v>80</v>
      </c>
      <c r="S1115" t="s">
        <v>179</v>
      </c>
      <c r="T1115" t="s">
        <v>82</v>
      </c>
      <c r="U1115" t="s"/>
      <c r="V1115" t="s">
        <v>83</v>
      </c>
      <c r="W1115" t="s">
        <v>94</v>
      </c>
      <c r="X1115" t="s"/>
      <c r="Y1115" t="s">
        <v>85</v>
      </c>
      <c r="Z1115">
        <f>HYPERLINK("https://hotelmonitor-cachepage.eclerx.com/savepage/tk_1543901532638834_sr_2151.html","info")</f>
        <v/>
      </c>
      <c r="AA1115" t="n">
        <v>-3906472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/>
      <c r="AP1115" t="n">
        <v>36</v>
      </c>
      <c r="AQ1115" t="s">
        <v>88</v>
      </c>
      <c r="AR1115" t="s">
        <v>103</v>
      </c>
      <c r="AS1115" t="s"/>
      <c r="AT1115" t="s">
        <v>90</v>
      </c>
      <c r="AU1115" t="s"/>
      <c r="AV1115" t="s"/>
      <c r="AW1115" t="s"/>
      <c r="AX1115" t="s"/>
      <c r="AY1115" t="n">
        <v>3906472</v>
      </c>
      <c r="AZ1115" t="s">
        <v>730</v>
      </c>
      <c r="BA1115" t="s"/>
      <c r="BB1115" t="n">
        <v>28912</v>
      </c>
      <c r="BC1115" t="n">
        <v>9.935826212167701</v>
      </c>
      <c r="BD1115" t="n">
        <v>53.552473642112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97</v>
      </c>
      <c r="B1116" t="s">
        <v>71</v>
      </c>
      <c r="C1116" t="s">
        <v>98</v>
      </c>
      <c r="D1116" t="n">
        <v>2</v>
      </c>
      <c r="E1116" t="s">
        <v>729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111</v>
      </c>
      <c r="L1116" t="s">
        <v>76</v>
      </c>
      <c r="M1116" t="s"/>
      <c r="N1116" t="s">
        <v>77</v>
      </c>
      <c r="O1116" t="s">
        <v>78</v>
      </c>
      <c r="P1116" t="s">
        <v>729</v>
      </c>
      <c r="Q1116" t="s"/>
      <c r="R1116" t="s">
        <v>80</v>
      </c>
      <c r="S1116" t="s">
        <v>179</v>
      </c>
      <c r="T1116" t="s">
        <v>82</v>
      </c>
      <c r="U1116" t="s"/>
      <c r="V1116" t="s">
        <v>83</v>
      </c>
      <c r="W1116" t="s">
        <v>94</v>
      </c>
      <c r="X1116" t="s"/>
      <c r="Y1116" t="s">
        <v>85</v>
      </c>
      <c r="Z1116">
        <f>HYPERLINK("https://hotelmonitor-cachepage.eclerx.com/savepage/tk_1543901532638834_sr_2151.html","info")</f>
        <v/>
      </c>
      <c r="AA1116" t="n">
        <v>-3906472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/>
      <c r="AP1116" t="n">
        <v>36</v>
      </c>
      <c r="AQ1116" t="s">
        <v>88</v>
      </c>
      <c r="AR1116" t="s">
        <v>119</v>
      </c>
      <c r="AS1116" t="s"/>
      <c r="AT1116" t="s">
        <v>90</v>
      </c>
      <c r="AU1116" t="s"/>
      <c r="AV1116" t="s"/>
      <c r="AW1116" t="s"/>
      <c r="AX1116" t="s"/>
      <c r="AY1116" t="n">
        <v>3906472</v>
      </c>
      <c r="AZ1116" t="s">
        <v>730</v>
      </c>
      <c r="BA1116" t="s"/>
      <c r="BB1116" t="n">
        <v>28912</v>
      </c>
      <c r="BC1116" t="n">
        <v>9.935826212167701</v>
      </c>
      <c r="BD1116" t="n">
        <v>53.552473642112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97</v>
      </c>
      <c r="B1117" t="s">
        <v>71</v>
      </c>
      <c r="C1117" t="s">
        <v>98</v>
      </c>
      <c r="D1117" t="n">
        <v>2</v>
      </c>
      <c r="E1117" t="s">
        <v>729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118</v>
      </c>
      <c r="L1117" t="s">
        <v>76</v>
      </c>
      <c r="M1117" t="s"/>
      <c r="N1117" t="s">
        <v>371</v>
      </c>
      <c r="O1117" t="s">
        <v>78</v>
      </c>
      <c r="P1117" t="s">
        <v>729</v>
      </c>
      <c r="Q1117" t="s"/>
      <c r="R1117" t="s">
        <v>80</v>
      </c>
      <c r="S1117" t="s">
        <v>449</v>
      </c>
      <c r="T1117" t="s">
        <v>82</v>
      </c>
      <c r="U1117" t="s"/>
      <c r="V1117" t="s">
        <v>83</v>
      </c>
      <c r="W1117" t="s">
        <v>94</v>
      </c>
      <c r="X1117" t="s"/>
      <c r="Y1117" t="s">
        <v>85</v>
      </c>
      <c r="Z1117">
        <f>HYPERLINK("https://hotelmonitor-cachepage.eclerx.com/savepage/tk_1543901532638834_sr_2151.html","info")</f>
        <v/>
      </c>
      <c r="AA1117" t="n">
        <v>-3906472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/>
      <c r="AP1117" t="n">
        <v>36</v>
      </c>
      <c r="AQ1117" t="s">
        <v>88</v>
      </c>
      <c r="AR1117" t="s">
        <v>110</v>
      </c>
      <c r="AS1117" t="s"/>
      <c r="AT1117" t="s">
        <v>90</v>
      </c>
      <c r="AU1117" t="s"/>
      <c r="AV1117" t="s"/>
      <c r="AW1117" t="s"/>
      <c r="AX1117" t="s"/>
      <c r="AY1117" t="n">
        <v>3906472</v>
      </c>
      <c r="AZ1117" t="s">
        <v>730</v>
      </c>
      <c r="BA1117" t="s"/>
      <c r="BB1117" t="n">
        <v>28912</v>
      </c>
      <c r="BC1117" t="n">
        <v>9.935826212167701</v>
      </c>
      <c r="BD1117" t="n">
        <v>53.552473642112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97</v>
      </c>
      <c r="B1118" t="s">
        <v>71</v>
      </c>
      <c r="C1118" t="s">
        <v>98</v>
      </c>
      <c r="D1118" t="n">
        <v>2</v>
      </c>
      <c r="E1118" t="s">
        <v>729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119</v>
      </c>
      <c r="L1118" t="s">
        <v>76</v>
      </c>
      <c r="M1118" t="s"/>
      <c r="N1118" t="s">
        <v>77</v>
      </c>
      <c r="O1118" t="s">
        <v>78</v>
      </c>
      <c r="P1118" t="s">
        <v>729</v>
      </c>
      <c r="Q1118" t="s"/>
      <c r="R1118" t="s">
        <v>80</v>
      </c>
      <c r="S1118" t="s">
        <v>623</v>
      </c>
      <c r="T1118" t="s">
        <v>82</v>
      </c>
      <c r="U1118" t="s"/>
      <c r="V1118" t="s">
        <v>83</v>
      </c>
      <c r="W1118" t="s">
        <v>94</v>
      </c>
      <c r="X1118" t="s"/>
      <c r="Y1118" t="s">
        <v>85</v>
      </c>
      <c r="Z1118">
        <f>HYPERLINK("https://hotelmonitor-cachepage.eclerx.com/savepage/tk_1543901532638834_sr_2151.html","info")</f>
        <v/>
      </c>
      <c r="AA1118" t="n">
        <v>-3906472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/>
      <c r="AP1118" t="n">
        <v>36</v>
      </c>
      <c r="AQ1118" t="s">
        <v>88</v>
      </c>
      <c r="AR1118" t="s">
        <v>89</v>
      </c>
      <c r="AS1118" t="s"/>
      <c r="AT1118" t="s">
        <v>90</v>
      </c>
      <c r="AU1118" t="s"/>
      <c r="AV1118" t="s"/>
      <c r="AW1118" t="s"/>
      <c r="AX1118" t="s"/>
      <c r="AY1118" t="n">
        <v>3906472</v>
      </c>
      <c r="AZ1118" t="s">
        <v>730</v>
      </c>
      <c r="BA1118" t="s"/>
      <c r="BB1118" t="n">
        <v>28912</v>
      </c>
      <c r="BC1118" t="n">
        <v>9.935826212167701</v>
      </c>
      <c r="BD1118" t="n">
        <v>53.552473642112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97</v>
      </c>
      <c r="B1119" t="s">
        <v>71</v>
      </c>
      <c r="C1119" t="s">
        <v>98</v>
      </c>
      <c r="D1119" t="n">
        <v>2</v>
      </c>
      <c r="E1119" t="s">
        <v>729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122</v>
      </c>
      <c r="L1119" t="s">
        <v>76</v>
      </c>
      <c r="M1119" t="s"/>
      <c r="N1119" t="s">
        <v>731</v>
      </c>
      <c r="O1119" t="s">
        <v>78</v>
      </c>
      <c r="P1119" t="s">
        <v>729</v>
      </c>
      <c r="Q1119" t="s"/>
      <c r="R1119" t="s">
        <v>80</v>
      </c>
      <c r="S1119" t="s">
        <v>288</v>
      </c>
      <c r="T1119" t="s">
        <v>82</v>
      </c>
      <c r="U1119" t="s"/>
      <c r="V1119" t="s">
        <v>83</v>
      </c>
      <c r="W1119" t="s">
        <v>94</v>
      </c>
      <c r="X1119" t="s"/>
      <c r="Y1119" t="s">
        <v>85</v>
      </c>
      <c r="Z1119">
        <f>HYPERLINK("https://hotelmonitor-cachepage.eclerx.com/savepage/tk_1543901532638834_sr_2151.html","info")</f>
        <v/>
      </c>
      <c r="AA1119" t="n">
        <v>-3906472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/>
      <c r="AP1119" t="n">
        <v>36</v>
      </c>
      <c r="AQ1119" t="s">
        <v>88</v>
      </c>
      <c r="AR1119" t="s">
        <v>119</v>
      </c>
      <c r="AS1119" t="s"/>
      <c r="AT1119" t="s">
        <v>90</v>
      </c>
      <c r="AU1119" t="s"/>
      <c r="AV1119" t="s"/>
      <c r="AW1119" t="s"/>
      <c r="AX1119" t="s"/>
      <c r="AY1119" t="n">
        <v>3906472</v>
      </c>
      <c r="AZ1119" t="s">
        <v>730</v>
      </c>
      <c r="BA1119" t="s"/>
      <c r="BB1119" t="n">
        <v>28912</v>
      </c>
      <c r="BC1119" t="n">
        <v>9.935826212167701</v>
      </c>
      <c r="BD1119" t="n">
        <v>53.552473642112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97</v>
      </c>
      <c r="B1120" t="s">
        <v>71</v>
      </c>
      <c r="C1120" t="s">
        <v>98</v>
      </c>
      <c r="D1120" t="n">
        <v>2</v>
      </c>
      <c r="E1120" t="s">
        <v>729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144</v>
      </c>
      <c r="L1120" t="s">
        <v>76</v>
      </c>
      <c r="M1120" t="s"/>
      <c r="N1120" t="s">
        <v>117</v>
      </c>
      <c r="O1120" t="s">
        <v>78</v>
      </c>
      <c r="P1120" t="s">
        <v>729</v>
      </c>
      <c r="Q1120" t="s"/>
      <c r="R1120" t="s">
        <v>80</v>
      </c>
      <c r="S1120" t="s">
        <v>354</v>
      </c>
      <c r="T1120" t="s">
        <v>82</v>
      </c>
      <c r="U1120" t="s"/>
      <c r="V1120" t="s">
        <v>83</v>
      </c>
      <c r="W1120" t="s">
        <v>84</v>
      </c>
      <c r="X1120" t="s"/>
      <c r="Y1120" t="s">
        <v>85</v>
      </c>
      <c r="Z1120">
        <f>HYPERLINK("https://hotelmonitor-cachepage.eclerx.com/savepage/tk_1543901532638834_sr_2151.html","info")</f>
        <v/>
      </c>
      <c r="AA1120" t="n">
        <v>-3906472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/>
      <c r="AP1120" t="n">
        <v>36</v>
      </c>
      <c r="AQ1120" t="s">
        <v>88</v>
      </c>
      <c r="AR1120" t="s">
        <v>103</v>
      </c>
      <c r="AS1120" t="s"/>
      <c r="AT1120" t="s">
        <v>90</v>
      </c>
      <c r="AU1120" t="s"/>
      <c r="AV1120" t="s"/>
      <c r="AW1120" t="s"/>
      <c r="AX1120" t="s"/>
      <c r="AY1120" t="n">
        <v>3906472</v>
      </c>
      <c r="AZ1120" t="s">
        <v>730</v>
      </c>
      <c r="BA1120" t="s"/>
      <c r="BB1120" t="n">
        <v>28912</v>
      </c>
      <c r="BC1120" t="n">
        <v>9.935826212167701</v>
      </c>
      <c r="BD1120" t="n">
        <v>53.552473642112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97</v>
      </c>
      <c r="B1121" t="s">
        <v>71</v>
      </c>
      <c r="C1121" t="s">
        <v>98</v>
      </c>
      <c r="D1121" t="n">
        <v>2</v>
      </c>
      <c r="E1121" t="s">
        <v>729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152</v>
      </c>
      <c r="L1121" t="s">
        <v>76</v>
      </c>
      <c r="M1121" t="s"/>
      <c r="N1121" t="s">
        <v>77</v>
      </c>
      <c r="O1121" t="s">
        <v>78</v>
      </c>
      <c r="P1121" t="s">
        <v>729</v>
      </c>
      <c r="Q1121" t="s"/>
      <c r="R1121" t="s">
        <v>80</v>
      </c>
      <c r="S1121" t="s">
        <v>487</v>
      </c>
      <c r="T1121" t="s">
        <v>82</v>
      </c>
      <c r="U1121" t="s"/>
      <c r="V1121" t="s">
        <v>83</v>
      </c>
      <c r="W1121" t="s">
        <v>84</v>
      </c>
      <c r="X1121" t="s"/>
      <c r="Y1121" t="s">
        <v>85</v>
      </c>
      <c r="Z1121">
        <f>HYPERLINK("https://hotelmonitor-cachepage.eclerx.com/savepage/tk_1543901532638834_sr_2151.html","info")</f>
        <v/>
      </c>
      <c r="AA1121" t="n">
        <v>-3906472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/>
      <c r="AP1121" t="n">
        <v>36</v>
      </c>
      <c r="AQ1121" t="s">
        <v>88</v>
      </c>
      <c r="AR1121" t="s">
        <v>89</v>
      </c>
      <c r="AS1121" t="s"/>
      <c r="AT1121" t="s">
        <v>90</v>
      </c>
      <c r="AU1121" t="s"/>
      <c r="AV1121" t="s"/>
      <c r="AW1121" t="s"/>
      <c r="AX1121" t="s"/>
      <c r="AY1121" t="n">
        <v>3906472</v>
      </c>
      <c r="AZ1121" t="s">
        <v>730</v>
      </c>
      <c r="BA1121" t="s"/>
      <c r="BB1121" t="n">
        <v>28912</v>
      </c>
      <c r="BC1121" t="n">
        <v>9.935826212167701</v>
      </c>
      <c r="BD1121" t="n">
        <v>53.552473642112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732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152</v>
      </c>
      <c r="L1122" t="s">
        <v>76</v>
      </c>
      <c r="M1122" t="s"/>
      <c r="N1122" t="s">
        <v>257</v>
      </c>
      <c r="O1122" t="s">
        <v>78</v>
      </c>
      <c r="P1122" t="s">
        <v>732</v>
      </c>
      <c r="Q1122" t="s"/>
      <c r="R1122" t="s">
        <v>733</v>
      </c>
      <c r="S1122" t="s">
        <v>487</v>
      </c>
      <c r="T1122" t="s">
        <v>82</v>
      </c>
      <c r="U1122" t="s"/>
      <c r="V1122" t="s">
        <v>83</v>
      </c>
      <c r="W1122" t="s">
        <v>84</v>
      </c>
      <c r="X1122" t="s"/>
      <c r="Y1122" t="s">
        <v>85</v>
      </c>
      <c r="Z1122">
        <f>HYPERLINK("https://hotelmonitor-cachepage.eclerx.com/savepage/tk_15439114389904325_sr_2152.html","info")</f>
        <v/>
      </c>
      <c r="AA1122" t="n">
        <v>-2311834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/>
      <c r="AP1122" t="n">
        <v>4</v>
      </c>
      <c r="AQ1122" t="s">
        <v>88</v>
      </c>
      <c r="AR1122" t="s">
        <v>116</v>
      </c>
      <c r="AS1122" t="s"/>
      <c r="AT1122" t="s">
        <v>90</v>
      </c>
      <c r="AU1122" t="s"/>
      <c r="AV1122" t="s"/>
      <c r="AW1122" t="s"/>
      <c r="AX1122" t="s"/>
      <c r="AY1122" t="n">
        <v>2311834</v>
      </c>
      <c r="AZ1122" t="s">
        <v>734</v>
      </c>
      <c r="BA1122" t="s"/>
      <c r="BB1122" t="n">
        <v>96935</v>
      </c>
      <c r="BC1122" t="n">
        <v>9.9679284318771</v>
      </c>
      <c r="BD1122" t="n">
        <v>53.549597502855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732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158</v>
      </c>
      <c r="L1123" t="s">
        <v>76</v>
      </c>
      <c r="M1123" t="s"/>
      <c r="N1123" t="s">
        <v>735</v>
      </c>
      <c r="O1123" t="s">
        <v>78</v>
      </c>
      <c r="P1123" t="s">
        <v>732</v>
      </c>
      <c r="Q1123" t="s"/>
      <c r="R1123" t="s">
        <v>733</v>
      </c>
      <c r="S1123" t="s">
        <v>459</v>
      </c>
      <c r="T1123" t="s">
        <v>82</v>
      </c>
      <c r="U1123" t="s"/>
      <c r="V1123" t="s">
        <v>83</v>
      </c>
      <c r="W1123" t="s">
        <v>84</v>
      </c>
      <c r="X1123" t="s"/>
      <c r="Y1123" t="s">
        <v>85</v>
      </c>
      <c r="Z1123">
        <f>HYPERLINK("https://hotelmonitor-cachepage.eclerx.com/savepage/tk_15439114389904325_sr_2152.html","info")</f>
        <v/>
      </c>
      <c r="AA1123" t="n">
        <v>-2311834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/>
      <c r="AP1123" t="n">
        <v>4</v>
      </c>
      <c r="AQ1123" t="s">
        <v>88</v>
      </c>
      <c r="AR1123" t="s">
        <v>119</v>
      </c>
      <c r="AS1123" t="s"/>
      <c r="AT1123" t="s">
        <v>90</v>
      </c>
      <c r="AU1123" t="s"/>
      <c r="AV1123" t="s"/>
      <c r="AW1123" t="s"/>
      <c r="AX1123" t="s"/>
      <c r="AY1123" t="n">
        <v>2311834</v>
      </c>
      <c r="AZ1123" t="s">
        <v>734</v>
      </c>
      <c r="BA1123" t="s"/>
      <c r="BB1123" t="n">
        <v>96935</v>
      </c>
      <c r="BC1123" t="n">
        <v>9.9679284318771</v>
      </c>
      <c r="BD1123" t="n">
        <v>53.549597502855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732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158</v>
      </c>
      <c r="L1124" t="s">
        <v>76</v>
      </c>
      <c r="M1124" t="s"/>
      <c r="N1124" t="s">
        <v>735</v>
      </c>
      <c r="O1124" t="s">
        <v>78</v>
      </c>
      <c r="P1124" t="s">
        <v>732</v>
      </c>
      <c r="Q1124" t="s"/>
      <c r="R1124" t="s">
        <v>733</v>
      </c>
      <c r="S1124" t="s">
        <v>459</v>
      </c>
      <c r="T1124" t="s">
        <v>82</v>
      </c>
      <c r="U1124" t="s"/>
      <c r="V1124" t="s">
        <v>83</v>
      </c>
      <c r="W1124" t="s">
        <v>84</v>
      </c>
      <c r="X1124" t="s"/>
      <c r="Y1124" t="s">
        <v>85</v>
      </c>
      <c r="Z1124">
        <f>HYPERLINK("https://hotelmonitor-cachepage.eclerx.com/savepage/tk_15439114389904325_sr_2152.html","info")</f>
        <v/>
      </c>
      <c r="AA1124" t="n">
        <v>-2311834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/>
      <c r="AP1124" t="n">
        <v>4</v>
      </c>
      <c r="AQ1124" t="s">
        <v>88</v>
      </c>
      <c r="AR1124" t="s">
        <v>140</v>
      </c>
      <c r="AS1124" t="s"/>
      <c r="AT1124" t="s">
        <v>90</v>
      </c>
      <c r="AU1124" t="s"/>
      <c r="AV1124" t="s"/>
      <c r="AW1124" t="s"/>
      <c r="AX1124" t="s"/>
      <c r="AY1124" t="n">
        <v>2311834</v>
      </c>
      <c r="AZ1124" t="s">
        <v>734</v>
      </c>
      <c r="BA1124" t="s"/>
      <c r="BB1124" t="n">
        <v>96935</v>
      </c>
      <c r="BC1124" t="n">
        <v>9.9679284318771</v>
      </c>
      <c r="BD1124" t="n">
        <v>53.549597502855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732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158</v>
      </c>
      <c r="L1125" t="s">
        <v>76</v>
      </c>
      <c r="M1125" t="s"/>
      <c r="N1125" t="s">
        <v>736</v>
      </c>
      <c r="O1125" t="s">
        <v>78</v>
      </c>
      <c r="P1125" t="s">
        <v>732</v>
      </c>
      <c r="Q1125" t="s"/>
      <c r="R1125" t="s">
        <v>733</v>
      </c>
      <c r="S1125" t="s">
        <v>459</v>
      </c>
      <c r="T1125" t="s">
        <v>82</v>
      </c>
      <c r="U1125" t="s"/>
      <c r="V1125" t="s">
        <v>83</v>
      </c>
      <c r="W1125" t="s">
        <v>84</v>
      </c>
      <c r="X1125" t="s"/>
      <c r="Y1125" t="s">
        <v>85</v>
      </c>
      <c r="Z1125">
        <f>HYPERLINK("https://hotelmonitor-cachepage.eclerx.com/savepage/tk_15439114389904325_sr_2152.html","info")</f>
        <v/>
      </c>
      <c r="AA1125" t="n">
        <v>-2311834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/>
      <c r="AP1125" t="n">
        <v>4</v>
      </c>
      <c r="AQ1125" t="s">
        <v>88</v>
      </c>
      <c r="AR1125" t="s">
        <v>89</v>
      </c>
      <c r="AS1125" t="s"/>
      <c r="AT1125" t="s">
        <v>90</v>
      </c>
      <c r="AU1125" t="s"/>
      <c r="AV1125" t="s"/>
      <c r="AW1125" t="s"/>
      <c r="AX1125" t="s"/>
      <c r="AY1125" t="n">
        <v>2311834</v>
      </c>
      <c r="AZ1125" t="s">
        <v>734</v>
      </c>
      <c r="BA1125" t="s"/>
      <c r="BB1125" t="n">
        <v>96935</v>
      </c>
      <c r="BC1125" t="n">
        <v>9.9679284318771</v>
      </c>
      <c r="BD1125" t="n">
        <v>53.549597502855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97</v>
      </c>
      <c r="B1126" t="s">
        <v>71</v>
      </c>
      <c r="C1126" t="s">
        <v>98</v>
      </c>
      <c r="D1126" t="n">
        <v>2</v>
      </c>
      <c r="E1126" t="s">
        <v>737</v>
      </c>
      <c r="F1126" t="n">
        <v>280929</v>
      </c>
      <c r="G1126" t="s">
        <v>74</v>
      </c>
      <c r="H1126" t="s">
        <v>75</v>
      </c>
      <c r="I1126" t="s"/>
      <c r="J1126" t="s">
        <v>74</v>
      </c>
      <c r="K1126" t="n">
        <v>70</v>
      </c>
      <c r="L1126" t="s">
        <v>76</v>
      </c>
      <c r="M1126" t="s"/>
      <c r="N1126" t="s">
        <v>637</v>
      </c>
      <c r="O1126" t="s">
        <v>78</v>
      </c>
      <c r="P1126" t="s">
        <v>738</v>
      </c>
      <c r="Q1126" t="s"/>
      <c r="R1126" t="s">
        <v>80</v>
      </c>
      <c r="S1126" t="s">
        <v>106</v>
      </c>
      <c r="T1126" t="s">
        <v>82</v>
      </c>
      <c r="U1126" t="s"/>
      <c r="V1126" t="s">
        <v>83</v>
      </c>
      <c r="W1126" t="s">
        <v>94</v>
      </c>
      <c r="X1126" t="s"/>
      <c r="Y1126" t="s">
        <v>85</v>
      </c>
      <c r="Z1126">
        <f>HYPERLINK("https://hotelmonitor-cachepage.eclerx.com/savepage/tk_15439017391193552_sr_2151.html","info")</f>
        <v/>
      </c>
      <c r="AA1126" t="n">
        <v>29345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/>
      <c r="AP1126" t="n">
        <v>104</v>
      </c>
      <c r="AQ1126" t="s">
        <v>88</v>
      </c>
      <c r="AR1126" t="s">
        <v>121</v>
      </c>
      <c r="AS1126" t="s"/>
      <c r="AT1126" t="s">
        <v>90</v>
      </c>
      <c r="AU1126" t="s"/>
      <c r="AV1126" t="s"/>
      <c r="AW1126" t="s"/>
      <c r="AX1126" t="s"/>
      <c r="AY1126" t="n">
        <v>2959614</v>
      </c>
      <c r="AZ1126" t="s">
        <v>739</v>
      </c>
      <c r="BA1126" t="s"/>
      <c r="BB1126" t="n">
        <v>27813</v>
      </c>
      <c r="BC1126" t="n">
        <v>10.027733445168</v>
      </c>
      <c r="BD1126" t="n">
        <v>53.553608173074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97</v>
      </c>
      <c r="B1127" t="s">
        <v>71</v>
      </c>
      <c r="C1127" t="s">
        <v>98</v>
      </c>
      <c r="D1127" t="n">
        <v>2</v>
      </c>
      <c r="E1127" t="s">
        <v>737</v>
      </c>
      <c r="F1127" t="n">
        <v>280929</v>
      </c>
      <c r="G1127" t="s">
        <v>74</v>
      </c>
      <c r="H1127" t="s">
        <v>75</v>
      </c>
      <c r="I1127" t="s"/>
      <c r="J1127" t="s">
        <v>74</v>
      </c>
      <c r="K1127" t="n">
        <v>76</v>
      </c>
      <c r="L1127" t="s">
        <v>76</v>
      </c>
      <c r="M1127" t="s"/>
      <c r="N1127" t="s">
        <v>740</v>
      </c>
      <c r="O1127" t="s">
        <v>78</v>
      </c>
      <c r="P1127" t="s">
        <v>738</v>
      </c>
      <c r="Q1127" t="s"/>
      <c r="R1127" t="s">
        <v>80</v>
      </c>
      <c r="S1127" t="s">
        <v>388</v>
      </c>
      <c r="T1127" t="s">
        <v>82</v>
      </c>
      <c r="U1127" t="s"/>
      <c r="V1127" t="s">
        <v>83</v>
      </c>
      <c r="W1127" t="s">
        <v>94</v>
      </c>
      <c r="X1127" t="s"/>
      <c r="Y1127" t="s">
        <v>85</v>
      </c>
      <c r="Z1127">
        <f>HYPERLINK("https://hotelmonitor-cachepage.eclerx.com/savepage/tk_15439017391193552_sr_2151.html","info")</f>
        <v/>
      </c>
      <c r="AA1127" t="n">
        <v>29345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/>
      <c r="AP1127" t="n">
        <v>104</v>
      </c>
      <c r="AQ1127" t="s">
        <v>88</v>
      </c>
      <c r="AR1127" t="s">
        <v>110</v>
      </c>
      <c r="AS1127" t="s"/>
      <c r="AT1127" t="s">
        <v>90</v>
      </c>
      <c r="AU1127" t="s"/>
      <c r="AV1127" t="s"/>
      <c r="AW1127" t="s"/>
      <c r="AX1127" t="s"/>
      <c r="AY1127" t="n">
        <v>2959614</v>
      </c>
      <c r="AZ1127" t="s">
        <v>739</v>
      </c>
      <c r="BA1127" t="s"/>
      <c r="BB1127" t="n">
        <v>27813</v>
      </c>
      <c r="BC1127" t="n">
        <v>10.027733445168</v>
      </c>
      <c r="BD1127" t="n">
        <v>53.553608173074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97</v>
      </c>
      <c r="B1128" t="s">
        <v>71</v>
      </c>
      <c r="C1128" t="s">
        <v>98</v>
      </c>
      <c r="D1128" t="n">
        <v>2</v>
      </c>
      <c r="E1128" t="s">
        <v>737</v>
      </c>
      <c r="F1128" t="n">
        <v>280929</v>
      </c>
      <c r="G1128" t="s">
        <v>74</v>
      </c>
      <c r="H1128" t="s">
        <v>75</v>
      </c>
      <c r="I1128" t="s"/>
      <c r="J1128" t="s">
        <v>74</v>
      </c>
      <c r="K1128" t="n">
        <v>76</v>
      </c>
      <c r="L1128" t="s">
        <v>76</v>
      </c>
      <c r="M1128" t="s"/>
      <c r="N1128" t="s">
        <v>637</v>
      </c>
      <c r="O1128" t="s">
        <v>78</v>
      </c>
      <c r="P1128" t="s">
        <v>738</v>
      </c>
      <c r="Q1128" t="s"/>
      <c r="R1128" t="s">
        <v>80</v>
      </c>
      <c r="S1128" t="s">
        <v>388</v>
      </c>
      <c r="T1128" t="s">
        <v>82</v>
      </c>
      <c r="U1128" t="s"/>
      <c r="V1128" t="s">
        <v>83</v>
      </c>
      <c r="W1128" t="s">
        <v>94</v>
      </c>
      <c r="X1128" t="s"/>
      <c r="Y1128" t="s">
        <v>85</v>
      </c>
      <c r="Z1128">
        <f>HYPERLINK("https://hotelmonitor-cachepage.eclerx.com/savepage/tk_15439017391193552_sr_2151.html","info")</f>
        <v/>
      </c>
      <c r="AA1128" t="n">
        <v>29345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/>
      <c r="AP1128" t="n">
        <v>104</v>
      </c>
      <c r="AQ1128" t="s">
        <v>88</v>
      </c>
      <c r="AR1128" t="s">
        <v>126</v>
      </c>
      <c r="AS1128" t="s"/>
      <c r="AT1128" t="s">
        <v>90</v>
      </c>
      <c r="AU1128" t="s"/>
      <c r="AV1128" t="s"/>
      <c r="AW1128" t="s"/>
      <c r="AX1128" t="s"/>
      <c r="AY1128" t="n">
        <v>2959614</v>
      </c>
      <c r="AZ1128" t="s">
        <v>739</v>
      </c>
      <c r="BA1128" t="s"/>
      <c r="BB1128" t="n">
        <v>27813</v>
      </c>
      <c r="BC1128" t="n">
        <v>10.027733445168</v>
      </c>
      <c r="BD1128" t="n">
        <v>53.553608173074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97</v>
      </c>
      <c r="B1129" t="s">
        <v>71</v>
      </c>
      <c r="C1129" t="s">
        <v>98</v>
      </c>
      <c r="D1129" t="n">
        <v>2</v>
      </c>
      <c r="E1129" t="s">
        <v>737</v>
      </c>
      <c r="F1129" t="n">
        <v>280929</v>
      </c>
      <c r="G1129" t="s">
        <v>74</v>
      </c>
      <c r="H1129" t="s">
        <v>75</v>
      </c>
      <c r="I1129" t="s"/>
      <c r="J1129" t="s">
        <v>74</v>
      </c>
      <c r="K1129" t="n">
        <v>78</v>
      </c>
      <c r="L1129" t="s">
        <v>76</v>
      </c>
      <c r="M1129" t="s"/>
      <c r="N1129" t="s">
        <v>77</v>
      </c>
      <c r="O1129" t="s">
        <v>78</v>
      </c>
      <c r="P1129" t="s">
        <v>738</v>
      </c>
      <c r="Q1129" t="s"/>
      <c r="R1129" t="s">
        <v>80</v>
      </c>
      <c r="S1129" t="s">
        <v>307</v>
      </c>
      <c r="T1129" t="s">
        <v>82</v>
      </c>
      <c r="U1129" t="s"/>
      <c r="V1129" t="s">
        <v>83</v>
      </c>
      <c r="W1129" t="s">
        <v>94</v>
      </c>
      <c r="X1129" t="s"/>
      <c r="Y1129" t="s">
        <v>85</v>
      </c>
      <c r="Z1129">
        <f>HYPERLINK("https://hotelmonitor-cachepage.eclerx.com/savepage/tk_15439017391193552_sr_2151.html","info")</f>
        <v/>
      </c>
      <c r="AA1129" t="n">
        <v>29345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/>
      <c r="AP1129" t="n">
        <v>104</v>
      </c>
      <c r="AQ1129" t="s">
        <v>88</v>
      </c>
      <c r="AR1129" t="s">
        <v>121</v>
      </c>
      <c r="AS1129" t="s"/>
      <c r="AT1129" t="s">
        <v>90</v>
      </c>
      <c r="AU1129" t="s"/>
      <c r="AV1129" t="s"/>
      <c r="AW1129" t="s"/>
      <c r="AX1129" t="s"/>
      <c r="AY1129" t="n">
        <v>2959614</v>
      </c>
      <c r="AZ1129" t="s">
        <v>739</v>
      </c>
      <c r="BA1129" t="s"/>
      <c r="BB1129" t="n">
        <v>27813</v>
      </c>
      <c r="BC1129" t="n">
        <v>10.027733445168</v>
      </c>
      <c r="BD1129" t="n">
        <v>53.553608173074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97</v>
      </c>
      <c r="B1130" t="s">
        <v>71</v>
      </c>
      <c r="C1130" t="s">
        <v>98</v>
      </c>
      <c r="D1130" t="n">
        <v>2</v>
      </c>
      <c r="E1130" t="s">
        <v>737</v>
      </c>
      <c r="F1130" t="n">
        <v>280929</v>
      </c>
      <c r="G1130" t="s">
        <v>74</v>
      </c>
      <c r="H1130" t="s">
        <v>75</v>
      </c>
      <c r="I1130" t="s"/>
      <c r="J1130" t="s">
        <v>74</v>
      </c>
      <c r="K1130" t="n">
        <v>78</v>
      </c>
      <c r="L1130" t="s">
        <v>76</v>
      </c>
      <c r="M1130" t="s"/>
      <c r="N1130" t="s">
        <v>111</v>
      </c>
      <c r="O1130" t="s">
        <v>78</v>
      </c>
      <c r="P1130" t="s">
        <v>738</v>
      </c>
      <c r="Q1130" t="s"/>
      <c r="R1130" t="s">
        <v>80</v>
      </c>
      <c r="S1130" t="s">
        <v>307</v>
      </c>
      <c r="T1130" t="s">
        <v>82</v>
      </c>
      <c r="U1130" t="s"/>
      <c r="V1130" t="s">
        <v>83</v>
      </c>
      <c r="W1130" t="s">
        <v>94</v>
      </c>
      <c r="X1130" t="s"/>
      <c r="Y1130" t="s">
        <v>85</v>
      </c>
      <c r="Z1130">
        <f>HYPERLINK("https://hotelmonitor-cachepage.eclerx.com/savepage/tk_15439017391193552_sr_2151.html","info")</f>
        <v/>
      </c>
      <c r="AA1130" t="n">
        <v>29345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/>
      <c r="AP1130" t="n">
        <v>104</v>
      </c>
      <c r="AQ1130" t="s">
        <v>88</v>
      </c>
      <c r="AR1130" t="s">
        <v>113</v>
      </c>
      <c r="AS1130" t="s"/>
      <c r="AT1130" t="s">
        <v>90</v>
      </c>
      <c r="AU1130" t="s"/>
      <c r="AV1130" t="s"/>
      <c r="AW1130" t="s"/>
      <c r="AX1130" t="s"/>
      <c r="AY1130" t="n">
        <v>2959614</v>
      </c>
      <c r="AZ1130" t="s">
        <v>739</v>
      </c>
      <c r="BA1130" t="s"/>
      <c r="BB1130" t="n">
        <v>27813</v>
      </c>
      <c r="BC1130" t="n">
        <v>10.027733445168</v>
      </c>
      <c r="BD1130" t="n">
        <v>53.553608173074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97</v>
      </c>
      <c r="B1131" t="s">
        <v>71</v>
      </c>
      <c r="C1131" t="s">
        <v>98</v>
      </c>
      <c r="D1131" t="n">
        <v>2</v>
      </c>
      <c r="E1131" t="s">
        <v>737</v>
      </c>
      <c r="F1131" t="n">
        <v>280929</v>
      </c>
      <c r="G1131" t="s">
        <v>74</v>
      </c>
      <c r="H1131" t="s">
        <v>75</v>
      </c>
      <c r="I1131" t="s"/>
      <c r="J1131" t="s">
        <v>74</v>
      </c>
      <c r="K1131" t="n">
        <v>78</v>
      </c>
      <c r="L1131" t="s">
        <v>76</v>
      </c>
      <c r="M1131" t="s"/>
      <c r="N1131" t="s">
        <v>740</v>
      </c>
      <c r="O1131" t="s">
        <v>78</v>
      </c>
      <c r="P1131" t="s">
        <v>738</v>
      </c>
      <c r="Q1131" t="s"/>
      <c r="R1131" t="s">
        <v>80</v>
      </c>
      <c r="S1131" t="s">
        <v>307</v>
      </c>
      <c r="T1131" t="s">
        <v>82</v>
      </c>
      <c r="U1131" t="s"/>
      <c r="V1131" t="s">
        <v>83</v>
      </c>
      <c r="W1131" t="s">
        <v>94</v>
      </c>
      <c r="X1131" t="s"/>
      <c r="Y1131" t="s">
        <v>85</v>
      </c>
      <c r="Z1131">
        <f>HYPERLINK("https://hotelmonitor-cachepage.eclerx.com/savepage/tk_15439017391193552_sr_2151.html","info")</f>
        <v/>
      </c>
      <c r="AA1131" t="n">
        <v>29345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/>
      <c r="AP1131" t="n">
        <v>104</v>
      </c>
      <c r="AQ1131" t="s">
        <v>88</v>
      </c>
      <c r="AR1131" t="s">
        <v>116</v>
      </c>
      <c r="AS1131" t="s"/>
      <c r="AT1131" t="s">
        <v>90</v>
      </c>
      <c r="AU1131" t="s"/>
      <c r="AV1131" t="s"/>
      <c r="AW1131" t="s"/>
      <c r="AX1131" t="s"/>
      <c r="AY1131" t="n">
        <v>2959614</v>
      </c>
      <c r="AZ1131" t="s">
        <v>739</v>
      </c>
      <c r="BA1131" t="s"/>
      <c r="BB1131" t="n">
        <v>27813</v>
      </c>
      <c r="BC1131" t="n">
        <v>10.027733445168</v>
      </c>
      <c r="BD1131" t="n">
        <v>53.553608173074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97</v>
      </c>
      <c r="B1132" t="s">
        <v>71</v>
      </c>
      <c r="C1132" t="s">
        <v>98</v>
      </c>
      <c r="D1132" t="n">
        <v>2</v>
      </c>
      <c r="E1132" t="s">
        <v>737</v>
      </c>
      <c r="F1132" t="n">
        <v>280929</v>
      </c>
      <c r="G1132" t="s">
        <v>74</v>
      </c>
      <c r="H1132" t="s">
        <v>75</v>
      </c>
      <c r="I1132" t="s"/>
      <c r="J1132" t="s">
        <v>74</v>
      </c>
      <c r="K1132" t="n">
        <v>84</v>
      </c>
      <c r="L1132" t="s">
        <v>76</v>
      </c>
      <c r="M1132" t="s"/>
      <c r="N1132" t="s">
        <v>741</v>
      </c>
      <c r="O1132" t="s">
        <v>78</v>
      </c>
      <c r="P1132" t="s">
        <v>738</v>
      </c>
      <c r="Q1132" t="s"/>
      <c r="R1132" t="s">
        <v>80</v>
      </c>
      <c r="S1132" t="s">
        <v>123</v>
      </c>
      <c r="T1132" t="s">
        <v>82</v>
      </c>
      <c r="U1132" t="s"/>
      <c r="V1132" t="s">
        <v>83</v>
      </c>
      <c r="W1132" t="s">
        <v>94</v>
      </c>
      <c r="X1132" t="s"/>
      <c r="Y1132" t="s">
        <v>85</v>
      </c>
      <c r="Z1132">
        <f>HYPERLINK("https://hotelmonitor-cachepage.eclerx.com/savepage/tk_15439017391193552_sr_2151.html","info")</f>
        <v/>
      </c>
      <c r="AA1132" t="n">
        <v>29345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/>
      <c r="AP1132" t="n">
        <v>104</v>
      </c>
      <c r="AQ1132" t="s">
        <v>88</v>
      </c>
      <c r="AR1132" t="s">
        <v>103</v>
      </c>
      <c r="AS1132" t="s"/>
      <c r="AT1132" t="s">
        <v>90</v>
      </c>
      <c r="AU1132" t="s"/>
      <c r="AV1132" t="s"/>
      <c r="AW1132" t="s"/>
      <c r="AX1132" t="s"/>
      <c r="AY1132" t="n">
        <v>2959614</v>
      </c>
      <c r="AZ1132" t="s">
        <v>739</v>
      </c>
      <c r="BA1132" t="s"/>
      <c r="BB1132" t="n">
        <v>27813</v>
      </c>
      <c r="BC1132" t="n">
        <v>10.027733445168</v>
      </c>
      <c r="BD1132" t="n">
        <v>53.553608173074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97</v>
      </c>
      <c r="B1133" t="s">
        <v>71</v>
      </c>
      <c r="C1133" t="s">
        <v>98</v>
      </c>
      <c r="D1133" t="n">
        <v>2</v>
      </c>
      <c r="E1133" t="s">
        <v>737</v>
      </c>
      <c r="F1133" t="n">
        <v>280929</v>
      </c>
      <c r="G1133" t="s">
        <v>74</v>
      </c>
      <c r="H1133" t="s">
        <v>75</v>
      </c>
      <c r="I1133" t="s"/>
      <c r="J1133" t="s">
        <v>74</v>
      </c>
      <c r="K1133" t="n">
        <v>84</v>
      </c>
      <c r="L1133" t="s">
        <v>76</v>
      </c>
      <c r="M1133" t="s"/>
      <c r="N1133" t="s">
        <v>77</v>
      </c>
      <c r="O1133" t="s">
        <v>78</v>
      </c>
      <c r="P1133" t="s">
        <v>738</v>
      </c>
      <c r="Q1133" t="s"/>
      <c r="R1133" t="s">
        <v>80</v>
      </c>
      <c r="S1133" t="s">
        <v>123</v>
      </c>
      <c r="T1133" t="s">
        <v>82</v>
      </c>
      <c r="U1133" t="s"/>
      <c r="V1133" t="s">
        <v>83</v>
      </c>
      <c r="W1133" t="s">
        <v>94</v>
      </c>
      <c r="X1133" t="s"/>
      <c r="Y1133" t="s">
        <v>85</v>
      </c>
      <c r="Z1133">
        <f>HYPERLINK("https://hotelmonitor-cachepage.eclerx.com/savepage/tk_15439017391193552_sr_2151.html","info")</f>
        <v/>
      </c>
      <c r="AA1133" t="n">
        <v>29345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/>
      <c r="AP1133" t="n">
        <v>104</v>
      </c>
      <c r="AQ1133" t="s">
        <v>88</v>
      </c>
      <c r="AR1133" t="s">
        <v>126</v>
      </c>
      <c r="AS1133" t="s"/>
      <c r="AT1133" t="s">
        <v>90</v>
      </c>
      <c r="AU1133" t="s"/>
      <c r="AV1133" t="s"/>
      <c r="AW1133" t="s"/>
      <c r="AX1133" t="s"/>
      <c r="AY1133" t="n">
        <v>2959614</v>
      </c>
      <c r="AZ1133" t="s">
        <v>739</v>
      </c>
      <c r="BA1133" t="s"/>
      <c r="BB1133" t="n">
        <v>27813</v>
      </c>
      <c r="BC1133" t="n">
        <v>10.027733445168</v>
      </c>
      <c r="BD1133" t="n">
        <v>53.553608173074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97</v>
      </c>
      <c r="B1134" t="s">
        <v>71</v>
      </c>
      <c r="C1134" t="s">
        <v>98</v>
      </c>
      <c r="D1134" t="n">
        <v>2</v>
      </c>
      <c r="E1134" t="s">
        <v>737</v>
      </c>
      <c r="F1134" t="n">
        <v>280929</v>
      </c>
      <c r="G1134" t="s">
        <v>74</v>
      </c>
      <c r="H1134" t="s">
        <v>75</v>
      </c>
      <c r="I1134" t="s"/>
      <c r="J1134" t="s">
        <v>74</v>
      </c>
      <c r="K1134" t="n">
        <v>86</v>
      </c>
      <c r="L1134" t="s">
        <v>76</v>
      </c>
      <c r="M1134" t="s"/>
      <c r="N1134" t="s">
        <v>300</v>
      </c>
      <c r="O1134" t="s">
        <v>78</v>
      </c>
      <c r="P1134" t="s">
        <v>738</v>
      </c>
      <c r="Q1134" t="s"/>
      <c r="R1134" t="s">
        <v>80</v>
      </c>
      <c r="S1134" t="s">
        <v>125</v>
      </c>
      <c r="T1134" t="s">
        <v>82</v>
      </c>
      <c r="U1134" t="s"/>
      <c r="V1134" t="s">
        <v>83</v>
      </c>
      <c r="W1134" t="s">
        <v>94</v>
      </c>
      <c r="X1134" t="s"/>
      <c r="Y1134" t="s">
        <v>85</v>
      </c>
      <c r="Z1134">
        <f>HYPERLINK("https://hotelmonitor-cachepage.eclerx.com/savepage/tk_15439017391193552_sr_2151.html","info")</f>
        <v/>
      </c>
      <c r="AA1134" t="n">
        <v>29345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/>
      <c r="AP1134" t="n">
        <v>104</v>
      </c>
      <c r="AQ1134" t="s">
        <v>88</v>
      </c>
      <c r="AR1134" t="s">
        <v>110</v>
      </c>
      <c r="AS1134" t="s"/>
      <c r="AT1134" t="s">
        <v>90</v>
      </c>
      <c r="AU1134" t="s"/>
      <c r="AV1134" t="s"/>
      <c r="AW1134" t="s"/>
      <c r="AX1134" t="s"/>
      <c r="AY1134" t="n">
        <v>2959614</v>
      </c>
      <c r="AZ1134" t="s">
        <v>739</v>
      </c>
      <c r="BA1134" t="s"/>
      <c r="BB1134" t="n">
        <v>27813</v>
      </c>
      <c r="BC1134" t="n">
        <v>10.027733445168</v>
      </c>
      <c r="BD1134" t="n">
        <v>53.553608173074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97</v>
      </c>
      <c r="B1135" t="s">
        <v>71</v>
      </c>
      <c r="C1135" t="s">
        <v>98</v>
      </c>
      <c r="D1135" t="n">
        <v>2</v>
      </c>
      <c r="E1135" t="s">
        <v>737</v>
      </c>
      <c r="F1135" t="n">
        <v>280929</v>
      </c>
      <c r="G1135" t="s">
        <v>74</v>
      </c>
      <c r="H1135" t="s">
        <v>75</v>
      </c>
      <c r="I1135" t="s"/>
      <c r="J1135" t="s">
        <v>74</v>
      </c>
      <c r="K1135" t="n">
        <v>87</v>
      </c>
      <c r="L1135" t="s">
        <v>76</v>
      </c>
      <c r="M1135" t="s"/>
      <c r="N1135" t="s">
        <v>637</v>
      </c>
      <c r="O1135" t="s">
        <v>78</v>
      </c>
      <c r="P1135" t="s">
        <v>738</v>
      </c>
      <c r="Q1135" t="s"/>
      <c r="R1135" t="s">
        <v>80</v>
      </c>
      <c r="S1135" t="s">
        <v>146</v>
      </c>
      <c r="T1135" t="s">
        <v>82</v>
      </c>
      <c r="U1135" t="s"/>
      <c r="V1135" t="s">
        <v>83</v>
      </c>
      <c r="W1135" t="s">
        <v>94</v>
      </c>
      <c r="X1135" t="s"/>
      <c r="Y1135" t="s">
        <v>85</v>
      </c>
      <c r="Z1135">
        <f>HYPERLINK("https://hotelmonitor-cachepage.eclerx.com/savepage/tk_15439017391193552_sr_2151.html","info")</f>
        <v/>
      </c>
      <c r="AA1135" t="n">
        <v>29345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/>
      <c r="AP1135" t="n">
        <v>104</v>
      </c>
      <c r="AQ1135" t="s">
        <v>88</v>
      </c>
      <c r="AR1135" t="s">
        <v>119</v>
      </c>
      <c r="AS1135" t="s"/>
      <c r="AT1135" t="s">
        <v>90</v>
      </c>
      <c r="AU1135" t="s"/>
      <c r="AV1135" t="s"/>
      <c r="AW1135" t="s"/>
      <c r="AX1135" t="s"/>
      <c r="AY1135" t="n">
        <v>2959614</v>
      </c>
      <c r="AZ1135" t="s">
        <v>739</v>
      </c>
      <c r="BA1135" t="s"/>
      <c r="BB1135" t="n">
        <v>27813</v>
      </c>
      <c r="BC1135" t="n">
        <v>10.027733445168</v>
      </c>
      <c r="BD1135" t="n">
        <v>53.553608173074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97</v>
      </c>
      <c r="B1136" t="s">
        <v>71</v>
      </c>
      <c r="C1136" t="s">
        <v>98</v>
      </c>
      <c r="D1136" t="n">
        <v>2</v>
      </c>
      <c r="E1136" t="s">
        <v>737</v>
      </c>
      <c r="F1136" t="n">
        <v>280929</v>
      </c>
      <c r="G1136" t="s">
        <v>74</v>
      </c>
      <c r="H1136" t="s">
        <v>75</v>
      </c>
      <c r="I1136" t="s"/>
      <c r="J1136" t="s">
        <v>74</v>
      </c>
      <c r="K1136" t="n">
        <v>88</v>
      </c>
      <c r="L1136" t="s">
        <v>76</v>
      </c>
      <c r="M1136" t="s"/>
      <c r="N1136" t="s">
        <v>300</v>
      </c>
      <c r="O1136" t="s">
        <v>78</v>
      </c>
      <c r="P1136" t="s">
        <v>738</v>
      </c>
      <c r="Q1136" t="s"/>
      <c r="R1136" t="s">
        <v>80</v>
      </c>
      <c r="S1136" t="s">
        <v>147</v>
      </c>
      <c r="T1136" t="s">
        <v>82</v>
      </c>
      <c r="U1136" t="s"/>
      <c r="V1136" t="s">
        <v>83</v>
      </c>
      <c r="W1136" t="s">
        <v>94</v>
      </c>
      <c r="X1136" t="s"/>
      <c r="Y1136" t="s">
        <v>85</v>
      </c>
      <c r="Z1136">
        <f>HYPERLINK("https://hotelmonitor-cachepage.eclerx.com/savepage/tk_15439017391193552_sr_2151.html","info")</f>
        <v/>
      </c>
      <c r="AA1136" t="n">
        <v>29345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/>
      <c r="AP1136" t="n">
        <v>104</v>
      </c>
      <c r="AQ1136" t="s">
        <v>88</v>
      </c>
      <c r="AR1136" t="s">
        <v>116</v>
      </c>
      <c r="AS1136" t="s"/>
      <c r="AT1136" t="s">
        <v>90</v>
      </c>
      <c r="AU1136" t="s"/>
      <c r="AV1136" t="s"/>
      <c r="AW1136" t="s"/>
      <c r="AX1136" t="s"/>
      <c r="AY1136" t="n">
        <v>2959614</v>
      </c>
      <c r="AZ1136" t="s">
        <v>739</v>
      </c>
      <c r="BA1136" t="s"/>
      <c r="BB1136" t="n">
        <v>27813</v>
      </c>
      <c r="BC1136" t="n">
        <v>10.027733445168</v>
      </c>
      <c r="BD1136" t="n">
        <v>53.553608173074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97</v>
      </c>
      <c r="B1137" t="s">
        <v>71</v>
      </c>
      <c r="C1137" t="s">
        <v>98</v>
      </c>
      <c r="D1137" t="n">
        <v>2</v>
      </c>
      <c r="E1137" t="s">
        <v>737</v>
      </c>
      <c r="F1137" t="n">
        <v>280929</v>
      </c>
      <c r="G1137" t="s">
        <v>74</v>
      </c>
      <c r="H1137" t="s">
        <v>75</v>
      </c>
      <c r="I1137" t="s"/>
      <c r="J1137" t="s">
        <v>74</v>
      </c>
      <c r="K1137" t="n">
        <v>90</v>
      </c>
      <c r="L1137" t="s">
        <v>76</v>
      </c>
      <c r="M1137" t="s"/>
      <c r="N1137" t="s">
        <v>742</v>
      </c>
      <c r="O1137" t="s">
        <v>78</v>
      </c>
      <c r="P1137" t="s">
        <v>738</v>
      </c>
      <c r="Q1137" t="s"/>
      <c r="R1137" t="s">
        <v>80</v>
      </c>
      <c r="S1137" t="s">
        <v>128</v>
      </c>
      <c r="T1137" t="s">
        <v>82</v>
      </c>
      <c r="U1137" t="s"/>
      <c r="V1137" t="s">
        <v>83</v>
      </c>
      <c r="W1137" t="s">
        <v>94</v>
      </c>
      <c r="X1137" t="s"/>
      <c r="Y1137" t="s">
        <v>85</v>
      </c>
      <c r="Z1137">
        <f>HYPERLINK("https://hotelmonitor-cachepage.eclerx.com/savepage/tk_15439017391193552_sr_2151.html","info")</f>
        <v/>
      </c>
      <c r="AA1137" t="n">
        <v>29345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/>
      <c r="AP1137" t="n">
        <v>104</v>
      </c>
      <c r="AQ1137" t="s">
        <v>88</v>
      </c>
      <c r="AR1137" t="s">
        <v>110</v>
      </c>
      <c r="AS1137" t="s"/>
      <c r="AT1137" t="s">
        <v>90</v>
      </c>
      <c r="AU1137" t="s"/>
      <c r="AV1137" t="s"/>
      <c r="AW1137" t="s"/>
      <c r="AX1137" t="s"/>
      <c r="AY1137" t="n">
        <v>2959614</v>
      </c>
      <c r="AZ1137" t="s">
        <v>739</v>
      </c>
      <c r="BA1137" t="s"/>
      <c r="BB1137" t="n">
        <v>27813</v>
      </c>
      <c r="BC1137" t="n">
        <v>10.027733445168</v>
      </c>
      <c r="BD1137" t="n">
        <v>53.553608173074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97</v>
      </c>
      <c r="B1138" t="s">
        <v>71</v>
      </c>
      <c r="C1138" t="s">
        <v>98</v>
      </c>
      <c r="D1138" t="n">
        <v>2</v>
      </c>
      <c r="E1138" t="s">
        <v>737</v>
      </c>
      <c r="F1138" t="n">
        <v>280929</v>
      </c>
      <c r="G1138" t="s">
        <v>74</v>
      </c>
      <c r="H1138" t="s">
        <v>75</v>
      </c>
      <c r="I1138" t="s"/>
      <c r="J1138" t="s">
        <v>74</v>
      </c>
      <c r="K1138" t="n">
        <v>92</v>
      </c>
      <c r="L1138" t="s">
        <v>76</v>
      </c>
      <c r="M1138" t="s"/>
      <c r="N1138" t="s">
        <v>568</v>
      </c>
      <c r="O1138" t="s">
        <v>78</v>
      </c>
      <c r="P1138" t="s">
        <v>738</v>
      </c>
      <c r="Q1138" t="s"/>
      <c r="R1138" t="s">
        <v>80</v>
      </c>
      <c r="S1138" t="s">
        <v>129</v>
      </c>
      <c r="T1138" t="s">
        <v>82</v>
      </c>
      <c r="U1138" t="s"/>
      <c r="V1138" t="s">
        <v>83</v>
      </c>
      <c r="W1138" t="s">
        <v>84</v>
      </c>
      <c r="X1138" t="s"/>
      <c r="Y1138" t="s">
        <v>85</v>
      </c>
      <c r="Z1138">
        <f>HYPERLINK("https://hotelmonitor-cachepage.eclerx.com/savepage/tk_15439017391193552_sr_2151.html","info")</f>
        <v/>
      </c>
      <c r="AA1138" t="n">
        <v>29345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/>
      <c r="AP1138" t="n">
        <v>104</v>
      </c>
      <c r="AQ1138" t="s">
        <v>88</v>
      </c>
      <c r="AR1138" t="s">
        <v>107</v>
      </c>
      <c r="AS1138" t="s"/>
      <c r="AT1138" t="s">
        <v>90</v>
      </c>
      <c r="AU1138" t="s"/>
      <c r="AV1138" t="s"/>
      <c r="AW1138" t="s"/>
      <c r="AX1138" t="s"/>
      <c r="AY1138" t="n">
        <v>2959614</v>
      </c>
      <c r="AZ1138" t="s">
        <v>739</v>
      </c>
      <c r="BA1138" t="s"/>
      <c r="BB1138" t="n">
        <v>27813</v>
      </c>
      <c r="BC1138" t="n">
        <v>10.027733445168</v>
      </c>
      <c r="BD1138" t="n">
        <v>53.553608173074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97</v>
      </c>
      <c r="B1139" t="s">
        <v>71</v>
      </c>
      <c r="C1139" t="s">
        <v>98</v>
      </c>
      <c r="D1139" t="n">
        <v>2</v>
      </c>
      <c r="E1139" t="s">
        <v>737</v>
      </c>
      <c r="F1139" t="n">
        <v>280929</v>
      </c>
      <c r="G1139" t="s">
        <v>74</v>
      </c>
      <c r="H1139" t="s">
        <v>75</v>
      </c>
      <c r="I1139" t="s"/>
      <c r="J1139" t="s">
        <v>74</v>
      </c>
      <c r="K1139" t="n">
        <v>92</v>
      </c>
      <c r="L1139" t="s">
        <v>76</v>
      </c>
      <c r="M1139" t="s"/>
      <c r="N1139" t="s">
        <v>743</v>
      </c>
      <c r="O1139" t="s">
        <v>78</v>
      </c>
      <c r="P1139" t="s">
        <v>738</v>
      </c>
      <c r="Q1139" t="s"/>
      <c r="R1139" t="s">
        <v>80</v>
      </c>
      <c r="S1139" t="s">
        <v>129</v>
      </c>
      <c r="T1139" t="s">
        <v>82</v>
      </c>
      <c r="U1139" t="s"/>
      <c r="V1139" t="s">
        <v>83</v>
      </c>
      <c r="W1139" t="s">
        <v>94</v>
      </c>
      <c r="X1139" t="s"/>
      <c r="Y1139" t="s">
        <v>85</v>
      </c>
      <c r="Z1139">
        <f>HYPERLINK("https://hotelmonitor-cachepage.eclerx.com/savepage/tk_15439017391193552_sr_2151.html","info")</f>
        <v/>
      </c>
      <c r="AA1139" t="n">
        <v>29345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/>
      <c r="AP1139" t="n">
        <v>104</v>
      </c>
      <c r="AQ1139" t="s">
        <v>88</v>
      </c>
      <c r="AR1139" t="s">
        <v>89</v>
      </c>
      <c r="AS1139" t="s"/>
      <c r="AT1139" t="s">
        <v>90</v>
      </c>
      <c r="AU1139" t="s"/>
      <c r="AV1139" t="s"/>
      <c r="AW1139" t="s"/>
      <c r="AX1139" t="s"/>
      <c r="AY1139" t="n">
        <v>2959614</v>
      </c>
      <c r="AZ1139" t="s">
        <v>739</v>
      </c>
      <c r="BA1139" t="s"/>
      <c r="BB1139" t="n">
        <v>27813</v>
      </c>
      <c r="BC1139" t="n">
        <v>10.027733445168</v>
      </c>
      <c r="BD1139" t="n">
        <v>53.553608173074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97</v>
      </c>
      <c r="B1140" t="s">
        <v>71</v>
      </c>
      <c r="C1140" t="s">
        <v>98</v>
      </c>
      <c r="D1140" t="n">
        <v>2</v>
      </c>
      <c r="E1140" t="s">
        <v>737</v>
      </c>
      <c r="F1140" t="n">
        <v>280929</v>
      </c>
      <c r="G1140" t="s">
        <v>74</v>
      </c>
      <c r="H1140" t="s">
        <v>75</v>
      </c>
      <c r="I1140" t="s"/>
      <c r="J1140" t="s">
        <v>74</v>
      </c>
      <c r="K1140" t="n">
        <v>93</v>
      </c>
      <c r="L1140" t="s">
        <v>76</v>
      </c>
      <c r="M1140" t="s"/>
      <c r="N1140" t="s">
        <v>742</v>
      </c>
      <c r="O1140" t="s">
        <v>78</v>
      </c>
      <c r="P1140" t="s">
        <v>738</v>
      </c>
      <c r="Q1140" t="s"/>
      <c r="R1140" t="s">
        <v>80</v>
      </c>
      <c r="S1140" t="s">
        <v>313</v>
      </c>
      <c r="T1140" t="s">
        <v>82</v>
      </c>
      <c r="U1140" t="s"/>
      <c r="V1140" t="s">
        <v>83</v>
      </c>
      <c r="W1140" t="s">
        <v>94</v>
      </c>
      <c r="X1140" t="s"/>
      <c r="Y1140" t="s">
        <v>85</v>
      </c>
      <c r="Z1140">
        <f>HYPERLINK("https://hotelmonitor-cachepage.eclerx.com/savepage/tk_15439017391193552_sr_2151.html","info")</f>
        <v/>
      </c>
      <c r="AA1140" t="n">
        <v>29345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/>
      <c r="AP1140" t="n">
        <v>104</v>
      </c>
      <c r="AQ1140" t="s">
        <v>88</v>
      </c>
      <c r="AR1140" t="s">
        <v>116</v>
      </c>
      <c r="AS1140" t="s"/>
      <c r="AT1140" t="s">
        <v>90</v>
      </c>
      <c r="AU1140" t="s"/>
      <c r="AV1140" t="s"/>
      <c r="AW1140" t="s"/>
      <c r="AX1140" t="s"/>
      <c r="AY1140" t="n">
        <v>2959614</v>
      </c>
      <c r="AZ1140" t="s">
        <v>739</v>
      </c>
      <c r="BA1140" t="s"/>
      <c r="BB1140" t="n">
        <v>27813</v>
      </c>
      <c r="BC1140" t="n">
        <v>10.027733445168</v>
      </c>
      <c r="BD1140" t="n">
        <v>53.553608173074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97</v>
      </c>
      <c r="B1141" t="s">
        <v>71</v>
      </c>
      <c r="C1141" t="s">
        <v>98</v>
      </c>
      <c r="D1141" t="n">
        <v>2</v>
      </c>
      <c r="E1141" t="s">
        <v>737</v>
      </c>
      <c r="F1141" t="n">
        <v>280929</v>
      </c>
      <c r="G1141" t="s">
        <v>74</v>
      </c>
      <c r="H1141" t="s">
        <v>75</v>
      </c>
      <c r="I1141" t="s"/>
      <c r="J1141" t="s">
        <v>74</v>
      </c>
      <c r="K1141" t="n">
        <v>94</v>
      </c>
      <c r="L1141" t="s">
        <v>76</v>
      </c>
      <c r="M1141" t="s"/>
      <c r="N1141" t="s">
        <v>77</v>
      </c>
      <c r="O1141" t="s">
        <v>78</v>
      </c>
      <c r="P1141" t="s">
        <v>738</v>
      </c>
      <c r="Q1141" t="s"/>
      <c r="R1141" t="s">
        <v>80</v>
      </c>
      <c r="S1141" t="s">
        <v>267</v>
      </c>
      <c r="T1141" t="s">
        <v>82</v>
      </c>
      <c r="U1141" t="s"/>
      <c r="V1141" t="s">
        <v>83</v>
      </c>
      <c r="W1141" t="s">
        <v>84</v>
      </c>
      <c r="X1141" t="s"/>
      <c r="Y1141" t="s">
        <v>85</v>
      </c>
      <c r="Z1141">
        <f>HYPERLINK("https://hotelmonitor-cachepage.eclerx.com/savepage/tk_15439017391193552_sr_2151.html","info")</f>
        <v/>
      </c>
      <c r="AA1141" t="n">
        <v>29345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/>
      <c r="AP1141" t="n">
        <v>104</v>
      </c>
      <c r="AQ1141" t="s">
        <v>88</v>
      </c>
      <c r="AR1141" t="s">
        <v>119</v>
      </c>
      <c r="AS1141" t="s"/>
      <c r="AT1141" t="s">
        <v>90</v>
      </c>
      <c r="AU1141" t="s"/>
      <c r="AV1141" t="s"/>
      <c r="AW1141" t="s"/>
      <c r="AX1141" t="s"/>
      <c r="AY1141" t="n">
        <v>2959614</v>
      </c>
      <c r="AZ1141" t="s">
        <v>739</v>
      </c>
      <c r="BA1141" t="s"/>
      <c r="BB1141" t="n">
        <v>27813</v>
      </c>
      <c r="BC1141" t="n">
        <v>10.027733445168</v>
      </c>
      <c r="BD1141" t="n">
        <v>53.553608173074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97</v>
      </c>
      <c r="B1142" t="s">
        <v>71</v>
      </c>
      <c r="C1142" t="s">
        <v>98</v>
      </c>
      <c r="D1142" t="n">
        <v>2</v>
      </c>
      <c r="E1142" t="s">
        <v>737</v>
      </c>
      <c r="F1142" t="n">
        <v>280929</v>
      </c>
      <c r="G1142" t="s">
        <v>74</v>
      </c>
      <c r="H1142" t="s">
        <v>75</v>
      </c>
      <c r="I1142" t="s"/>
      <c r="J1142" t="s">
        <v>74</v>
      </c>
      <c r="K1142" t="n">
        <v>94</v>
      </c>
      <c r="L1142" t="s">
        <v>76</v>
      </c>
      <c r="M1142" t="s"/>
      <c r="N1142" t="s">
        <v>77</v>
      </c>
      <c r="O1142" t="s">
        <v>78</v>
      </c>
      <c r="P1142" t="s">
        <v>738</v>
      </c>
      <c r="Q1142" t="s"/>
      <c r="R1142" t="s">
        <v>80</v>
      </c>
      <c r="S1142" t="s">
        <v>267</v>
      </c>
      <c r="T1142" t="s">
        <v>82</v>
      </c>
      <c r="U1142" t="s"/>
      <c r="V1142" t="s">
        <v>83</v>
      </c>
      <c r="W1142" t="s">
        <v>84</v>
      </c>
      <c r="X1142" t="s"/>
      <c r="Y1142" t="s">
        <v>85</v>
      </c>
      <c r="Z1142">
        <f>HYPERLINK("https://hotelmonitor-cachepage.eclerx.com/savepage/tk_15439017391193552_sr_2151.html","info")</f>
        <v/>
      </c>
      <c r="AA1142" t="n">
        <v>29345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/>
      <c r="AP1142" t="n">
        <v>104</v>
      </c>
      <c r="AQ1142" t="s">
        <v>88</v>
      </c>
      <c r="AR1142" t="s">
        <v>140</v>
      </c>
      <c r="AS1142" t="s"/>
      <c r="AT1142" t="s">
        <v>90</v>
      </c>
      <c r="AU1142" t="s"/>
      <c r="AV1142" t="s"/>
      <c r="AW1142" t="s"/>
      <c r="AX1142" t="s"/>
      <c r="AY1142" t="n">
        <v>2959614</v>
      </c>
      <c r="AZ1142" t="s">
        <v>739</v>
      </c>
      <c r="BA1142" t="s"/>
      <c r="BB1142" t="n">
        <v>27813</v>
      </c>
      <c r="BC1142" t="n">
        <v>10.027733445168</v>
      </c>
      <c r="BD1142" t="n">
        <v>53.553608173074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97</v>
      </c>
      <c r="B1143" t="s">
        <v>71</v>
      </c>
      <c r="C1143" t="s">
        <v>98</v>
      </c>
      <c r="D1143" t="n">
        <v>2</v>
      </c>
      <c r="E1143" t="s">
        <v>737</v>
      </c>
      <c r="F1143" t="n">
        <v>280929</v>
      </c>
      <c r="G1143" t="s">
        <v>74</v>
      </c>
      <c r="H1143" t="s">
        <v>75</v>
      </c>
      <c r="I1143" t="s"/>
      <c r="J1143" t="s">
        <v>74</v>
      </c>
      <c r="K1143" t="n">
        <v>94</v>
      </c>
      <c r="L1143" t="s">
        <v>76</v>
      </c>
      <c r="M1143" t="s"/>
      <c r="N1143" t="s">
        <v>193</v>
      </c>
      <c r="O1143" t="s">
        <v>78</v>
      </c>
      <c r="P1143" t="s">
        <v>738</v>
      </c>
      <c r="Q1143" t="s"/>
      <c r="R1143" t="s">
        <v>80</v>
      </c>
      <c r="S1143" t="s">
        <v>267</v>
      </c>
      <c r="T1143" t="s">
        <v>82</v>
      </c>
      <c r="U1143" t="s"/>
      <c r="V1143" t="s">
        <v>83</v>
      </c>
      <c r="W1143" t="s">
        <v>84</v>
      </c>
      <c r="X1143" t="s"/>
      <c r="Y1143" t="s">
        <v>85</v>
      </c>
      <c r="Z1143">
        <f>HYPERLINK("https://hotelmonitor-cachepage.eclerx.com/savepage/tk_15439017391193552_sr_2151.html","info")</f>
        <v/>
      </c>
      <c r="AA1143" t="n">
        <v>29345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/>
      <c r="AP1143" t="n">
        <v>104</v>
      </c>
      <c r="AQ1143" t="s">
        <v>88</v>
      </c>
      <c r="AR1143" t="s">
        <v>89</v>
      </c>
      <c r="AS1143" t="s"/>
      <c r="AT1143" t="s">
        <v>90</v>
      </c>
      <c r="AU1143" t="s"/>
      <c r="AV1143" t="s"/>
      <c r="AW1143" t="s"/>
      <c r="AX1143" t="s"/>
      <c r="AY1143" t="n">
        <v>2959614</v>
      </c>
      <c r="AZ1143" t="s">
        <v>739</v>
      </c>
      <c r="BA1143" t="s"/>
      <c r="BB1143" t="n">
        <v>27813</v>
      </c>
      <c r="BC1143" t="n">
        <v>10.027733445168</v>
      </c>
      <c r="BD1143" t="n">
        <v>53.553608173074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97</v>
      </c>
      <c r="B1144" t="s">
        <v>71</v>
      </c>
      <c r="C1144" t="s">
        <v>98</v>
      </c>
      <c r="D1144" t="n">
        <v>2</v>
      </c>
      <c r="E1144" t="s">
        <v>737</v>
      </c>
      <c r="F1144" t="n">
        <v>280929</v>
      </c>
      <c r="G1144" t="s">
        <v>74</v>
      </c>
      <c r="H1144" t="s">
        <v>75</v>
      </c>
      <c r="I1144" t="s"/>
      <c r="J1144" t="s">
        <v>74</v>
      </c>
      <c r="K1144" t="n">
        <v>96</v>
      </c>
      <c r="L1144" t="s">
        <v>76</v>
      </c>
      <c r="M1144" t="s"/>
      <c r="N1144" t="s">
        <v>637</v>
      </c>
      <c r="O1144" t="s">
        <v>78</v>
      </c>
      <c r="P1144" t="s">
        <v>738</v>
      </c>
      <c r="Q1144" t="s"/>
      <c r="R1144" t="s">
        <v>80</v>
      </c>
      <c r="S1144" t="s">
        <v>406</v>
      </c>
      <c r="T1144" t="s">
        <v>82</v>
      </c>
      <c r="U1144" t="s"/>
      <c r="V1144" t="s">
        <v>83</v>
      </c>
      <c r="W1144" t="s">
        <v>84</v>
      </c>
      <c r="X1144" t="s"/>
      <c r="Y1144" t="s">
        <v>85</v>
      </c>
      <c r="Z1144">
        <f>HYPERLINK("https://hotelmonitor-cachepage.eclerx.com/savepage/tk_15439017391193552_sr_2151.html","info")</f>
        <v/>
      </c>
      <c r="AA1144" t="n">
        <v>29345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/>
      <c r="AP1144" t="n">
        <v>104</v>
      </c>
      <c r="AQ1144" t="s">
        <v>88</v>
      </c>
      <c r="AR1144" t="s">
        <v>121</v>
      </c>
      <c r="AS1144" t="s"/>
      <c r="AT1144" t="s">
        <v>90</v>
      </c>
      <c r="AU1144" t="s"/>
      <c r="AV1144" t="s"/>
      <c r="AW1144" t="s"/>
      <c r="AX1144" t="s"/>
      <c r="AY1144" t="n">
        <v>2959614</v>
      </c>
      <c r="AZ1144" t="s">
        <v>739</v>
      </c>
      <c r="BA1144" t="s"/>
      <c r="BB1144" t="n">
        <v>27813</v>
      </c>
      <c r="BC1144" t="n">
        <v>10.027733445168</v>
      </c>
      <c r="BD1144" t="n">
        <v>53.553608173074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97</v>
      </c>
      <c r="B1145" t="s">
        <v>71</v>
      </c>
      <c r="C1145" t="s">
        <v>98</v>
      </c>
      <c r="D1145" t="n">
        <v>2</v>
      </c>
      <c r="E1145" t="s">
        <v>737</v>
      </c>
      <c r="F1145" t="n">
        <v>280929</v>
      </c>
      <c r="G1145" t="s">
        <v>74</v>
      </c>
      <c r="H1145" t="s">
        <v>75</v>
      </c>
      <c r="I1145" t="s"/>
      <c r="J1145" t="s">
        <v>74</v>
      </c>
      <c r="K1145" t="n">
        <v>97</v>
      </c>
      <c r="L1145" t="s">
        <v>76</v>
      </c>
      <c r="M1145" t="s"/>
      <c r="N1145" t="s">
        <v>744</v>
      </c>
      <c r="O1145" t="s">
        <v>78</v>
      </c>
      <c r="P1145" t="s">
        <v>738</v>
      </c>
      <c r="Q1145" t="s"/>
      <c r="R1145" t="s">
        <v>80</v>
      </c>
      <c r="S1145" t="s">
        <v>314</v>
      </c>
      <c r="T1145" t="s">
        <v>82</v>
      </c>
      <c r="U1145" t="s"/>
      <c r="V1145" t="s">
        <v>83</v>
      </c>
      <c r="W1145" t="s">
        <v>84</v>
      </c>
      <c r="X1145" t="s"/>
      <c r="Y1145" t="s">
        <v>85</v>
      </c>
      <c r="Z1145">
        <f>HYPERLINK("https://hotelmonitor-cachepage.eclerx.com/savepage/tk_15439017391193552_sr_2151.html","info")</f>
        <v/>
      </c>
      <c r="AA1145" t="n">
        <v>29345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/>
      <c r="AP1145" t="n">
        <v>104</v>
      </c>
      <c r="AQ1145" t="s">
        <v>88</v>
      </c>
      <c r="AR1145" t="s">
        <v>110</v>
      </c>
      <c r="AS1145" t="s"/>
      <c r="AT1145" t="s">
        <v>90</v>
      </c>
      <c r="AU1145" t="s"/>
      <c r="AV1145" t="s"/>
      <c r="AW1145" t="s"/>
      <c r="AX1145" t="s"/>
      <c r="AY1145" t="n">
        <v>2959614</v>
      </c>
      <c r="AZ1145" t="s">
        <v>739</v>
      </c>
      <c r="BA1145" t="s"/>
      <c r="BB1145" t="n">
        <v>27813</v>
      </c>
      <c r="BC1145" t="n">
        <v>10.027733445168</v>
      </c>
      <c r="BD1145" t="n">
        <v>53.553608173074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97</v>
      </c>
      <c r="B1146" t="s">
        <v>71</v>
      </c>
      <c r="C1146" t="s">
        <v>98</v>
      </c>
      <c r="D1146" t="n">
        <v>2</v>
      </c>
      <c r="E1146" t="s">
        <v>737</v>
      </c>
      <c r="F1146" t="n">
        <v>280929</v>
      </c>
      <c r="G1146" t="s">
        <v>74</v>
      </c>
      <c r="H1146" t="s">
        <v>75</v>
      </c>
      <c r="I1146" t="s"/>
      <c r="J1146" t="s">
        <v>74</v>
      </c>
      <c r="K1146" t="n">
        <v>98</v>
      </c>
      <c r="L1146" t="s">
        <v>76</v>
      </c>
      <c r="M1146" t="s"/>
      <c r="N1146" t="s">
        <v>111</v>
      </c>
      <c r="O1146" t="s">
        <v>78</v>
      </c>
      <c r="P1146" t="s">
        <v>738</v>
      </c>
      <c r="Q1146" t="s"/>
      <c r="R1146" t="s">
        <v>80</v>
      </c>
      <c r="S1146" t="s">
        <v>482</v>
      </c>
      <c r="T1146" t="s">
        <v>82</v>
      </c>
      <c r="U1146" t="s"/>
      <c r="V1146" t="s">
        <v>83</v>
      </c>
      <c r="W1146" t="s">
        <v>84</v>
      </c>
      <c r="X1146" t="s"/>
      <c r="Y1146" t="s">
        <v>85</v>
      </c>
      <c r="Z1146">
        <f>HYPERLINK("https://hotelmonitor-cachepage.eclerx.com/savepage/tk_15439017391193552_sr_2151.html","info")</f>
        <v/>
      </c>
      <c r="AA1146" t="n">
        <v>29345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/>
      <c r="AP1146" t="n">
        <v>104</v>
      </c>
      <c r="AQ1146" t="s">
        <v>88</v>
      </c>
      <c r="AR1146" t="s">
        <v>113</v>
      </c>
      <c r="AS1146" t="s"/>
      <c r="AT1146" t="s">
        <v>90</v>
      </c>
      <c r="AU1146" t="s"/>
      <c r="AV1146" t="s"/>
      <c r="AW1146" t="s"/>
      <c r="AX1146" t="s"/>
      <c r="AY1146" t="n">
        <v>2959614</v>
      </c>
      <c r="AZ1146" t="s">
        <v>739</v>
      </c>
      <c r="BA1146" t="s"/>
      <c r="BB1146" t="n">
        <v>27813</v>
      </c>
      <c r="BC1146" t="n">
        <v>10.027733445168</v>
      </c>
      <c r="BD1146" t="n">
        <v>53.553608173074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97</v>
      </c>
      <c r="B1147" t="s">
        <v>71</v>
      </c>
      <c r="C1147" t="s">
        <v>98</v>
      </c>
      <c r="D1147" t="n">
        <v>2</v>
      </c>
      <c r="E1147" t="s">
        <v>737</v>
      </c>
      <c r="F1147" t="n">
        <v>280929</v>
      </c>
      <c r="G1147" t="s">
        <v>74</v>
      </c>
      <c r="H1147" t="s">
        <v>75</v>
      </c>
      <c r="I1147" t="s"/>
      <c r="J1147" t="s">
        <v>74</v>
      </c>
      <c r="K1147" t="n">
        <v>99</v>
      </c>
      <c r="L1147" t="s">
        <v>76</v>
      </c>
      <c r="M1147" t="s"/>
      <c r="N1147" t="s">
        <v>745</v>
      </c>
      <c r="O1147" t="s">
        <v>78</v>
      </c>
      <c r="P1147" t="s">
        <v>738</v>
      </c>
      <c r="Q1147" t="s"/>
      <c r="R1147" t="s">
        <v>80</v>
      </c>
      <c r="S1147" t="s">
        <v>525</v>
      </c>
      <c r="T1147" t="s">
        <v>82</v>
      </c>
      <c r="U1147" t="s"/>
      <c r="V1147" t="s">
        <v>83</v>
      </c>
      <c r="W1147" t="s">
        <v>84</v>
      </c>
      <c r="X1147" t="s"/>
      <c r="Y1147" t="s">
        <v>85</v>
      </c>
      <c r="Z1147">
        <f>HYPERLINK("https://hotelmonitor-cachepage.eclerx.com/savepage/tk_15439017391193552_sr_2151.html","info")</f>
        <v/>
      </c>
      <c r="AA1147" t="n">
        <v>29345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/>
      <c r="AP1147" t="n">
        <v>104</v>
      </c>
      <c r="AQ1147" t="s">
        <v>88</v>
      </c>
      <c r="AR1147" t="s">
        <v>110</v>
      </c>
      <c r="AS1147" t="s"/>
      <c r="AT1147" t="s">
        <v>90</v>
      </c>
      <c r="AU1147" t="s"/>
      <c r="AV1147" t="s"/>
      <c r="AW1147" t="s"/>
      <c r="AX1147" t="s"/>
      <c r="AY1147" t="n">
        <v>2959614</v>
      </c>
      <c r="AZ1147" t="s">
        <v>739</v>
      </c>
      <c r="BA1147" t="s"/>
      <c r="BB1147" t="n">
        <v>27813</v>
      </c>
      <c r="BC1147" t="n">
        <v>10.027733445168</v>
      </c>
      <c r="BD1147" t="n">
        <v>53.553608173074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97</v>
      </c>
      <c r="B1148" t="s">
        <v>71</v>
      </c>
      <c r="C1148" t="s">
        <v>98</v>
      </c>
      <c r="D1148" t="n">
        <v>2</v>
      </c>
      <c r="E1148" t="s">
        <v>737</v>
      </c>
      <c r="F1148" t="n">
        <v>280929</v>
      </c>
      <c r="G1148" t="s">
        <v>74</v>
      </c>
      <c r="H1148" t="s">
        <v>75</v>
      </c>
      <c r="I1148" t="s"/>
      <c r="J1148" t="s">
        <v>74</v>
      </c>
      <c r="K1148" t="n">
        <v>99</v>
      </c>
      <c r="L1148" t="s">
        <v>76</v>
      </c>
      <c r="M1148" t="s"/>
      <c r="N1148" t="s">
        <v>746</v>
      </c>
      <c r="O1148" t="s">
        <v>78</v>
      </c>
      <c r="P1148" t="s">
        <v>738</v>
      </c>
      <c r="Q1148" t="s"/>
      <c r="R1148" t="s">
        <v>80</v>
      </c>
      <c r="S1148" t="s">
        <v>525</v>
      </c>
      <c r="T1148" t="s">
        <v>82</v>
      </c>
      <c r="U1148" t="s"/>
      <c r="V1148" t="s">
        <v>83</v>
      </c>
      <c r="W1148" t="s">
        <v>84</v>
      </c>
      <c r="X1148" t="s"/>
      <c r="Y1148" t="s">
        <v>85</v>
      </c>
      <c r="Z1148">
        <f>HYPERLINK("https://hotelmonitor-cachepage.eclerx.com/savepage/tk_15439017391193552_sr_2151.html","info")</f>
        <v/>
      </c>
      <c r="AA1148" t="n">
        <v>29345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/>
      <c r="AP1148" t="n">
        <v>104</v>
      </c>
      <c r="AQ1148" t="s">
        <v>88</v>
      </c>
      <c r="AR1148" t="s">
        <v>103</v>
      </c>
      <c r="AS1148" t="s"/>
      <c r="AT1148" t="s">
        <v>90</v>
      </c>
      <c r="AU1148" t="s"/>
      <c r="AV1148" t="s"/>
      <c r="AW1148" t="s"/>
      <c r="AX1148" t="s"/>
      <c r="AY1148" t="n">
        <v>2959614</v>
      </c>
      <c r="AZ1148" t="s">
        <v>739</v>
      </c>
      <c r="BA1148" t="s"/>
      <c r="BB1148" t="n">
        <v>27813</v>
      </c>
      <c r="BC1148" t="n">
        <v>10.027733445168</v>
      </c>
      <c r="BD1148" t="n">
        <v>53.553608173074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97</v>
      </c>
      <c r="B1149" t="s">
        <v>71</v>
      </c>
      <c r="C1149" t="s">
        <v>98</v>
      </c>
      <c r="D1149" t="n">
        <v>2</v>
      </c>
      <c r="E1149" t="s">
        <v>737</v>
      </c>
      <c r="F1149" t="n">
        <v>280929</v>
      </c>
      <c r="G1149" t="s">
        <v>74</v>
      </c>
      <c r="H1149" t="s">
        <v>75</v>
      </c>
      <c r="I1149" t="s"/>
      <c r="J1149" t="s">
        <v>74</v>
      </c>
      <c r="K1149" t="n">
        <v>99</v>
      </c>
      <c r="L1149" t="s">
        <v>76</v>
      </c>
      <c r="M1149" t="s"/>
      <c r="N1149" t="s">
        <v>77</v>
      </c>
      <c r="O1149" t="s">
        <v>78</v>
      </c>
      <c r="P1149" t="s">
        <v>738</v>
      </c>
      <c r="Q1149" t="s"/>
      <c r="R1149" t="s">
        <v>80</v>
      </c>
      <c r="S1149" t="s">
        <v>525</v>
      </c>
      <c r="T1149" t="s">
        <v>82</v>
      </c>
      <c r="U1149" t="s"/>
      <c r="V1149" t="s">
        <v>83</v>
      </c>
      <c r="W1149" t="s">
        <v>84</v>
      </c>
      <c r="X1149" t="s"/>
      <c r="Y1149" t="s">
        <v>85</v>
      </c>
      <c r="Z1149">
        <f>HYPERLINK("https://hotelmonitor-cachepage.eclerx.com/savepage/tk_15439017391193552_sr_2151.html","info")</f>
        <v/>
      </c>
      <c r="AA1149" t="n">
        <v>29345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/>
      <c r="AP1149" t="n">
        <v>104</v>
      </c>
      <c r="AQ1149" t="s">
        <v>88</v>
      </c>
      <c r="AR1149" t="s">
        <v>119</v>
      </c>
      <c r="AS1149" t="s"/>
      <c r="AT1149" t="s">
        <v>90</v>
      </c>
      <c r="AU1149" t="s"/>
      <c r="AV1149" t="s"/>
      <c r="AW1149" t="s"/>
      <c r="AX1149" t="s"/>
      <c r="AY1149" t="n">
        <v>2959614</v>
      </c>
      <c r="AZ1149" t="s">
        <v>739</v>
      </c>
      <c r="BA1149" t="s"/>
      <c r="BB1149" t="n">
        <v>27813</v>
      </c>
      <c r="BC1149" t="n">
        <v>10.027733445168</v>
      </c>
      <c r="BD1149" t="n">
        <v>53.553608173074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97</v>
      </c>
      <c r="B1150" t="s">
        <v>71</v>
      </c>
      <c r="C1150" t="s">
        <v>98</v>
      </c>
      <c r="D1150" t="n">
        <v>2</v>
      </c>
      <c r="E1150" t="s">
        <v>737</v>
      </c>
      <c r="F1150" t="n">
        <v>280929</v>
      </c>
      <c r="G1150" t="s">
        <v>74</v>
      </c>
      <c r="H1150" t="s">
        <v>75</v>
      </c>
      <c r="I1150" t="s"/>
      <c r="J1150" t="s">
        <v>74</v>
      </c>
      <c r="K1150" t="n">
        <v>100</v>
      </c>
      <c r="L1150" t="s">
        <v>76</v>
      </c>
      <c r="M1150" t="s"/>
      <c r="N1150" t="s">
        <v>77</v>
      </c>
      <c r="O1150" t="s">
        <v>78</v>
      </c>
      <c r="P1150" t="s">
        <v>738</v>
      </c>
      <c r="Q1150" t="s"/>
      <c r="R1150" t="s">
        <v>80</v>
      </c>
      <c r="S1150" t="s">
        <v>315</v>
      </c>
      <c r="T1150" t="s">
        <v>82</v>
      </c>
      <c r="U1150" t="s"/>
      <c r="V1150" t="s">
        <v>83</v>
      </c>
      <c r="W1150" t="s">
        <v>94</v>
      </c>
      <c r="X1150" t="s"/>
      <c r="Y1150" t="s">
        <v>85</v>
      </c>
      <c r="Z1150">
        <f>HYPERLINK("https://hotelmonitor-cachepage.eclerx.com/savepage/tk_15439017391193552_sr_2151.html","info")</f>
        <v/>
      </c>
      <c r="AA1150" t="n">
        <v>29345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/>
      <c r="AP1150" t="n">
        <v>104</v>
      </c>
      <c r="AQ1150" t="s">
        <v>88</v>
      </c>
      <c r="AR1150" t="s">
        <v>89</v>
      </c>
      <c r="AS1150" t="s"/>
      <c r="AT1150" t="s">
        <v>90</v>
      </c>
      <c r="AU1150" t="s"/>
      <c r="AV1150" t="s"/>
      <c r="AW1150" t="s"/>
      <c r="AX1150" t="s"/>
      <c r="AY1150" t="n">
        <v>2959614</v>
      </c>
      <c r="AZ1150" t="s">
        <v>739</v>
      </c>
      <c r="BA1150" t="s"/>
      <c r="BB1150" t="n">
        <v>27813</v>
      </c>
      <c r="BC1150" t="n">
        <v>10.027733445168</v>
      </c>
      <c r="BD1150" t="n">
        <v>53.553608173074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97</v>
      </c>
      <c r="B1151" t="s">
        <v>71</v>
      </c>
      <c r="C1151" t="s">
        <v>98</v>
      </c>
      <c r="D1151" t="n">
        <v>2</v>
      </c>
      <c r="E1151" t="s">
        <v>737</v>
      </c>
      <c r="F1151" t="n">
        <v>280929</v>
      </c>
      <c r="G1151" t="s">
        <v>74</v>
      </c>
      <c r="H1151" t="s">
        <v>75</v>
      </c>
      <c r="I1151" t="s"/>
      <c r="J1151" t="s">
        <v>74</v>
      </c>
      <c r="K1151" t="n">
        <v>100</v>
      </c>
      <c r="L1151" t="s">
        <v>76</v>
      </c>
      <c r="M1151" t="s"/>
      <c r="N1151" t="s">
        <v>744</v>
      </c>
      <c r="O1151" t="s">
        <v>78</v>
      </c>
      <c r="P1151" t="s">
        <v>738</v>
      </c>
      <c r="Q1151" t="s"/>
      <c r="R1151" t="s">
        <v>80</v>
      </c>
      <c r="S1151" t="s">
        <v>315</v>
      </c>
      <c r="T1151" t="s">
        <v>82</v>
      </c>
      <c r="U1151" t="s"/>
      <c r="V1151" t="s">
        <v>83</v>
      </c>
      <c r="W1151" t="s">
        <v>84</v>
      </c>
      <c r="X1151" t="s"/>
      <c r="Y1151" t="s">
        <v>85</v>
      </c>
      <c r="Z1151">
        <f>HYPERLINK("https://hotelmonitor-cachepage.eclerx.com/savepage/tk_15439017391193552_sr_2151.html","info")</f>
        <v/>
      </c>
      <c r="AA1151" t="n">
        <v>29345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/>
      <c r="AP1151" t="n">
        <v>104</v>
      </c>
      <c r="AQ1151" t="s">
        <v>88</v>
      </c>
      <c r="AR1151" t="s">
        <v>116</v>
      </c>
      <c r="AS1151" t="s"/>
      <c r="AT1151" t="s">
        <v>90</v>
      </c>
      <c r="AU1151" t="s"/>
      <c r="AV1151" t="s"/>
      <c r="AW1151" t="s"/>
      <c r="AX1151" t="s"/>
      <c r="AY1151" t="n">
        <v>2959614</v>
      </c>
      <c r="AZ1151" t="s">
        <v>739</v>
      </c>
      <c r="BA1151" t="s"/>
      <c r="BB1151" t="n">
        <v>27813</v>
      </c>
      <c r="BC1151" t="n">
        <v>10.027733445168</v>
      </c>
      <c r="BD1151" t="n">
        <v>53.553608173074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97</v>
      </c>
      <c r="B1152" t="s">
        <v>71</v>
      </c>
      <c r="C1152" t="s">
        <v>98</v>
      </c>
      <c r="D1152" t="n">
        <v>2</v>
      </c>
      <c r="E1152" t="s">
        <v>737</v>
      </c>
      <c r="F1152" t="n">
        <v>280929</v>
      </c>
      <c r="G1152" t="s">
        <v>74</v>
      </c>
      <c r="H1152" t="s">
        <v>75</v>
      </c>
      <c r="I1152" t="s"/>
      <c r="J1152" t="s">
        <v>74</v>
      </c>
      <c r="K1152" t="n">
        <v>101</v>
      </c>
      <c r="L1152" t="s">
        <v>76</v>
      </c>
      <c r="M1152" t="s"/>
      <c r="N1152" t="s">
        <v>77</v>
      </c>
      <c r="O1152" t="s">
        <v>78</v>
      </c>
      <c r="P1152" t="s">
        <v>738</v>
      </c>
      <c r="Q1152" t="s"/>
      <c r="R1152" t="s">
        <v>80</v>
      </c>
      <c r="S1152" t="s">
        <v>174</v>
      </c>
      <c r="T1152" t="s">
        <v>82</v>
      </c>
      <c r="U1152" t="s"/>
      <c r="V1152" t="s">
        <v>83</v>
      </c>
      <c r="W1152" t="s">
        <v>84</v>
      </c>
      <c r="X1152" t="s"/>
      <c r="Y1152" t="s">
        <v>85</v>
      </c>
      <c r="Z1152">
        <f>HYPERLINK("https://hotelmonitor-cachepage.eclerx.com/savepage/tk_15439017391193552_sr_2151.html","info")</f>
        <v/>
      </c>
      <c r="AA1152" t="n">
        <v>29345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/>
      <c r="AP1152" t="n">
        <v>104</v>
      </c>
      <c r="AQ1152" t="s">
        <v>88</v>
      </c>
      <c r="AR1152" t="s">
        <v>121</v>
      </c>
      <c r="AS1152" t="s"/>
      <c r="AT1152" t="s">
        <v>90</v>
      </c>
      <c r="AU1152" t="s"/>
      <c r="AV1152" t="s"/>
      <c r="AW1152" t="s"/>
      <c r="AX1152" t="s"/>
      <c r="AY1152" t="n">
        <v>2959614</v>
      </c>
      <c r="AZ1152" t="s">
        <v>739</v>
      </c>
      <c r="BA1152" t="s"/>
      <c r="BB1152" t="n">
        <v>27813</v>
      </c>
      <c r="BC1152" t="n">
        <v>10.027733445168</v>
      </c>
      <c r="BD1152" t="n">
        <v>53.553608173074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97</v>
      </c>
      <c r="B1153" t="s">
        <v>71</v>
      </c>
      <c r="C1153" t="s">
        <v>98</v>
      </c>
      <c r="D1153" t="n">
        <v>2</v>
      </c>
      <c r="E1153" t="s">
        <v>737</v>
      </c>
      <c r="F1153" t="n">
        <v>280929</v>
      </c>
      <c r="G1153" t="s">
        <v>74</v>
      </c>
      <c r="H1153" t="s">
        <v>75</v>
      </c>
      <c r="I1153" t="s"/>
      <c r="J1153" t="s">
        <v>74</v>
      </c>
      <c r="K1153" t="n">
        <v>101</v>
      </c>
      <c r="L1153" t="s">
        <v>76</v>
      </c>
      <c r="M1153" t="s"/>
      <c r="N1153" t="s">
        <v>740</v>
      </c>
      <c r="O1153" t="s">
        <v>78</v>
      </c>
      <c r="P1153" t="s">
        <v>738</v>
      </c>
      <c r="Q1153" t="s"/>
      <c r="R1153" t="s">
        <v>80</v>
      </c>
      <c r="S1153" t="s">
        <v>174</v>
      </c>
      <c r="T1153" t="s">
        <v>82</v>
      </c>
      <c r="U1153" t="s"/>
      <c r="V1153" t="s">
        <v>83</v>
      </c>
      <c r="W1153" t="s">
        <v>84</v>
      </c>
      <c r="X1153" t="s"/>
      <c r="Y1153" t="s">
        <v>85</v>
      </c>
      <c r="Z1153">
        <f>HYPERLINK("https://hotelmonitor-cachepage.eclerx.com/savepage/tk_15439017391193552_sr_2151.html","info")</f>
        <v/>
      </c>
      <c r="AA1153" t="n">
        <v>29345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/>
      <c r="AP1153" t="n">
        <v>104</v>
      </c>
      <c r="AQ1153" t="s">
        <v>88</v>
      </c>
      <c r="AR1153" t="s">
        <v>110</v>
      </c>
      <c r="AS1153" t="s"/>
      <c r="AT1153" t="s">
        <v>90</v>
      </c>
      <c r="AU1153" t="s"/>
      <c r="AV1153" t="s"/>
      <c r="AW1153" t="s"/>
      <c r="AX1153" t="s"/>
      <c r="AY1153" t="n">
        <v>2959614</v>
      </c>
      <c r="AZ1153" t="s">
        <v>739</v>
      </c>
      <c r="BA1153" t="s"/>
      <c r="BB1153" t="n">
        <v>27813</v>
      </c>
      <c r="BC1153" t="n">
        <v>10.027733445168</v>
      </c>
      <c r="BD1153" t="n">
        <v>53.553608173074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97</v>
      </c>
      <c r="B1154" t="s">
        <v>71</v>
      </c>
      <c r="C1154" t="s">
        <v>98</v>
      </c>
      <c r="D1154" t="n">
        <v>2</v>
      </c>
      <c r="E1154" t="s">
        <v>737</v>
      </c>
      <c r="F1154" t="n">
        <v>280929</v>
      </c>
      <c r="G1154" t="s">
        <v>74</v>
      </c>
      <c r="H1154" t="s">
        <v>75</v>
      </c>
      <c r="I1154" t="s"/>
      <c r="J1154" t="s">
        <v>74</v>
      </c>
      <c r="K1154" t="n">
        <v>101</v>
      </c>
      <c r="L1154" t="s">
        <v>76</v>
      </c>
      <c r="M1154" t="s"/>
      <c r="N1154" t="s">
        <v>747</v>
      </c>
      <c r="O1154" t="s">
        <v>78</v>
      </c>
      <c r="P1154" t="s">
        <v>738</v>
      </c>
      <c r="Q1154" t="s"/>
      <c r="R1154" t="s">
        <v>80</v>
      </c>
      <c r="S1154" t="s">
        <v>174</v>
      </c>
      <c r="T1154" t="s">
        <v>82</v>
      </c>
      <c r="U1154" t="s"/>
      <c r="V1154" t="s">
        <v>83</v>
      </c>
      <c r="W1154" t="s">
        <v>84</v>
      </c>
      <c r="X1154" t="s"/>
      <c r="Y1154" t="s">
        <v>85</v>
      </c>
      <c r="Z1154">
        <f>HYPERLINK("https://hotelmonitor-cachepage.eclerx.com/savepage/tk_15439017391193552_sr_2151.html","info")</f>
        <v/>
      </c>
      <c r="AA1154" t="n">
        <v>29345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/>
      <c r="AP1154" t="n">
        <v>104</v>
      </c>
      <c r="AQ1154" t="s">
        <v>88</v>
      </c>
      <c r="AR1154" t="s">
        <v>110</v>
      </c>
      <c r="AS1154" t="s"/>
      <c r="AT1154" t="s">
        <v>90</v>
      </c>
      <c r="AU1154" t="s"/>
      <c r="AV1154" t="s"/>
      <c r="AW1154" t="s"/>
      <c r="AX1154" t="s"/>
      <c r="AY1154" t="n">
        <v>2959614</v>
      </c>
      <c r="AZ1154" t="s">
        <v>739</v>
      </c>
      <c r="BA1154" t="s"/>
      <c r="BB1154" t="n">
        <v>27813</v>
      </c>
      <c r="BC1154" t="n">
        <v>10.027733445168</v>
      </c>
      <c r="BD1154" t="n">
        <v>53.553608173074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97</v>
      </c>
      <c r="B1155" t="s">
        <v>71</v>
      </c>
      <c r="C1155" t="s">
        <v>98</v>
      </c>
      <c r="D1155" t="n">
        <v>2</v>
      </c>
      <c r="E1155" t="s">
        <v>737</v>
      </c>
      <c r="F1155" t="n">
        <v>280929</v>
      </c>
      <c r="G1155" t="s">
        <v>74</v>
      </c>
      <c r="H1155" t="s">
        <v>75</v>
      </c>
      <c r="I1155" t="s"/>
      <c r="J1155" t="s">
        <v>74</v>
      </c>
      <c r="K1155" t="n">
        <v>101</v>
      </c>
      <c r="L1155" t="s">
        <v>76</v>
      </c>
      <c r="M1155" t="s"/>
      <c r="N1155" t="s">
        <v>745</v>
      </c>
      <c r="O1155" t="s">
        <v>78</v>
      </c>
      <c r="P1155" t="s">
        <v>738</v>
      </c>
      <c r="Q1155" t="s"/>
      <c r="R1155" t="s">
        <v>80</v>
      </c>
      <c r="S1155" t="s">
        <v>174</v>
      </c>
      <c r="T1155" t="s">
        <v>82</v>
      </c>
      <c r="U1155" t="s"/>
      <c r="V1155" t="s">
        <v>83</v>
      </c>
      <c r="W1155" t="s">
        <v>84</v>
      </c>
      <c r="X1155" t="s"/>
      <c r="Y1155" t="s">
        <v>85</v>
      </c>
      <c r="Z1155">
        <f>HYPERLINK("https://hotelmonitor-cachepage.eclerx.com/savepage/tk_15439017391193552_sr_2151.html","info")</f>
        <v/>
      </c>
      <c r="AA1155" t="n">
        <v>29345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/>
      <c r="AP1155" t="n">
        <v>104</v>
      </c>
      <c r="AQ1155" t="s">
        <v>88</v>
      </c>
      <c r="AR1155" t="s">
        <v>116</v>
      </c>
      <c r="AS1155" t="s"/>
      <c r="AT1155" t="s">
        <v>90</v>
      </c>
      <c r="AU1155" t="s"/>
      <c r="AV1155" t="s"/>
      <c r="AW1155" t="s"/>
      <c r="AX1155" t="s"/>
      <c r="AY1155" t="n">
        <v>2959614</v>
      </c>
      <c r="AZ1155" t="s">
        <v>739</v>
      </c>
      <c r="BA1155" t="s"/>
      <c r="BB1155" t="n">
        <v>27813</v>
      </c>
      <c r="BC1155" t="n">
        <v>10.027733445168</v>
      </c>
      <c r="BD1155" t="n">
        <v>53.553608173074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97</v>
      </c>
      <c r="B1156" t="s">
        <v>71</v>
      </c>
      <c r="C1156" t="s">
        <v>98</v>
      </c>
      <c r="D1156" t="n">
        <v>2</v>
      </c>
      <c r="E1156" t="s">
        <v>737</v>
      </c>
      <c r="F1156" t="n">
        <v>280929</v>
      </c>
      <c r="G1156" t="s">
        <v>74</v>
      </c>
      <c r="H1156" t="s">
        <v>75</v>
      </c>
      <c r="I1156" t="s"/>
      <c r="J1156" t="s">
        <v>74</v>
      </c>
      <c r="K1156" t="n">
        <v>102</v>
      </c>
      <c r="L1156" t="s">
        <v>76</v>
      </c>
      <c r="M1156" t="s"/>
      <c r="N1156" t="s">
        <v>195</v>
      </c>
      <c r="O1156" t="s">
        <v>78</v>
      </c>
      <c r="P1156" t="s">
        <v>738</v>
      </c>
      <c r="Q1156" t="s"/>
      <c r="R1156" t="s">
        <v>80</v>
      </c>
      <c r="S1156" t="s">
        <v>316</v>
      </c>
      <c r="T1156" t="s">
        <v>82</v>
      </c>
      <c r="U1156" t="s"/>
      <c r="V1156" t="s">
        <v>83</v>
      </c>
      <c r="W1156" t="s">
        <v>94</v>
      </c>
      <c r="X1156" t="s"/>
      <c r="Y1156" t="s">
        <v>85</v>
      </c>
      <c r="Z1156">
        <f>HYPERLINK("https://hotelmonitor-cachepage.eclerx.com/savepage/tk_15439017391193552_sr_2151.html","info")</f>
        <v/>
      </c>
      <c r="AA1156" t="n">
        <v>29345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/>
      <c r="AP1156" t="n">
        <v>104</v>
      </c>
      <c r="AQ1156" t="s">
        <v>88</v>
      </c>
      <c r="AR1156" t="s">
        <v>126</v>
      </c>
      <c r="AS1156" t="s"/>
      <c r="AT1156" t="s">
        <v>90</v>
      </c>
      <c r="AU1156" t="s"/>
      <c r="AV1156" t="s"/>
      <c r="AW1156" t="s"/>
      <c r="AX1156" t="s"/>
      <c r="AY1156" t="n">
        <v>2959614</v>
      </c>
      <c r="AZ1156" t="s">
        <v>739</v>
      </c>
      <c r="BA1156" t="s"/>
      <c r="BB1156" t="n">
        <v>27813</v>
      </c>
      <c r="BC1156" t="n">
        <v>10.027733445168</v>
      </c>
      <c r="BD1156" t="n">
        <v>53.553608173074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97</v>
      </c>
      <c r="B1157" t="s">
        <v>71</v>
      </c>
      <c r="C1157" t="s">
        <v>98</v>
      </c>
      <c r="D1157" t="n">
        <v>2</v>
      </c>
      <c r="E1157" t="s">
        <v>737</v>
      </c>
      <c r="F1157" t="n">
        <v>280929</v>
      </c>
      <c r="G1157" t="s">
        <v>74</v>
      </c>
      <c r="H1157" t="s">
        <v>75</v>
      </c>
      <c r="I1157" t="s"/>
      <c r="J1157" t="s">
        <v>74</v>
      </c>
      <c r="K1157" t="n">
        <v>103</v>
      </c>
      <c r="L1157" t="s">
        <v>76</v>
      </c>
      <c r="M1157" t="s"/>
      <c r="N1157" t="s">
        <v>100</v>
      </c>
      <c r="O1157" t="s">
        <v>78</v>
      </c>
      <c r="P1157" t="s">
        <v>738</v>
      </c>
      <c r="Q1157" t="s"/>
      <c r="R1157" t="s">
        <v>80</v>
      </c>
      <c r="S1157" t="s">
        <v>176</v>
      </c>
      <c r="T1157" t="s">
        <v>82</v>
      </c>
      <c r="U1157" t="s"/>
      <c r="V1157" t="s">
        <v>83</v>
      </c>
      <c r="W1157" t="s">
        <v>84</v>
      </c>
      <c r="X1157" t="s"/>
      <c r="Y1157" t="s">
        <v>85</v>
      </c>
      <c r="Z1157">
        <f>HYPERLINK("https://hotelmonitor-cachepage.eclerx.com/savepage/tk_15439017391193552_sr_2151.html","info")</f>
        <v/>
      </c>
      <c r="AA1157" t="n">
        <v>29345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/>
      <c r="AP1157" t="n">
        <v>104</v>
      </c>
      <c r="AQ1157" t="s">
        <v>88</v>
      </c>
      <c r="AR1157" t="s">
        <v>103</v>
      </c>
      <c r="AS1157" t="s"/>
      <c r="AT1157" t="s">
        <v>90</v>
      </c>
      <c r="AU1157" t="s"/>
      <c r="AV1157" t="s"/>
      <c r="AW1157" t="s"/>
      <c r="AX1157" t="s"/>
      <c r="AY1157" t="n">
        <v>2959614</v>
      </c>
      <c r="AZ1157" t="s">
        <v>739</v>
      </c>
      <c r="BA1157" t="s"/>
      <c r="BB1157" t="n">
        <v>27813</v>
      </c>
      <c r="BC1157" t="n">
        <v>10.027733445168</v>
      </c>
      <c r="BD1157" t="n">
        <v>53.553608173074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97</v>
      </c>
      <c r="B1158" t="s">
        <v>71</v>
      </c>
      <c r="C1158" t="s">
        <v>98</v>
      </c>
      <c r="D1158" t="n">
        <v>2</v>
      </c>
      <c r="E1158" t="s">
        <v>737</v>
      </c>
      <c r="F1158" t="n">
        <v>280929</v>
      </c>
      <c r="G1158" t="s">
        <v>74</v>
      </c>
      <c r="H1158" t="s">
        <v>75</v>
      </c>
      <c r="I1158" t="s"/>
      <c r="J1158" t="s">
        <v>74</v>
      </c>
      <c r="K1158" t="n">
        <v>104</v>
      </c>
      <c r="L1158" t="s">
        <v>76</v>
      </c>
      <c r="M1158" t="s"/>
      <c r="N1158" t="s">
        <v>740</v>
      </c>
      <c r="O1158" t="s">
        <v>78</v>
      </c>
      <c r="P1158" t="s">
        <v>738</v>
      </c>
      <c r="Q1158" t="s"/>
      <c r="R1158" t="s">
        <v>80</v>
      </c>
      <c r="S1158" t="s">
        <v>177</v>
      </c>
      <c r="T1158" t="s">
        <v>82</v>
      </c>
      <c r="U1158" t="s"/>
      <c r="V1158" t="s">
        <v>83</v>
      </c>
      <c r="W1158" t="s">
        <v>84</v>
      </c>
      <c r="X1158" t="s"/>
      <c r="Y1158" t="s">
        <v>85</v>
      </c>
      <c r="Z1158">
        <f>HYPERLINK("https://hotelmonitor-cachepage.eclerx.com/savepage/tk_15439017391193552_sr_2151.html","info")</f>
        <v/>
      </c>
      <c r="AA1158" t="n">
        <v>29345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/>
      <c r="AP1158" t="n">
        <v>104</v>
      </c>
      <c r="AQ1158" t="s">
        <v>88</v>
      </c>
      <c r="AR1158" t="s">
        <v>116</v>
      </c>
      <c r="AS1158" t="s"/>
      <c r="AT1158" t="s">
        <v>90</v>
      </c>
      <c r="AU1158" t="s"/>
      <c r="AV1158" t="s"/>
      <c r="AW1158" t="s"/>
      <c r="AX1158" t="s"/>
      <c r="AY1158" t="n">
        <v>2959614</v>
      </c>
      <c r="AZ1158" t="s">
        <v>739</v>
      </c>
      <c r="BA1158" t="s"/>
      <c r="BB1158" t="n">
        <v>27813</v>
      </c>
      <c r="BC1158" t="n">
        <v>10.027733445168</v>
      </c>
      <c r="BD1158" t="n">
        <v>53.553608173074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97</v>
      </c>
      <c r="B1159" t="s">
        <v>71</v>
      </c>
      <c r="C1159" t="s">
        <v>98</v>
      </c>
      <c r="D1159" t="n">
        <v>2</v>
      </c>
      <c r="E1159" t="s">
        <v>737</v>
      </c>
      <c r="F1159" t="n">
        <v>280929</v>
      </c>
      <c r="G1159" t="s">
        <v>74</v>
      </c>
      <c r="H1159" t="s">
        <v>75</v>
      </c>
      <c r="I1159" t="s"/>
      <c r="J1159" t="s">
        <v>74</v>
      </c>
      <c r="K1159" t="n">
        <v>105</v>
      </c>
      <c r="L1159" t="s">
        <v>76</v>
      </c>
      <c r="M1159" t="s"/>
      <c r="N1159" t="s">
        <v>77</v>
      </c>
      <c r="O1159" t="s">
        <v>78</v>
      </c>
      <c r="P1159" t="s">
        <v>738</v>
      </c>
      <c r="Q1159" t="s"/>
      <c r="R1159" t="s">
        <v>80</v>
      </c>
      <c r="S1159" t="s">
        <v>149</v>
      </c>
      <c r="T1159" t="s">
        <v>82</v>
      </c>
      <c r="U1159" t="s"/>
      <c r="V1159" t="s">
        <v>83</v>
      </c>
      <c r="W1159" t="s">
        <v>84</v>
      </c>
      <c r="X1159" t="s"/>
      <c r="Y1159" t="s">
        <v>85</v>
      </c>
      <c r="Z1159">
        <f>HYPERLINK("https://hotelmonitor-cachepage.eclerx.com/savepage/tk_15439017391193552_sr_2151.html","info")</f>
        <v/>
      </c>
      <c r="AA1159" t="n">
        <v>29345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/>
      <c r="AP1159" t="n">
        <v>104</v>
      </c>
      <c r="AQ1159" t="s">
        <v>88</v>
      </c>
      <c r="AR1159" t="s">
        <v>89</v>
      </c>
      <c r="AS1159" t="s"/>
      <c r="AT1159" t="s">
        <v>90</v>
      </c>
      <c r="AU1159" t="s"/>
      <c r="AV1159" t="s"/>
      <c r="AW1159" t="s"/>
      <c r="AX1159" t="s"/>
      <c r="AY1159" t="n">
        <v>2959614</v>
      </c>
      <c r="AZ1159" t="s">
        <v>739</v>
      </c>
      <c r="BA1159" t="s"/>
      <c r="BB1159" t="n">
        <v>27813</v>
      </c>
      <c r="BC1159" t="n">
        <v>10.027733445168</v>
      </c>
      <c r="BD1159" t="n">
        <v>53.553608173074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97</v>
      </c>
      <c r="B1160" t="s">
        <v>71</v>
      </c>
      <c r="C1160" t="s">
        <v>98</v>
      </c>
      <c r="D1160" t="n">
        <v>2</v>
      </c>
      <c r="E1160" t="s">
        <v>737</v>
      </c>
      <c r="F1160" t="n">
        <v>280929</v>
      </c>
      <c r="G1160" t="s">
        <v>74</v>
      </c>
      <c r="H1160" t="s">
        <v>75</v>
      </c>
      <c r="I1160" t="s"/>
      <c r="J1160" t="s">
        <v>74</v>
      </c>
      <c r="K1160" t="n">
        <v>105</v>
      </c>
      <c r="L1160" t="s">
        <v>76</v>
      </c>
      <c r="M1160" t="s"/>
      <c r="N1160" t="s">
        <v>748</v>
      </c>
      <c r="O1160" t="s">
        <v>78</v>
      </c>
      <c r="P1160" t="s">
        <v>738</v>
      </c>
      <c r="Q1160" t="s"/>
      <c r="R1160" t="s">
        <v>80</v>
      </c>
      <c r="S1160" t="s">
        <v>149</v>
      </c>
      <c r="T1160" t="s">
        <v>82</v>
      </c>
      <c r="U1160" t="s"/>
      <c r="V1160" t="s">
        <v>83</v>
      </c>
      <c r="W1160" t="s">
        <v>94</v>
      </c>
      <c r="X1160" t="s"/>
      <c r="Y1160" t="s">
        <v>85</v>
      </c>
      <c r="Z1160">
        <f>HYPERLINK("https://hotelmonitor-cachepage.eclerx.com/savepage/tk_15439017391193552_sr_2151.html","info")</f>
        <v/>
      </c>
      <c r="AA1160" t="n">
        <v>29345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/>
      <c r="AP1160" t="n">
        <v>104</v>
      </c>
      <c r="AQ1160" t="s">
        <v>88</v>
      </c>
      <c r="AR1160" t="s">
        <v>110</v>
      </c>
      <c r="AS1160" t="s"/>
      <c r="AT1160" t="s">
        <v>90</v>
      </c>
      <c r="AU1160" t="s"/>
      <c r="AV1160" t="s"/>
      <c r="AW1160" t="s"/>
      <c r="AX1160" t="s"/>
      <c r="AY1160" t="n">
        <v>2959614</v>
      </c>
      <c r="AZ1160" t="s">
        <v>739</v>
      </c>
      <c r="BA1160" t="s"/>
      <c r="BB1160" t="n">
        <v>27813</v>
      </c>
      <c r="BC1160" t="n">
        <v>10.027733445168</v>
      </c>
      <c r="BD1160" t="n">
        <v>53.553608173074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97</v>
      </c>
      <c r="B1161" t="s">
        <v>71</v>
      </c>
      <c r="C1161" t="s">
        <v>98</v>
      </c>
      <c r="D1161" t="n">
        <v>2</v>
      </c>
      <c r="E1161" t="s">
        <v>737</v>
      </c>
      <c r="F1161" t="n">
        <v>280929</v>
      </c>
      <c r="G1161" t="s">
        <v>74</v>
      </c>
      <c r="H1161" t="s">
        <v>75</v>
      </c>
      <c r="I1161" t="s"/>
      <c r="J1161" t="s">
        <v>74</v>
      </c>
      <c r="K1161" t="n">
        <v>105</v>
      </c>
      <c r="L1161" t="s">
        <v>76</v>
      </c>
      <c r="M1161" t="s"/>
      <c r="N1161" t="s">
        <v>637</v>
      </c>
      <c r="O1161" t="s">
        <v>78</v>
      </c>
      <c r="P1161" t="s">
        <v>738</v>
      </c>
      <c r="Q1161" t="s"/>
      <c r="R1161" t="s">
        <v>80</v>
      </c>
      <c r="S1161" t="s">
        <v>149</v>
      </c>
      <c r="T1161" t="s">
        <v>82</v>
      </c>
      <c r="U1161" t="s"/>
      <c r="V1161" t="s">
        <v>83</v>
      </c>
      <c r="W1161" t="s">
        <v>84</v>
      </c>
      <c r="X1161" t="s"/>
      <c r="Y1161" t="s">
        <v>85</v>
      </c>
      <c r="Z1161">
        <f>HYPERLINK("https://hotelmonitor-cachepage.eclerx.com/savepage/tk_15439017391193552_sr_2151.html","info")</f>
        <v/>
      </c>
      <c r="AA1161" t="n">
        <v>29345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/>
      <c r="AP1161" t="n">
        <v>104</v>
      </c>
      <c r="AQ1161" t="s">
        <v>88</v>
      </c>
      <c r="AR1161" t="s">
        <v>126</v>
      </c>
      <c r="AS1161" t="s"/>
      <c r="AT1161" t="s">
        <v>90</v>
      </c>
      <c r="AU1161" t="s"/>
      <c r="AV1161" t="s"/>
      <c r="AW1161" t="s"/>
      <c r="AX1161" t="s"/>
      <c r="AY1161" t="n">
        <v>2959614</v>
      </c>
      <c r="AZ1161" t="s">
        <v>739</v>
      </c>
      <c r="BA1161" t="s"/>
      <c r="BB1161" t="n">
        <v>27813</v>
      </c>
      <c r="BC1161" t="n">
        <v>10.027733445168</v>
      </c>
      <c r="BD1161" t="n">
        <v>53.553608173074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97</v>
      </c>
      <c r="B1162" t="s">
        <v>71</v>
      </c>
      <c r="C1162" t="s">
        <v>98</v>
      </c>
      <c r="D1162" t="n">
        <v>2</v>
      </c>
      <c r="E1162" t="s">
        <v>737</v>
      </c>
      <c r="F1162" t="n">
        <v>280929</v>
      </c>
      <c r="G1162" t="s">
        <v>74</v>
      </c>
      <c r="H1162" t="s">
        <v>75</v>
      </c>
      <c r="I1162" t="s"/>
      <c r="J1162" t="s">
        <v>74</v>
      </c>
      <c r="K1162" t="n">
        <v>105</v>
      </c>
      <c r="L1162" t="s">
        <v>76</v>
      </c>
      <c r="M1162" t="s"/>
      <c r="N1162" t="s">
        <v>747</v>
      </c>
      <c r="O1162" t="s">
        <v>78</v>
      </c>
      <c r="P1162" t="s">
        <v>738</v>
      </c>
      <c r="Q1162" t="s"/>
      <c r="R1162" t="s">
        <v>80</v>
      </c>
      <c r="S1162" t="s">
        <v>149</v>
      </c>
      <c r="T1162" t="s">
        <v>82</v>
      </c>
      <c r="U1162" t="s"/>
      <c r="V1162" t="s">
        <v>83</v>
      </c>
      <c r="W1162" t="s">
        <v>84</v>
      </c>
      <c r="X1162" t="s"/>
      <c r="Y1162" t="s">
        <v>85</v>
      </c>
      <c r="Z1162">
        <f>HYPERLINK("https://hotelmonitor-cachepage.eclerx.com/savepage/tk_15439017391193552_sr_2151.html","info")</f>
        <v/>
      </c>
      <c r="AA1162" t="n">
        <v>29345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/>
      <c r="AP1162" t="n">
        <v>104</v>
      </c>
      <c r="AQ1162" t="s">
        <v>88</v>
      </c>
      <c r="AR1162" t="s">
        <v>116</v>
      </c>
      <c r="AS1162" t="s"/>
      <c r="AT1162" t="s">
        <v>90</v>
      </c>
      <c r="AU1162" t="s"/>
      <c r="AV1162" t="s"/>
      <c r="AW1162" t="s"/>
      <c r="AX1162" t="s"/>
      <c r="AY1162" t="n">
        <v>2959614</v>
      </c>
      <c r="AZ1162" t="s">
        <v>739</v>
      </c>
      <c r="BA1162" t="s"/>
      <c r="BB1162" t="n">
        <v>27813</v>
      </c>
      <c r="BC1162" t="n">
        <v>10.027733445168</v>
      </c>
      <c r="BD1162" t="n">
        <v>53.553608173074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97</v>
      </c>
      <c r="B1163" t="s">
        <v>71</v>
      </c>
      <c r="C1163" t="s">
        <v>98</v>
      </c>
      <c r="D1163" t="n">
        <v>2</v>
      </c>
      <c r="E1163" t="s">
        <v>737</v>
      </c>
      <c r="F1163" t="n">
        <v>280929</v>
      </c>
      <c r="G1163" t="s">
        <v>74</v>
      </c>
      <c r="H1163" t="s">
        <v>75</v>
      </c>
      <c r="I1163" t="s"/>
      <c r="J1163" t="s">
        <v>74</v>
      </c>
      <c r="K1163" t="n">
        <v>108</v>
      </c>
      <c r="L1163" t="s">
        <v>76</v>
      </c>
      <c r="M1163" t="s"/>
      <c r="N1163" t="s">
        <v>568</v>
      </c>
      <c r="O1163" t="s">
        <v>78</v>
      </c>
      <c r="P1163" t="s">
        <v>738</v>
      </c>
      <c r="Q1163" t="s"/>
      <c r="R1163" t="s">
        <v>80</v>
      </c>
      <c r="S1163" t="s">
        <v>269</v>
      </c>
      <c r="T1163" t="s">
        <v>82</v>
      </c>
      <c r="U1163" t="s"/>
      <c r="V1163" t="s">
        <v>83</v>
      </c>
      <c r="W1163" t="s">
        <v>84</v>
      </c>
      <c r="X1163" t="s"/>
      <c r="Y1163" t="s">
        <v>85</v>
      </c>
      <c r="Z1163">
        <f>HYPERLINK("https://hotelmonitor-cachepage.eclerx.com/savepage/tk_15439017391193552_sr_2151.html","info")</f>
        <v/>
      </c>
      <c r="AA1163" t="n">
        <v>29345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/>
      <c r="AP1163" t="n">
        <v>104</v>
      </c>
      <c r="AQ1163" t="s">
        <v>88</v>
      </c>
      <c r="AR1163" t="s">
        <v>107</v>
      </c>
      <c r="AS1163" t="s"/>
      <c r="AT1163" t="s">
        <v>90</v>
      </c>
      <c r="AU1163" t="s"/>
      <c r="AV1163" t="s"/>
      <c r="AW1163" t="s"/>
      <c r="AX1163" t="s"/>
      <c r="AY1163" t="n">
        <v>2959614</v>
      </c>
      <c r="AZ1163" t="s">
        <v>739</v>
      </c>
      <c r="BA1163" t="s"/>
      <c r="BB1163" t="n">
        <v>27813</v>
      </c>
      <c r="BC1163" t="n">
        <v>10.027733445168</v>
      </c>
      <c r="BD1163" t="n">
        <v>53.553608173074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97</v>
      </c>
      <c r="B1164" t="s">
        <v>71</v>
      </c>
      <c r="C1164" t="s">
        <v>98</v>
      </c>
      <c r="D1164" t="n">
        <v>2</v>
      </c>
      <c r="E1164" t="s">
        <v>737</v>
      </c>
      <c r="F1164" t="n">
        <v>280929</v>
      </c>
      <c r="G1164" t="s">
        <v>74</v>
      </c>
      <c r="H1164" t="s">
        <v>75</v>
      </c>
      <c r="I1164" t="s"/>
      <c r="J1164" t="s">
        <v>74</v>
      </c>
      <c r="K1164" t="n">
        <v>108</v>
      </c>
      <c r="L1164" t="s">
        <v>76</v>
      </c>
      <c r="M1164" t="s"/>
      <c r="N1164" t="s">
        <v>748</v>
      </c>
      <c r="O1164" t="s">
        <v>78</v>
      </c>
      <c r="P1164" t="s">
        <v>738</v>
      </c>
      <c r="Q1164" t="s"/>
      <c r="R1164" t="s">
        <v>80</v>
      </c>
      <c r="S1164" t="s">
        <v>269</v>
      </c>
      <c r="T1164" t="s">
        <v>82</v>
      </c>
      <c r="U1164" t="s"/>
      <c r="V1164" t="s">
        <v>83</v>
      </c>
      <c r="W1164" t="s">
        <v>94</v>
      </c>
      <c r="X1164" t="s"/>
      <c r="Y1164" t="s">
        <v>85</v>
      </c>
      <c r="Z1164">
        <f>HYPERLINK("https://hotelmonitor-cachepage.eclerx.com/savepage/tk_15439017391193552_sr_2151.html","info")</f>
        <v/>
      </c>
      <c r="AA1164" t="n">
        <v>29345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/>
      <c r="AP1164" t="n">
        <v>104</v>
      </c>
      <c r="AQ1164" t="s">
        <v>88</v>
      </c>
      <c r="AR1164" t="s">
        <v>116</v>
      </c>
      <c r="AS1164" t="s"/>
      <c r="AT1164" t="s">
        <v>90</v>
      </c>
      <c r="AU1164" t="s"/>
      <c r="AV1164" t="s"/>
      <c r="AW1164" t="s"/>
      <c r="AX1164" t="s"/>
      <c r="AY1164" t="n">
        <v>2959614</v>
      </c>
      <c r="AZ1164" t="s">
        <v>739</v>
      </c>
      <c r="BA1164" t="s"/>
      <c r="BB1164" t="n">
        <v>27813</v>
      </c>
      <c r="BC1164" t="n">
        <v>10.027733445168</v>
      </c>
      <c r="BD1164" t="n">
        <v>53.553608173074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97</v>
      </c>
      <c r="B1165" t="s">
        <v>71</v>
      </c>
      <c r="C1165" t="s">
        <v>98</v>
      </c>
      <c r="D1165" t="n">
        <v>2</v>
      </c>
      <c r="E1165" t="s">
        <v>737</v>
      </c>
      <c r="F1165" t="n">
        <v>280929</v>
      </c>
      <c r="G1165" t="s">
        <v>74</v>
      </c>
      <c r="H1165" t="s">
        <v>75</v>
      </c>
      <c r="I1165" t="s"/>
      <c r="J1165" t="s">
        <v>74</v>
      </c>
      <c r="K1165" t="n">
        <v>108</v>
      </c>
      <c r="L1165" t="s">
        <v>76</v>
      </c>
      <c r="M1165" t="s"/>
      <c r="N1165" t="s">
        <v>77</v>
      </c>
      <c r="O1165" t="s">
        <v>78</v>
      </c>
      <c r="P1165" t="s">
        <v>738</v>
      </c>
      <c r="Q1165" t="s"/>
      <c r="R1165" t="s">
        <v>80</v>
      </c>
      <c r="S1165" t="s">
        <v>269</v>
      </c>
      <c r="T1165" t="s">
        <v>82</v>
      </c>
      <c r="U1165" t="s"/>
      <c r="V1165" t="s">
        <v>83</v>
      </c>
      <c r="W1165" t="s">
        <v>84</v>
      </c>
      <c r="X1165" t="s"/>
      <c r="Y1165" t="s">
        <v>85</v>
      </c>
      <c r="Z1165">
        <f>HYPERLINK("https://hotelmonitor-cachepage.eclerx.com/savepage/tk_15439017391193552_sr_2151.html","info")</f>
        <v/>
      </c>
      <c r="AA1165" t="n">
        <v>29345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/>
      <c r="AP1165" t="n">
        <v>104</v>
      </c>
      <c r="AQ1165" t="s">
        <v>88</v>
      </c>
      <c r="AR1165" t="s">
        <v>119</v>
      </c>
      <c r="AS1165" t="s"/>
      <c r="AT1165" t="s">
        <v>90</v>
      </c>
      <c r="AU1165" t="s"/>
      <c r="AV1165" t="s"/>
      <c r="AW1165" t="s"/>
      <c r="AX1165" t="s"/>
      <c r="AY1165" t="n">
        <v>2959614</v>
      </c>
      <c r="AZ1165" t="s">
        <v>739</v>
      </c>
      <c r="BA1165" t="s"/>
      <c r="BB1165" t="n">
        <v>27813</v>
      </c>
      <c r="BC1165" t="n">
        <v>10.027733445168</v>
      </c>
      <c r="BD1165" t="n">
        <v>53.553608173074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97</v>
      </c>
      <c r="B1166" t="s">
        <v>71</v>
      </c>
      <c r="C1166" t="s">
        <v>98</v>
      </c>
      <c r="D1166" t="n">
        <v>2</v>
      </c>
      <c r="E1166" t="s">
        <v>737</v>
      </c>
      <c r="F1166" t="n">
        <v>280929</v>
      </c>
      <c r="G1166" t="s">
        <v>74</v>
      </c>
      <c r="H1166" t="s">
        <v>75</v>
      </c>
      <c r="I1166" t="s"/>
      <c r="J1166" t="s">
        <v>74</v>
      </c>
      <c r="K1166" t="n">
        <v>109</v>
      </c>
      <c r="L1166" t="s">
        <v>76</v>
      </c>
      <c r="M1166" t="s"/>
      <c r="N1166" t="s">
        <v>77</v>
      </c>
      <c r="O1166" t="s">
        <v>78</v>
      </c>
      <c r="P1166" t="s">
        <v>738</v>
      </c>
      <c r="Q1166" t="s"/>
      <c r="R1166" t="s">
        <v>80</v>
      </c>
      <c r="S1166" t="s">
        <v>282</v>
      </c>
      <c r="T1166" t="s">
        <v>82</v>
      </c>
      <c r="U1166" t="s"/>
      <c r="V1166" t="s">
        <v>83</v>
      </c>
      <c r="W1166" t="s">
        <v>84</v>
      </c>
      <c r="X1166" t="s"/>
      <c r="Y1166" t="s">
        <v>85</v>
      </c>
      <c r="Z1166">
        <f>HYPERLINK("https://hotelmonitor-cachepage.eclerx.com/savepage/tk_15439017391193552_sr_2151.html","info")</f>
        <v/>
      </c>
      <c r="AA1166" t="n">
        <v>29345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/>
      <c r="AP1166" t="n">
        <v>104</v>
      </c>
      <c r="AQ1166" t="s">
        <v>88</v>
      </c>
      <c r="AR1166" t="s">
        <v>126</v>
      </c>
      <c r="AS1166" t="s"/>
      <c r="AT1166" t="s">
        <v>90</v>
      </c>
      <c r="AU1166" t="s"/>
      <c r="AV1166" t="s"/>
      <c r="AW1166" t="s"/>
      <c r="AX1166" t="s"/>
      <c r="AY1166" t="n">
        <v>2959614</v>
      </c>
      <c r="AZ1166" t="s">
        <v>739</v>
      </c>
      <c r="BA1166" t="s"/>
      <c r="BB1166" t="n">
        <v>27813</v>
      </c>
      <c r="BC1166" t="n">
        <v>10.027733445168</v>
      </c>
      <c r="BD1166" t="n">
        <v>53.553608173074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97</v>
      </c>
      <c r="B1167" t="s">
        <v>71</v>
      </c>
      <c r="C1167" t="s">
        <v>98</v>
      </c>
      <c r="D1167" t="n">
        <v>2</v>
      </c>
      <c r="E1167" t="s">
        <v>737</v>
      </c>
      <c r="F1167" t="n">
        <v>280929</v>
      </c>
      <c r="G1167" t="s">
        <v>74</v>
      </c>
      <c r="H1167" t="s">
        <v>75</v>
      </c>
      <c r="I1167" t="s"/>
      <c r="J1167" t="s">
        <v>74</v>
      </c>
      <c r="K1167" t="n">
        <v>110</v>
      </c>
      <c r="L1167" t="s">
        <v>76</v>
      </c>
      <c r="M1167" t="s"/>
      <c r="N1167" t="s">
        <v>77</v>
      </c>
      <c r="O1167" t="s">
        <v>78</v>
      </c>
      <c r="P1167" t="s">
        <v>738</v>
      </c>
      <c r="Q1167" t="s"/>
      <c r="R1167" t="s">
        <v>80</v>
      </c>
      <c r="S1167" t="s">
        <v>151</v>
      </c>
      <c r="T1167" t="s">
        <v>82</v>
      </c>
      <c r="U1167" t="s"/>
      <c r="V1167" t="s">
        <v>83</v>
      </c>
      <c r="W1167" t="s">
        <v>84</v>
      </c>
      <c r="X1167" t="s"/>
      <c r="Y1167" t="s">
        <v>85</v>
      </c>
      <c r="Z1167">
        <f>HYPERLINK("https://hotelmonitor-cachepage.eclerx.com/savepage/tk_15439017391193552_sr_2151.html","info")</f>
        <v/>
      </c>
      <c r="AA1167" t="n">
        <v>29345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/>
      <c r="AP1167" t="n">
        <v>104</v>
      </c>
      <c r="AQ1167" t="s">
        <v>88</v>
      </c>
      <c r="AR1167" t="s">
        <v>124</v>
      </c>
      <c r="AS1167" t="s"/>
      <c r="AT1167" t="s">
        <v>90</v>
      </c>
      <c r="AU1167" t="s"/>
      <c r="AV1167" t="s"/>
      <c r="AW1167" t="s"/>
      <c r="AX1167" t="s"/>
      <c r="AY1167" t="n">
        <v>2959614</v>
      </c>
      <c r="AZ1167" t="s">
        <v>739</v>
      </c>
      <c r="BA1167" t="s"/>
      <c r="BB1167" t="n">
        <v>27813</v>
      </c>
      <c r="BC1167" t="n">
        <v>10.027733445168</v>
      </c>
      <c r="BD1167" t="n">
        <v>53.553608173074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97</v>
      </c>
      <c r="B1168" t="s">
        <v>71</v>
      </c>
      <c r="C1168" t="s">
        <v>98</v>
      </c>
      <c r="D1168" t="n">
        <v>2</v>
      </c>
      <c r="E1168" t="s">
        <v>737</v>
      </c>
      <c r="F1168" t="n">
        <v>280929</v>
      </c>
      <c r="G1168" t="s">
        <v>74</v>
      </c>
      <c r="H1168" t="s">
        <v>75</v>
      </c>
      <c r="I1168" t="s"/>
      <c r="J1168" t="s">
        <v>74</v>
      </c>
      <c r="K1168" t="n">
        <v>110</v>
      </c>
      <c r="L1168" t="s">
        <v>76</v>
      </c>
      <c r="M1168" t="s"/>
      <c r="N1168" t="s">
        <v>749</v>
      </c>
      <c r="O1168" t="s">
        <v>78</v>
      </c>
      <c r="P1168" t="s">
        <v>738</v>
      </c>
      <c r="Q1168" t="s"/>
      <c r="R1168" t="s">
        <v>80</v>
      </c>
      <c r="S1168" t="s">
        <v>151</v>
      </c>
      <c r="T1168" t="s">
        <v>82</v>
      </c>
      <c r="U1168" t="s"/>
      <c r="V1168" t="s">
        <v>83</v>
      </c>
      <c r="W1168" t="s">
        <v>94</v>
      </c>
      <c r="X1168" t="s"/>
      <c r="Y1168" t="s">
        <v>85</v>
      </c>
      <c r="Z1168">
        <f>HYPERLINK("https://hotelmonitor-cachepage.eclerx.com/savepage/tk_15439017391193552_sr_2151.html","info")</f>
        <v/>
      </c>
      <c r="AA1168" t="n">
        <v>29345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/>
      <c r="AP1168" t="n">
        <v>104</v>
      </c>
      <c r="AQ1168" t="s">
        <v>88</v>
      </c>
      <c r="AR1168" t="s">
        <v>110</v>
      </c>
      <c r="AS1168" t="s"/>
      <c r="AT1168" t="s">
        <v>90</v>
      </c>
      <c r="AU1168" t="s"/>
      <c r="AV1168" t="s"/>
      <c r="AW1168" t="s"/>
      <c r="AX1168" t="s"/>
      <c r="AY1168" t="n">
        <v>2959614</v>
      </c>
      <c r="AZ1168" t="s">
        <v>739</v>
      </c>
      <c r="BA1168" t="s"/>
      <c r="BB1168" t="n">
        <v>27813</v>
      </c>
      <c r="BC1168" t="n">
        <v>10.027733445168</v>
      </c>
      <c r="BD1168" t="n">
        <v>53.553608173074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97</v>
      </c>
      <c r="B1169" t="s">
        <v>71</v>
      </c>
      <c r="C1169" t="s">
        <v>98</v>
      </c>
      <c r="D1169" t="n">
        <v>2</v>
      </c>
      <c r="E1169" t="s">
        <v>737</v>
      </c>
      <c r="F1169" t="n">
        <v>280929</v>
      </c>
      <c r="G1169" t="s">
        <v>74</v>
      </c>
      <c r="H1169" t="s">
        <v>75</v>
      </c>
      <c r="I1169" t="s"/>
      <c r="J1169" t="s">
        <v>74</v>
      </c>
      <c r="K1169" t="n">
        <v>111</v>
      </c>
      <c r="L1169" t="s">
        <v>76</v>
      </c>
      <c r="M1169" t="s"/>
      <c r="N1169" t="s">
        <v>300</v>
      </c>
      <c r="O1169" t="s">
        <v>78</v>
      </c>
      <c r="P1169" t="s">
        <v>738</v>
      </c>
      <c r="Q1169" t="s"/>
      <c r="R1169" t="s">
        <v>80</v>
      </c>
      <c r="S1169" t="s">
        <v>179</v>
      </c>
      <c r="T1169" t="s">
        <v>82</v>
      </c>
      <c r="U1169" t="s"/>
      <c r="V1169" t="s">
        <v>83</v>
      </c>
      <c r="W1169" t="s">
        <v>84</v>
      </c>
      <c r="X1169" t="s"/>
      <c r="Y1169" t="s">
        <v>85</v>
      </c>
      <c r="Z1169">
        <f>HYPERLINK("https://hotelmonitor-cachepage.eclerx.com/savepage/tk_15439017391193552_sr_2151.html","info")</f>
        <v/>
      </c>
      <c r="AA1169" t="n">
        <v>29345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/>
      <c r="AP1169" t="n">
        <v>104</v>
      </c>
      <c r="AQ1169" t="s">
        <v>88</v>
      </c>
      <c r="AR1169" t="s">
        <v>110</v>
      </c>
      <c r="AS1169" t="s"/>
      <c r="AT1169" t="s">
        <v>90</v>
      </c>
      <c r="AU1169" t="s"/>
      <c r="AV1169" t="s"/>
      <c r="AW1169" t="s"/>
      <c r="AX1169" t="s"/>
      <c r="AY1169" t="n">
        <v>2959614</v>
      </c>
      <c r="AZ1169" t="s">
        <v>739</v>
      </c>
      <c r="BA1169" t="s"/>
      <c r="BB1169" t="n">
        <v>27813</v>
      </c>
      <c r="BC1169" t="n">
        <v>10.027733445168</v>
      </c>
      <c r="BD1169" t="n">
        <v>53.553608173074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97</v>
      </c>
      <c r="B1170" t="s">
        <v>71</v>
      </c>
      <c r="C1170" t="s">
        <v>98</v>
      </c>
      <c r="D1170" t="n">
        <v>2</v>
      </c>
      <c r="E1170" t="s">
        <v>737</v>
      </c>
      <c r="F1170" t="n">
        <v>280929</v>
      </c>
      <c r="G1170" t="s">
        <v>74</v>
      </c>
      <c r="H1170" t="s">
        <v>75</v>
      </c>
      <c r="I1170" t="s"/>
      <c r="J1170" t="s">
        <v>74</v>
      </c>
      <c r="K1170" t="n">
        <v>111</v>
      </c>
      <c r="L1170" t="s">
        <v>76</v>
      </c>
      <c r="M1170" t="s"/>
      <c r="N1170" t="s">
        <v>741</v>
      </c>
      <c r="O1170" t="s">
        <v>78</v>
      </c>
      <c r="P1170" t="s">
        <v>738</v>
      </c>
      <c r="Q1170" t="s"/>
      <c r="R1170" t="s">
        <v>80</v>
      </c>
      <c r="S1170" t="s">
        <v>179</v>
      </c>
      <c r="T1170" t="s">
        <v>82</v>
      </c>
      <c r="U1170" t="s"/>
      <c r="V1170" t="s">
        <v>83</v>
      </c>
      <c r="W1170" t="s">
        <v>84</v>
      </c>
      <c r="X1170" t="s"/>
      <c r="Y1170" t="s">
        <v>85</v>
      </c>
      <c r="Z1170">
        <f>HYPERLINK("https://hotelmonitor-cachepage.eclerx.com/savepage/tk_15439017391193552_sr_2151.html","info")</f>
        <v/>
      </c>
      <c r="AA1170" t="n">
        <v>29345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/>
      <c r="AP1170" t="n">
        <v>104</v>
      </c>
      <c r="AQ1170" t="s">
        <v>88</v>
      </c>
      <c r="AR1170" t="s">
        <v>103</v>
      </c>
      <c r="AS1170" t="s"/>
      <c r="AT1170" t="s">
        <v>90</v>
      </c>
      <c r="AU1170" t="s"/>
      <c r="AV1170" t="s"/>
      <c r="AW1170" t="s"/>
      <c r="AX1170" t="s"/>
      <c r="AY1170" t="n">
        <v>2959614</v>
      </c>
      <c r="AZ1170" t="s">
        <v>739</v>
      </c>
      <c r="BA1170" t="s"/>
      <c r="BB1170" t="n">
        <v>27813</v>
      </c>
      <c r="BC1170" t="n">
        <v>10.027733445168</v>
      </c>
      <c r="BD1170" t="n">
        <v>53.553608173074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97</v>
      </c>
      <c r="B1171" t="s">
        <v>71</v>
      </c>
      <c r="C1171" t="s">
        <v>98</v>
      </c>
      <c r="D1171" t="n">
        <v>2</v>
      </c>
      <c r="E1171" t="s">
        <v>737</v>
      </c>
      <c r="F1171" t="n">
        <v>280929</v>
      </c>
      <c r="G1171" t="s">
        <v>74</v>
      </c>
      <c r="H1171" t="s">
        <v>75</v>
      </c>
      <c r="I1171" t="s"/>
      <c r="J1171" t="s">
        <v>74</v>
      </c>
      <c r="K1171" t="n">
        <v>113</v>
      </c>
      <c r="L1171" t="s">
        <v>76</v>
      </c>
      <c r="M1171" t="s"/>
      <c r="N1171" t="s">
        <v>637</v>
      </c>
      <c r="O1171" t="s">
        <v>78</v>
      </c>
      <c r="P1171" t="s">
        <v>738</v>
      </c>
      <c r="Q1171" t="s"/>
      <c r="R1171" t="s">
        <v>80</v>
      </c>
      <c r="S1171" t="s">
        <v>152</v>
      </c>
      <c r="T1171" t="s">
        <v>82</v>
      </c>
      <c r="U1171" t="s"/>
      <c r="V1171" t="s">
        <v>83</v>
      </c>
      <c r="W1171" t="s">
        <v>84</v>
      </c>
      <c r="X1171" t="s"/>
      <c r="Y1171" t="s">
        <v>85</v>
      </c>
      <c r="Z1171">
        <f>HYPERLINK("https://hotelmonitor-cachepage.eclerx.com/savepage/tk_15439017391193552_sr_2151.html","info")</f>
        <v/>
      </c>
      <c r="AA1171" t="n">
        <v>29345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/>
      <c r="AP1171" t="n">
        <v>104</v>
      </c>
      <c r="AQ1171" t="s">
        <v>88</v>
      </c>
      <c r="AR1171" t="s">
        <v>119</v>
      </c>
      <c r="AS1171" t="s"/>
      <c r="AT1171" t="s">
        <v>90</v>
      </c>
      <c r="AU1171" t="s"/>
      <c r="AV1171" t="s"/>
      <c r="AW1171" t="s"/>
      <c r="AX1171" t="s"/>
      <c r="AY1171" t="n">
        <v>2959614</v>
      </c>
      <c r="AZ1171" t="s">
        <v>739</v>
      </c>
      <c r="BA1171" t="s"/>
      <c r="BB1171" t="n">
        <v>27813</v>
      </c>
      <c r="BC1171" t="n">
        <v>10.027733445168</v>
      </c>
      <c r="BD1171" t="n">
        <v>53.553608173074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97</v>
      </c>
      <c r="B1172" t="s">
        <v>71</v>
      </c>
      <c r="C1172" t="s">
        <v>98</v>
      </c>
      <c r="D1172" t="n">
        <v>2</v>
      </c>
      <c r="E1172" t="s">
        <v>737</v>
      </c>
      <c r="F1172" t="n">
        <v>280929</v>
      </c>
      <c r="G1172" t="s">
        <v>74</v>
      </c>
      <c r="H1172" t="s">
        <v>75</v>
      </c>
      <c r="I1172" t="s"/>
      <c r="J1172" t="s">
        <v>74</v>
      </c>
      <c r="K1172" t="n">
        <v>113</v>
      </c>
      <c r="L1172" t="s">
        <v>76</v>
      </c>
      <c r="M1172" t="s"/>
      <c r="N1172" t="s">
        <v>749</v>
      </c>
      <c r="O1172" t="s">
        <v>78</v>
      </c>
      <c r="P1172" t="s">
        <v>738</v>
      </c>
      <c r="Q1172" t="s"/>
      <c r="R1172" t="s">
        <v>80</v>
      </c>
      <c r="S1172" t="s">
        <v>152</v>
      </c>
      <c r="T1172" t="s">
        <v>82</v>
      </c>
      <c r="U1172" t="s"/>
      <c r="V1172" t="s">
        <v>83</v>
      </c>
      <c r="W1172" t="s">
        <v>94</v>
      </c>
      <c r="X1172" t="s"/>
      <c r="Y1172" t="s">
        <v>85</v>
      </c>
      <c r="Z1172">
        <f>HYPERLINK("https://hotelmonitor-cachepage.eclerx.com/savepage/tk_15439017391193552_sr_2151.html","info")</f>
        <v/>
      </c>
      <c r="AA1172" t="n">
        <v>29345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/>
      <c r="AP1172" t="n">
        <v>104</v>
      </c>
      <c r="AQ1172" t="s">
        <v>88</v>
      </c>
      <c r="AR1172" t="s">
        <v>116</v>
      </c>
      <c r="AS1172" t="s"/>
      <c r="AT1172" t="s">
        <v>90</v>
      </c>
      <c r="AU1172" t="s"/>
      <c r="AV1172" t="s"/>
      <c r="AW1172" t="s"/>
      <c r="AX1172" t="s"/>
      <c r="AY1172" t="n">
        <v>2959614</v>
      </c>
      <c r="AZ1172" t="s">
        <v>739</v>
      </c>
      <c r="BA1172" t="s"/>
      <c r="BB1172" t="n">
        <v>27813</v>
      </c>
      <c r="BC1172" t="n">
        <v>10.027733445168</v>
      </c>
      <c r="BD1172" t="n">
        <v>53.553608173074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97</v>
      </c>
      <c r="B1173" t="s">
        <v>71</v>
      </c>
      <c r="C1173" t="s">
        <v>98</v>
      </c>
      <c r="D1173" t="n">
        <v>2</v>
      </c>
      <c r="E1173" t="s">
        <v>737</v>
      </c>
      <c r="F1173" t="n">
        <v>280929</v>
      </c>
      <c r="G1173" t="s">
        <v>74</v>
      </c>
      <c r="H1173" t="s">
        <v>75</v>
      </c>
      <c r="I1173" t="s"/>
      <c r="J1173" t="s">
        <v>74</v>
      </c>
      <c r="K1173" t="n">
        <v>113</v>
      </c>
      <c r="L1173" t="s">
        <v>76</v>
      </c>
      <c r="M1173" t="s"/>
      <c r="N1173" t="s">
        <v>750</v>
      </c>
      <c r="O1173" t="s">
        <v>78</v>
      </c>
      <c r="P1173" t="s">
        <v>738</v>
      </c>
      <c r="Q1173" t="s"/>
      <c r="R1173" t="s">
        <v>80</v>
      </c>
      <c r="S1173" t="s">
        <v>152</v>
      </c>
      <c r="T1173" t="s">
        <v>82</v>
      </c>
      <c r="U1173" t="s"/>
      <c r="V1173" t="s">
        <v>83</v>
      </c>
      <c r="W1173" t="s">
        <v>84</v>
      </c>
      <c r="X1173" t="s"/>
      <c r="Y1173" t="s">
        <v>85</v>
      </c>
      <c r="Z1173">
        <f>HYPERLINK("https://hotelmonitor-cachepage.eclerx.com/savepage/tk_15439017391193552_sr_2151.html","info")</f>
        <v/>
      </c>
      <c r="AA1173" t="n">
        <v>29345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/>
      <c r="AP1173" t="n">
        <v>104</v>
      </c>
      <c r="AQ1173" t="s">
        <v>88</v>
      </c>
      <c r="AR1173" t="s">
        <v>110</v>
      </c>
      <c r="AS1173" t="s"/>
      <c r="AT1173" t="s">
        <v>90</v>
      </c>
      <c r="AU1173" t="s"/>
      <c r="AV1173" t="s"/>
      <c r="AW1173" t="s"/>
      <c r="AX1173" t="s"/>
      <c r="AY1173" t="n">
        <v>2959614</v>
      </c>
      <c r="AZ1173" t="s">
        <v>739</v>
      </c>
      <c r="BA1173" t="s"/>
      <c r="BB1173" t="n">
        <v>27813</v>
      </c>
      <c r="BC1173" t="n">
        <v>10.027733445168</v>
      </c>
      <c r="BD1173" t="n">
        <v>53.553608173074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97</v>
      </c>
      <c r="B1174" t="s">
        <v>71</v>
      </c>
      <c r="C1174" t="s">
        <v>98</v>
      </c>
      <c r="D1174" t="n">
        <v>2</v>
      </c>
      <c r="E1174" t="s">
        <v>737</v>
      </c>
      <c r="F1174" t="n">
        <v>280929</v>
      </c>
      <c r="G1174" t="s">
        <v>74</v>
      </c>
      <c r="H1174" t="s">
        <v>75</v>
      </c>
      <c r="I1174" t="s"/>
      <c r="J1174" t="s">
        <v>74</v>
      </c>
      <c r="K1174" t="n">
        <v>114</v>
      </c>
      <c r="L1174" t="s">
        <v>76</v>
      </c>
      <c r="M1174" t="s"/>
      <c r="N1174" t="s">
        <v>300</v>
      </c>
      <c r="O1174" t="s">
        <v>78</v>
      </c>
      <c r="P1174" t="s">
        <v>738</v>
      </c>
      <c r="Q1174" t="s"/>
      <c r="R1174" t="s">
        <v>80</v>
      </c>
      <c r="S1174" t="s">
        <v>284</v>
      </c>
      <c r="T1174" t="s">
        <v>82</v>
      </c>
      <c r="U1174" t="s"/>
      <c r="V1174" t="s">
        <v>83</v>
      </c>
      <c r="W1174" t="s">
        <v>84</v>
      </c>
      <c r="X1174" t="s"/>
      <c r="Y1174" t="s">
        <v>85</v>
      </c>
      <c r="Z1174">
        <f>HYPERLINK("https://hotelmonitor-cachepage.eclerx.com/savepage/tk_15439017391193552_sr_2151.html","info")</f>
        <v/>
      </c>
      <c r="AA1174" t="n">
        <v>29345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/>
      <c r="AP1174" t="n">
        <v>104</v>
      </c>
      <c r="AQ1174" t="s">
        <v>88</v>
      </c>
      <c r="AR1174" t="s">
        <v>116</v>
      </c>
      <c r="AS1174" t="s"/>
      <c r="AT1174" t="s">
        <v>90</v>
      </c>
      <c r="AU1174" t="s"/>
      <c r="AV1174" t="s"/>
      <c r="AW1174" t="s"/>
      <c r="AX1174" t="s"/>
      <c r="AY1174" t="n">
        <v>2959614</v>
      </c>
      <c r="AZ1174" t="s">
        <v>739</v>
      </c>
      <c r="BA1174" t="s"/>
      <c r="BB1174" t="n">
        <v>27813</v>
      </c>
      <c r="BC1174" t="n">
        <v>10.027733445168</v>
      </c>
      <c r="BD1174" t="n">
        <v>53.553608173074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97</v>
      </c>
      <c r="B1175" t="s">
        <v>71</v>
      </c>
      <c r="C1175" t="s">
        <v>98</v>
      </c>
      <c r="D1175" t="n">
        <v>2</v>
      </c>
      <c r="E1175" t="s">
        <v>737</v>
      </c>
      <c r="F1175" t="n">
        <v>280929</v>
      </c>
      <c r="G1175" t="s">
        <v>74</v>
      </c>
      <c r="H1175" t="s">
        <v>75</v>
      </c>
      <c r="I1175" t="s"/>
      <c r="J1175" t="s">
        <v>74</v>
      </c>
      <c r="K1175" t="n">
        <v>116</v>
      </c>
      <c r="L1175" t="s">
        <v>76</v>
      </c>
      <c r="M1175" t="s"/>
      <c r="N1175" t="s">
        <v>751</v>
      </c>
      <c r="O1175" t="s">
        <v>78</v>
      </c>
      <c r="P1175" t="s">
        <v>738</v>
      </c>
      <c r="Q1175" t="s"/>
      <c r="R1175" t="s">
        <v>80</v>
      </c>
      <c r="S1175" t="s">
        <v>132</v>
      </c>
      <c r="T1175" t="s">
        <v>82</v>
      </c>
      <c r="U1175" t="s"/>
      <c r="V1175" t="s">
        <v>83</v>
      </c>
      <c r="W1175" t="s">
        <v>84</v>
      </c>
      <c r="X1175" t="s"/>
      <c r="Y1175" t="s">
        <v>85</v>
      </c>
      <c r="Z1175">
        <f>HYPERLINK("https://hotelmonitor-cachepage.eclerx.com/savepage/tk_15439017391193552_sr_2151.html","info")</f>
        <v/>
      </c>
      <c r="AA1175" t="n">
        <v>29345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/>
      <c r="AP1175" t="n">
        <v>104</v>
      </c>
      <c r="AQ1175" t="s">
        <v>88</v>
      </c>
      <c r="AR1175" t="s">
        <v>110</v>
      </c>
      <c r="AS1175" t="s"/>
      <c r="AT1175" t="s">
        <v>90</v>
      </c>
      <c r="AU1175" t="s"/>
      <c r="AV1175" t="s"/>
      <c r="AW1175" t="s"/>
      <c r="AX1175" t="s"/>
      <c r="AY1175" t="n">
        <v>2959614</v>
      </c>
      <c r="AZ1175" t="s">
        <v>739</v>
      </c>
      <c r="BA1175" t="s"/>
      <c r="BB1175" t="n">
        <v>27813</v>
      </c>
      <c r="BC1175" t="n">
        <v>10.027733445168</v>
      </c>
      <c r="BD1175" t="n">
        <v>53.553608173074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97</v>
      </c>
      <c r="B1176" t="s">
        <v>71</v>
      </c>
      <c r="C1176" t="s">
        <v>98</v>
      </c>
      <c r="D1176" t="n">
        <v>2</v>
      </c>
      <c r="E1176" t="s">
        <v>737</v>
      </c>
      <c r="F1176" t="n">
        <v>280929</v>
      </c>
      <c r="G1176" t="s">
        <v>74</v>
      </c>
      <c r="H1176" t="s">
        <v>75</v>
      </c>
      <c r="I1176" t="s"/>
      <c r="J1176" t="s">
        <v>74</v>
      </c>
      <c r="K1176" t="n">
        <v>116</v>
      </c>
      <c r="L1176" t="s">
        <v>76</v>
      </c>
      <c r="M1176" t="s"/>
      <c r="N1176" t="s">
        <v>750</v>
      </c>
      <c r="O1176" t="s">
        <v>78</v>
      </c>
      <c r="P1176" t="s">
        <v>738</v>
      </c>
      <c r="Q1176" t="s"/>
      <c r="R1176" t="s">
        <v>80</v>
      </c>
      <c r="S1176" t="s">
        <v>132</v>
      </c>
      <c r="T1176" t="s">
        <v>82</v>
      </c>
      <c r="U1176" t="s"/>
      <c r="V1176" t="s">
        <v>83</v>
      </c>
      <c r="W1176" t="s">
        <v>84</v>
      </c>
      <c r="X1176" t="s"/>
      <c r="Y1176" t="s">
        <v>85</v>
      </c>
      <c r="Z1176">
        <f>HYPERLINK("https://hotelmonitor-cachepage.eclerx.com/savepage/tk_15439017391193552_sr_2151.html","info")</f>
        <v/>
      </c>
      <c r="AA1176" t="n">
        <v>29345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/>
      <c r="AP1176" t="n">
        <v>104</v>
      </c>
      <c r="AQ1176" t="s">
        <v>88</v>
      </c>
      <c r="AR1176" t="s">
        <v>116</v>
      </c>
      <c r="AS1176" t="s"/>
      <c r="AT1176" t="s">
        <v>90</v>
      </c>
      <c r="AU1176" t="s"/>
      <c r="AV1176" t="s"/>
      <c r="AW1176" t="s"/>
      <c r="AX1176" t="s"/>
      <c r="AY1176" t="n">
        <v>2959614</v>
      </c>
      <c r="AZ1176" t="s">
        <v>739</v>
      </c>
      <c r="BA1176" t="s"/>
      <c r="BB1176" t="n">
        <v>27813</v>
      </c>
      <c r="BC1176" t="n">
        <v>10.027733445168</v>
      </c>
      <c r="BD1176" t="n">
        <v>53.553608173074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97</v>
      </c>
      <c r="B1177" t="s">
        <v>71</v>
      </c>
      <c r="C1177" t="s">
        <v>98</v>
      </c>
      <c r="D1177" t="n">
        <v>2</v>
      </c>
      <c r="E1177" t="s">
        <v>737</v>
      </c>
      <c r="F1177" t="n">
        <v>280929</v>
      </c>
      <c r="G1177" t="s">
        <v>74</v>
      </c>
      <c r="H1177" t="s">
        <v>75</v>
      </c>
      <c r="I1177" t="s"/>
      <c r="J1177" t="s">
        <v>74</v>
      </c>
      <c r="K1177" t="n">
        <v>118</v>
      </c>
      <c r="L1177" t="s">
        <v>76</v>
      </c>
      <c r="M1177" t="s"/>
      <c r="N1177" t="s">
        <v>77</v>
      </c>
      <c r="O1177" t="s">
        <v>78</v>
      </c>
      <c r="P1177" t="s">
        <v>738</v>
      </c>
      <c r="Q1177" t="s"/>
      <c r="R1177" t="s">
        <v>80</v>
      </c>
      <c r="S1177" t="s">
        <v>449</v>
      </c>
      <c r="T1177" t="s">
        <v>82</v>
      </c>
      <c r="U1177" t="s"/>
      <c r="V1177" t="s">
        <v>83</v>
      </c>
      <c r="W1177" t="s">
        <v>94</v>
      </c>
      <c r="X1177" t="s"/>
      <c r="Y1177" t="s">
        <v>85</v>
      </c>
      <c r="Z1177">
        <f>HYPERLINK("https://hotelmonitor-cachepage.eclerx.com/savepage/tk_15439017391193552_sr_2151.html","info")</f>
        <v/>
      </c>
      <c r="AA1177" t="n">
        <v>29345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/>
      <c r="AP1177" t="n">
        <v>104</v>
      </c>
      <c r="AQ1177" t="s">
        <v>88</v>
      </c>
      <c r="AR1177" t="s">
        <v>119</v>
      </c>
      <c r="AS1177" t="s"/>
      <c r="AT1177" t="s">
        <v>90</v>
      </c>
      <c r="AU1177" t="s"/>
      <c r="AV1177" t="s"/>
      <c r="AW1177" t="s"/>
      <c r="AX1177" t="s"/>
      <c r="AY1177" t="n">
        <v>2959614</v>
      </c>
      <c r="AZ1177" t="s">
        <v>739</v>
      </c>
      <c r="BA1177" t="s"/>
      <c r="BB1177" t="n">
        <v>27813</v>
      </c>
      <c r="BC1177" t="n">
        <v>10.027733445168</v>
      </c>
      <c r="BD1177" t="n">
        <v>53.553608173074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97</v>
      </c>
      <c r="B1178" t="s">
        <v>71</v>
      </c>
      <c r="C1178" t="s">
        <v>98</v>
      </c>
      <c r="D1178" t="n">
        <v>2</v>
      </c>
      <c r="E1178" t="s">
        <v>737</v>
      </c>
      <c r="F1178" t="n">
        <v>280929</v>
      </c>
      <c r="G1178" t="s">
        <v>74</v>
      </c>
      <c r="H1178" t="s">
        <v>75</v>
      </c>
      <c r="I1178" t="s"/>
      <c r="J1178" t="s">
        <v>74</v>
      </c>
      <c r="K1178" t="n">
        <v>118</v>
      </c>
      <c r="L1178" t="s">
        <v>76</v>
      </c>
      <c r="M1178" t="s"/>
      <c r="N1178" t="s">
        <v>454</v>
      </c>
      <c r="O1178" t="s">
        <v>78</v>
      </c>
      <c r="P1178" t="s">
        <v>738</v>
      </c>
      <c r="Q1178" t="s"/>
      <c r="R1178" t="s">
        <v>80</v>
      </c>
      <c r="S1178" t="s">
        <v>449</v>
      </c>
      <c r="T1178" t="s">
        <v>82</v>
      </c>
      <c r="U1178" t="s"/>
      <c r="V1178" t="s">
        <v>83</v>
      </c>
      <c r="W1178" t="s">
        <v>94</v>
      </c>
      <c r="X1178" t="s"/>
      <c r="Y1178" t="s">
        <v>85</v>
      </c>
      <c r="Z1178">
        <f>HYPERLINK("https://hotelmonitor-cachepage.eclerx.com/savepage/tk_15439017391193552_sr_2151.html","info")</f>
        <v/>
      </c>
      <c r="AA1178" t="n">
        <v>29345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/>
      <c r="AP1178" t="n">
        <v>104</v>
      </c>
      <c r="AQ1178" t="s">
        <v>88</v>
      </c>
      <c r="AR1178" t="s">
        <v>113</v>
      </c>
      <c r="AS1178" t="s"/>
      <c r="AT1178" t="s">
        <v>90</v>
      </c>
      <c r="AU1178" t="s"/>
      <c r="AV1178" t="s"/>
      <c r="AW1178" t="s"/>
      <c r="AX1178" t="s"/>
      <c r="AY1178" t="n">
        <v>2959614</v>
      </c>
      <c r="AZ1178" t="s">
        <v>739</v>
      </c>
      <c r="BA1178" t="s"/>
      <c r="BB1178" t="n">
        <v>27813</v>
      </c>
      <c r="BC1178" t="n">
        <v>10.027733445168</v>
      </c>
      <c r="BD1178" t="n">
        <v>53.553608173074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97</v>
      </c>
      <c r="B1179" t="s">
        <v>71</v>
      </c>
      <c r="C1179" t="s">
        <v>98</v>
      </c>
      <c r="D1179" t="n">
        <v>2</v>
      </c>
      <c r="E1179" t="s">
        <v>737</v>
      </c>
      <c r="F1179" t="n">
        <v>280929</v>
      </c>
      <c r="G1179" t="s">
        <v>74</v>
      </c>
      <c r="H1179" t="s">
        <v>75</v>
      </c>
      <c r="I1179" t="s"/>
      <c r="J1179" t="s">
        <v>74</v>
      </c>
      <c r="K1179" t="n">
        <v>119</v>
      </c>
      <c r="L1179" t="s">
        <v>76</v>
      </c>
      <c r="M1179" t="s"/>
      <c r="N1179" t="s">
        <v>743</v>
      </c>
      <c r="O1179" t="s">
        <v>78</v>
      </c>
      <c r="P1179" t="s">
        <v>738</v>
      </c>
      <c r="Q1179" t="s"/>
      <c r="R1179" t="s">
        <v>80</v>
      </c>
      <c r="S1179" t="s">
        <v>623</v>
      </c>
      <c r="T1179" t="s">
        <v>82</v>
      </c>
      <c r="U1179" t="s"/>
      <c r="V1179" t="s">
        <v>83</v>
      </c>
      <c r="W1179" t="s">
        <v>84</v>
      </c>
      <c r="X1179" t="s"/>
      <c r="Y1179" t="s">
        <v>85</v>
      </c>
      <c r="Z1179">
        <f>HYPERLINK("https://hotelmonitor-cachepage.eclerx.com/savepage/tk_15439017391193552_sr_2151.html","info")</f>
        <v/>
      </c>
      <c r="AA1179" t="n">
        <v>29345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/>
      <c r="AP1179" t="n">
        <v>104</v>
      </c>
      <c r="AQ1179" t="s">
        <v>88</v>
      </c>
      <c r="AR1179" t="s">
        <v>89</v>
      </c>
      <c r="AS1179" t="s"/>
      <c r="AT1179" t="s">
        <v>90</v>
      </c>
      <c r="AU1179" t="s"/>
      <c r="AV1179" t="s"/>
      <c r="AW1179" t="s"/>
      <c r="AX1179" t="s"/>
      <c r="AY1179" t="n">
        <v>2959614</v>
      </c>
      <c r="AZ1179" t="s">
        <v>739</v>
      </c>
      <c r="BA1179" t="s"/>
      <c r="BB1179" t="n">
        <v>27813</v>
      </c>
      <c r="BC1179" t="n">
        <v>10.027733445168</v>
      </c>
      <c r="BD1179" t="n">
        <v>53.553608173074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97</v>
      </c>
      <c r="B1180" t="s">
        <v>71</v>
      </c>
      <c r="C1180" t="s">
        <v>98</v>
      </c>
      <c r="D1180" t="n">
        <v>2</v>
      </c>
      <c r="E1180" t="s">
        <v>737</v>
      </c>
      <c r="F1180" t="n">
        <v>280929</v>
      </c>
      <c r="G1180" t="s">
        <v>74</v>
      </c>
      <c r="H1180" t="s">
        <v>75</v>
      </c>
      <c r="I1180" t="s"/>
      <c r="J1180" t="s">
        <v>74</v>
      </c>
      <c r="K1180" t="n">
        <v>120</v>
      </c>
      <c r="L1180" t="s">
        <v>76</v>
      </c>
      <c r="M1180" t="s"/>
      <c r="N1180" t="s">
        <v>751</v>
      </c>
      <c r="O1180" t="s">
        <v>78</v>
      </c>
      <c r="P1180" t="s">
        <v>738</v>
      </c>
      <c r="Q1180" t="s"/>
      <c r="R1180" t="s">
        <v>80</v>
      </c>
      <c r="S1180" t="s">
        <v>286</v>
      </c>
      <c r="T1180" t="s">
        <v>82</v>
      </c>
      <c r="U1180" t="s"/>
      <c r="V1180" t="s">
        <v>83</v>
      </c>
      <c r="W1180" t="s">
        <v>84</v>
      </c>
      <c r="X1180" t="s"/>
      <c r="Y1180" t="s">
        <v>85</v>
      </c>
      <c r="Z1180">
        <f>HYPERLINK("https://hotelmonitor-cachepage.eclerx.com/savepage/tk_15439017391193552_sr_2151.html","info")</f>
        <v/>
      </c>
      <c r="AA1180" t="n">
        <v>29345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/>
      <c r="AP1180" t="n">
        <v>104</v>
      </c>
      <c r="AQ1180" t="s">
        <v>88</v>
      </c>
      <c r="AR1180" t="s">
        <v>116</v>
      </c>
      <c r="AS1180" t="s"/>
      <c r="AT1180" t="s">
        <v>90</v>
      </c>
      <c r="AU1180" t="s"/>
      <c r="AV1180" t="s"/>
      <c r="AW1180" t="s"/>
      <c r="AX1180" t="s"/>
      <c r="AY1180" t="n">
        <v>2959614</v>
      </c>
      <c r="AZ1180" t="s">
        <v>739</v>
      </c>
      <c r="BA1180" t="s"/>
      <c r="BB1180" t="n">
        <v>27813</v>
      </c>
      <c r="BC1180" t="n">
        <v>10.027733445168</v>
      </c>
      <c r="BD1180" t="n">
        <v>53.553608173074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97</v>
      </c>
      <c r="B1181" t="s">
        <v>71</v>
      </c>
      <c r="C1181" t="s">
        <v>98</v>
      </c>
      <c r="D1181" t="n">
        <v>2</v>
      </c>
      <c r="E1181" t="s">
        <v>737</v>
      </c>
      <c r="F1181" t="n">
        <v>280929</v>
      </c>
      <c r="G1181" t="s">
        <v>74</v>
      </c>
      <c r="H1181" t="s">
        <v>75</v>
      </c>
      <c r="I1181" t="s"/>
      <c r="J1181" t="s">
        <v>74</v>
      </c>
      <c r="K1181" t="n">
        <v>122</v>
      </c>
      <c r="L1181" t="s">
        <v>76</v>
      </c>
      <c r="M1181" t="s"/>
      <c r="N1181" t="s">
        <v>586</v>
      </c>
      <c r="O1181" t="s">
        <v>78</v>
      </c>
      <c r="P1181" t="s">
        <v>738</v>
      </c>
      <c r="Q1181" t="s"/>
      <c r="R1181" t="s">
        <v>80</v>
      </c>
      <c r="S1181" t="s">
        <v>288</v>
      </c>
      <c r="T1181" t="s">
        <v>82</v>
      </c>
      <c r="U1181" t="s"/>
      <c r="V1181" t="s">
        <v>83</v>
      </c>
      <c r="W1181" t="s">
        <v>94</v>
      </c>
      <c r="X1181" t="s"/>
      <c r="Y1181" t="s">
        <v>85</v>
      </c>
      <c r="Z1181">
        <f>HYPERLINK("https://hotelmonitor-cachepage.eclerx.com/savepage/tk_15439017391193552_sr_2151.html","info")</f>
        <v/>
      </c>
      <c r="AA1181" t="n">
        <v>29345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/>
      <c r="AP1181" t="n">
        <v>104</v>
      </c>
      <c r="AQ1181" t="s">
        <v>88</v>
      </c>
      <c r="AR1181" t="s">
        <v>89</v>
      </c>
      <c r="AS1181" t="s"/>
      <c r="AT1181" t="s">
        <v>90</v>
      </c>
      <c r="AU1181" t="s"/>
      <c r="AV1181" t="s"/>
      <c r="AW1181" t="s"/>
      <c r="AX1181" t="s"/>
      <c r="AY1181" t="n">
        <v>2959614</v>
      </c>
      <c r="AZ1181" t="s">
        <v>739</v>
      </c>
      <c r="BA1181" t="s"/>
      <c r="BB1181" t="n">
        <v>27813</v>
      </c>
      <c r="BC1181" t="n">
        <v>10.027733445168</v>
      </c>
      <c r="BD1181" t="n">
        <v>53.553608173074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97</v>
      </c>
      <c r="B1182" t="s">
        <v>71</v>
      </c>
      <c r="C1182" t="s">
        <v>98</v>
      </c>
      <c r="D1182" t="n">
        <v>2</v>
      </c>
      <c r="E1182" t="s">
        <v>737</v>
      </c>
      <c r="F1182" t="n">
        <v>280929</v>
      </c>
      <c r="G1182" t="s">
        <v>74</v>
      </c>
      <c r="H1182" t="s">
        <v>75</v>
      </c>
      <c r="I1182" t="s"/>
      <c r="J1182" t="s">
        <v>74</v>
      </c>
      <c r="K1182" t="n">
        <v>130</v>
      </c>
      <c r="L1182" t="s">
        <v>76</v>
      </c>
      <c r="M1182" t="s"/>
      <c r="N1182" t="s">
        <v>748</v>
      </c>
      <c r="O1182" t="s">
        <v>78</v>
      </c>
      <c r="P1182" t="s">
        <v>738</v>
      </c>
      <c r="Q1182" t="s"/>
      <c r="R1182" t="s">
        <v>80</v>
      </c>
      <c r="S1182" t="s">
        <v>292</v>
      </c>
      <c r="T1182" t="s">
        <v>82</v>
      </c>
      <c r="U1182" t="s"/>
      <c r="V1182" t="s">
        <v>83</v>
      </c>
      <c r="W1182" t="s">
        <v>84</v>
      </c>
      <c r="X1182" t="s"/>
      <c r="Y1182" t="s">
        <v>85</v>
      </c>
      <c r="Z1182">
        <f>HYPERLINK("https://hotelmonitor-cachepage.eclerx.com/savepage/tk_15439017391193552_sr_2151.html","info")</f>
        <v/>
      </c>
      <c r="AA1182" t="n">
        <v>29345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/>
      <c r="AP1182" t="n">
        <v>104</v>
      </c>
      <c r="AQ1182" t="s">
        <v>88</v>
      </c>
      <c r="AR1182" t="s">
        <v>110</v>
      </c>
      <c r="AS1182" t="s"/>
      <c r="AT1182" t="s">
        <v>90</v>
      </c>
      <c r="AU1182" t="s"/>
      <c r="AV1182" t="s"/>
      <c r="AW1182" t="s"/>
      <c r="AX1182" t="s"/>
      <c r="AY1182" t="n">
        <v>2959614</v>
      </c>
      <c r="AZ1182" t="s">
        <v>739</v>
      </c>
      <c r="BA1182" t="s"/>
      <c r="BB1182" t="n">
        <v>27813</v>
      </c>
      <c r="BC1182" t="n">
        <v>10.027733445168</v>
      </c>
      <c r="BD1182" t="n">
        <v>53.553608173074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97</v>
      </c>
      <c r="B1183" t="s">
        <v>71</v>
      </c>
      <c r="C1183" t="s">
        <v>98</v>
      </c>
      <c r="D1183" t="n">
        <v>2</v>
      </c>
      <c r="E1183" t="s">
        <v>737</v>
      </c>
      <c r="F1183" t="n">
        <v>280929</v>
      </c>
      <c r="G1183" t="s">
        <v>74</v>
      </c>
      <c r="H1183" t="s">
        <v>75</v>
      </c>
      <c r="I1183" t="s"/>
      <c r="J1183" t="s">
        <v>74</v>
      </c>
      <c r="K1183" t="n">
        <v>134</v>
      </c>
      <c r="L1183" t="s">
        <v>76</v>
      </c>
      <c r="M1183" t="s"/>
      <c r="N1183" t="s">
        <v>748</v>
      </c>
      <c r="O1183" t="s">
        <v>78</v>
      </c>
      <c r="P1183" t="s">
        <v>738</v>
      </c>
      <c r="Q1183" t="s"/>
      <c r="R1183" t="s">
        <v>80</v>
      </c>
      <c r="S1183" t="s">
        <v>364</v>
      </c>
      <c r="T1183" t="s">
        <v>82</v>
      </c>
      <c r="U1183" t="s"/>
      <c r="V1183" t="s">
        <v>83</v>
      </c>
      <c r="W1183" t="s">
        <v>84</v>
      </c>
      <c r="X1183" t="s"/>
      <c r="Y1183" t="s">
        <v>85</v>
      </c>
      <c r="Z1183">
        <f>HYPERLINK("https://hotelmonitor-cachepage.eclerx.com/savepage/tk_15439017391193552_sr_2151.html","info")</f>
        <v/>
      </c>
      <c r="AA1183" t="n">
        <v>29345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/>
      <c r="AP1183" t="n">
        <v>104</v>
      </c>
      <c r="AQ1183" t="s">
        <v>88</v>
      </c>
      <c r="AR1183" t="s">
        <v>116</v>
      </c>
      <c r="AS1183" t="s"/>
      <c r="AT1183" t="s">
        <v>90</v>
      </c>
      <c r="AU1183" t="s"/>
      <c r="AV1183" t="s"/>
      <c r="AW1183" t="s"/>
      <c r="AX1183" t="s"/>
      <c r="AY1183" t="n">
        <v>2959614</v>
      </c>
      <c r="AZ1183" t="s">
        <v>739</v>
      </c>
      <c r="BA1183" t="s"/>
      <c r="BB1183" t="n">
        <v>27813</v>
      </c>
      <c r="BC1183" t="n">
        <v>10.027733445168</v>
      </c>
      <c r="BD1183" t="n">
        <v>53.553608173074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97</v>
      </c>
      <c r="B1184" t="s">
        <v>71</v>
      </c>
      <c r="C1184" t="s">
        <v>98</v>
      </c>
      <c r="D1184" t="n">
        <v>2</v>
      </c>
      <c r="E1184" t="s">
        <v>737</v>
      </c>
      <c r="F1184" t="n">
        <v>280929</v>
      </c>
      <c r="G1184" t="s">
        <v>74</v>
      </c>
      <c r="H1184" t="s">
        <v>75</v>
      </c>
      <c r="I1184" t="s"/>
      <c r="J1184" t="s">
        <v>74</v>
      </c>
      <c r="K1184" t="n">
        <v>136</v>
      </c>
      <c r="L1184" t="s">
        <v>76</v>
      </c>
      <c r="M1184" t="s"/>
      <c r="N1184" t="s">
        <v>752</v>
      </c>
      <c r="O1184" t="s">
        <v>78</v>
      </c>
      <c r="P1184" t="s">
        <v>738</v>
      </c>
      <c r="Q1184" t="s"/>
      <c r="R1184" t="s">
        <v>80</v>
      </c>
      <c r="S1184" t="s">
        <v>294</v>
      </c>
      <c r="T1184" t="s">
        <v>82</v>
      </c>
      <c r="U1184" t="s"/>
      <c r="V1184" t="s">
        <v>83</v>
      </c>
      <c r="W1184" t="s">
        <v>84</v>
      </c>
      <c r="X1184" t="s"/>
      <c r="Y1184" t="s">
        <v>85</v>
      </c>
      <c r="Z1184">
        <f>HYPERLINK("https://hotelmonitor-cachepage.eclerx.com/savepage/tk_15439017391193552_sr_2151.html","info")</f>
        <v/>
      </c>
      <c r="AA1184" t="n">
        <v>29345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/>
      <c r="AP1184" t="n">
        <v>104</v>
      </c>
      <c r="AQ1184" t="s">
        <v>88</v>
      </c>
      <c r="AR1184" t="s">
        <v>110</v>
      </c>
      <c r="AS1184" t="s"/>
      <c r="AT1184" t="s">
        <v>90</v>
      </c>
      <c r="AU1184" t="s"/>
      <c r="AV1184" t="s"/>
      <c r="AW1184" t="s"/>
      <c r="AX1184" t="s"/>
      <c r="AY1184" t="n">
        <v>2959614</v>
      </c>
      <c r="AZ1184" t="s">
        <v>739</v>
      </c>
      <c r="BA1184" t="s"/>
      <c r="BB1184" t="n">
        <v>27813</v>
      </c>
      <c r="BC1184" t="n">
        <v>10.027733445168</v>
      </c>
      <c r="BD1184" t="n">
        <v>53.553608173074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97</v>
      </c>
      <c r="B1185" t="s">
        <v>71</v>
      </c>
      <c r="C1185" t="s">
        <v>98</v>
      </c>
      <c r="D1185" t="n">
        <v>2</v>
      </c>
      <c r="E1185" t="s">
        <v>737</v>
      </c>
      <c r="F1185" t="n">
        <v>280929</v>
      </c>
      <c r="G1185" t="s">
        <v>74</v>
      </c>
      <c r="H1185" t="s">
        <v>75</v>
      </c>
      <c r="I1185" t="s"/>
      <c r="J1185" t="s">
        <v>74</v>
      </c>
      <c r="K1185" t="n">
        <v>140</v>
      </c>
      <c r="L1185" t="s">
        <v>76</v>
      </c>
      <c r="M1185" t="s"/>
      <c r="N1185" t="s">
        <v>752</v>
      </c>
      <c r="O1185" t="s">
        <v>78</v>
      </c>
      <c r="P1185" t="s">
        <v>738</v>
      </c>
      <c r="Q1185" t="s"/>
      <c r="R1185" t="s">
        <v>80</v>
      </c>
      <c r="S1185" t="s">
        <v>352</v>
      </c>
      <c r="T1185" t="s">
        <v>82</v>
      </c>
      <c r="U1185" t="s"/>
      <c r="V1185" t="s">
        <v>83</v>
      </c>
      <c r="W1185" t="s">
        <v>84</v>
      </c>
      <c r="X1185" t="s"/>
      <c r="Y1185" t="s">
        <v>85</v>
      </c>
      <c r="Z1185">
        <f>HYPERLINK("https://hotelmonitor-cachepage.eclerx.com/savepage/tk_15439017391193552_sr_2151.html","info")</f>
        <v/>
      </c>
      <c r="AA1185" t="n">
        <v>29345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/>
      <c r="AP1185" t="n">
        <v>104</v>
      </c>
      <c r="AQ1185" t="s">
        <v>88</v>
      </c>
      <c r="AR1185" t="s">
        <v>116</v>
      </c>
      <c r="AS1185" t="s"/>
      <c r="AT1185" t="s">
        <v>90</v>
      </c>
      <c r="AU1185" t="s"/>
      <c r="AV1185" t="s"/>
      <c r="AW1185" t="s"/>
      <c r="AX1185" t="s"/>
      <c r="AY1185" t="n">
        <v>2959614</v>
      </c>
      <c r="AZ1185" t="s">
        <v>739</v>
      </c>
      <c r="BA1185" t="s"/>
      <c r="BB1185" t="n">
        <v>27813</v>
      </c>
      <c r="BC1185" t="n">
        <v>10.027733445168</v>
      </c>
      <c r="BD1185" t="n">
        <v>53.553608173074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97</v>
      </c>
      <c r="B1186" t="s">
        <v>71</v>
      </c>
      <c r="C1186" t="s">
        <v>98</v>
      </c>
      <c r="D1186" t="n">
        <v>2</v>
      </c>
      <c r="E1186" t="s">
        <v>737</v>
      </c>
      <c r="F1186" t="n">
        <v>280929</v>
      </c>
      <c r="G1186" t="s">
        <v>74</v>
      </c>
      <c r="H1186" t="s">
        <v>75</v>
      </c>
      <c r="I1186" t="s"/>
      <c r="J1186" t="s">
        <v>74</v>
      </c>
      <c r="K1186" t="n">
        <v>144</v>
      </c>
      <c r="L1186" t="s">
        <v>76</v>
      </c>
      <c r="M1186" t="s"/>
      <c r="N1186" t="s">
        <v>77</v>
      </c>
      <c r="O1186" t="s">
        <v>78</v>
      </c>
      <c r="P1186" t="s">
        <v>738</v>
      </c>
      <c r="Q1186" t="s"/>
      <c r="R1186" t="s">
        <v>80</v>
      </c>
      <c r="S1186" t="s">
        <v>354</v>
      </c>
      <c r="T1186" t="s">
        <v>82</v>
      </c>
      <c r="U1186" t="s"/>
      <c r="V1186" t="s">
        <v>83</v>
      </c>
      <c r="W1186" t="s">
        <v>84</v>
      </c>
      <c r="X1186" t="s"/>
      <c r="Y1186" t="s">
        <v>85</v>
      </c>
      <c r="Z1186">
        <f>HYPERLINK("https://hotelmonitor-cachepage.eclerx.com/savepage/tk_15439017391193552_sr_2151.html","info")</f>
        <v/>
      </c>
      <c r="AA1186" t="n">
        <v>29345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/>
      <c r="AP1186" t="n">
        <v>104</v>
      </c>
      <c r="AQ1186" t="s">
        <v>88</v>
      </c>
      <c r="AR1186" t="s">
        <v>119</v>
      </c>
      <c r="AS1186" t="s"/>
      <c r="AT1186" t="s">
        <v>90</v>
      </c>
      <c r="AU1186" t="s"/>
      <c r="AV1186" t="s"/>
      <c r="AW1186" t="s"/>
      <c r="AX1186" t="s"/>
      <c r="AY1186" t="n">
        <v>2959614</v>
      </c>
      <c r="AZ1186" t="s">
        <v>739</v>
      </c>
      <c r="BA1186" t="s"/>
      <c r="BB1186" t="n">
        <v>27813</v>
      </c>
      <c r="BC1186" t="n">
        <v>10.027733445168</v>
      </c>
      <c r="BD1186" t="n">
        <v>53.553608173074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97</v>
      </c>
      <c r="B1187" t="s">
        <v>71</v>
      </c>
      <c r="C1187" t="s">
        <v>98</v>
      </c>
      <c r="D1187" t="n">
        <v>2</v>
      </c>
      <c r="E1187" t="s">
        <v>737</v>
      </c>
      <c r="F1187" t="n">
        <v>280929</v>
      </c>
      <c r="G1187" t="s">
        <v>74</v>
      </c>
      <c r="H1187" t="s">
        <v>75</v>
      </c>
      <c r="I1187" t="s"/>
      <c r="J1187" t="s">
        <v>74</v>
      </c>
      <c r="K1187" t="n">
        <v>146</v>
      </c>
      <c r="L1187" t="s">
        <v>76</v>
      </c>
      <c r="M1187" t="s"/>
      <c r="N1187" t="s">
        <v>454</v>
      </c>
      <c r="O1187" t="s">
        <v>78</v>
      </c>
      <c r="P1187" t="s">
        <v>738</v>
      </c>
      <c r="Q1187" t="s"/>
      <c r="R1187" t="s">
        <v>80</v>
      </c>
      <c r="S1187" t="s">
        <v>158</v>
      </c>
      <c r="T1187" t="s">
        <v>82</v>
      </c>
      <c r="U1187" t="s"/>
      <c r="V1187" t="s">
        <v>83</v>
      </c>
      <c r="W1187" t="s">
        <v>84</v>
      </c>
      <c r="X1187" t="s"/>
      <c r="Y1187" t="s">
        <v>85</v>
      </c>
      <c r="Z1187">
        <f>HYPERLINK("https://hotelmonitor-cachepage.eclerx.com/savepage/tk_15439017391193552_sr_2151.html","info")</f>
        <v/>
      </c>
      <c r="AA1187" t="n">
        <v>29345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/>
      <c r="AP1187" t="n">
        <v>104</v>
      </c>
      <c r="AQ1187" t="s">
        <v>88</v>
      </c>
      <c r="AR1187" t="s">
        <v>113</v>
      </c>
      <c r="AS1187" t="s"/>
      <c r="AT1187" t="s">
        <v>90</v>
      </c>
      <c r="AU1187" t="s"/>
      <c r="AV1187" t="s"/>
      <c r="AW1187" t="s"/>
      <c r="AX1187" t="s"/>
      <c r="AY1187" t="n">
        <v>2959614</v>
      </c>
      <c r="AZ1187" t="s">
        <v>739</v>
      </c>
      <c r="BA1187" t="s"/>
      <c r="BB1187" t="n">
        <v>27813</v>
      </c>
      <c r="BC1187" t="n">
        <v>10.027733445168</v>
      </c>
      <c r="BD1187" t="n">
        <v>53.553608173074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97</v>
      </c>
      <c r="B1188" t="s">
        <v>71</v>
      </c>
      <c r="C1188" t="s">
        <v>98</v>
      </c>
      <c r="D1188" t="n">
        <v>2</v>
      </c>
      <c r="E1188" t="s">
        <v>737</v>
      </c>
      <c r="F1188" t="n">
        <v>280929</v>
      </c>
      <c r="G1188" t="s">
        <v>74</v>
      </c>
      <c r="H1188" t="s">
        <v>75</v>
      </c>
      <c r="I1188" t="s"/>
      <c r="J1188" t="s">
        <v>74</v>
      </c>
      <c r="K1188" t="n">
        <v>147</v>
      </c>
      <c r="L1188" t="s">
        <v>76</v>
      </c>
      <c r="M1188" t="s"/>
      <c r="N1188" t="s">
        <v>586</v>
      </c>
      <c r="O1188" t="s">
        <v>78</v>
      </c>
      <c r="P1188" t="s">
        <v>738</v>
      </c>
      <c r="Q1188" t="s"/>
      <c r="R1188" t="s">
        <v>80</v>
      </c>
      <c r="S1188" t="s">
        <v>355</v>
      </c>
      <c r="T1188" t="s">
        <v>82</v>
      </c>
      <c r="U1188" t="s"/>
      <c r="V1188" t="s">
        <v>83</v>
      </c>
      <c r="W1188" t="s">
        <v>84</v>
      </c>
      <c r="X1188" t="s"/>
      <c r="Y1188" t="s">
        <v>85</v>
      </c>
      <c r="Z1188">
        <f>HYPERLINK("https://hotelmonitor-cachepage.eclerx.com/savepage/tk_15439017391193552_sr_2151.html","info")</f>
        <v/>
      </c>
      <c r="AA1188" t="n">
        <v>29345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/>
      <c r="AP1188" t="n">
        <v>104</v>
      </c>
      <c r="AQ1188" t="s">
        <v>88</v>
      </c>
      <c r="AR1188" t="s">
        <v>89</v>
      </c>
      <c r="AS1188" t="s"/>
      <c r="AT1188" t="s">
        <v>90</v>
      </c>
      <c r="AU1188" t="s"/>
      <c r="AV1188" t="s"/>
      <c r="AW1188" t="s"/>
      <c r="AX1188" t="s"/>
      <c r="AY1188" t="n">
        <v>2959614</v>
      </c>
      <c r="AZ1188" t="s">
        <v>739</v>
      </c>
      <c r="BA1188" t="s"/>
      <c r="BB1188" t="n">
        <v>27813</v>
      </c>
      <c r="BC1188" t="n">
        <v>10.027733445168</v>
      </c>
      <c r="BD1188" t="n">
        <v>53.553608173074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97</v>
      </c>
      <c r="B1189" t="s">
        <v>71</v>
      </c>
      <c r="C1189" t="s">
        <v>98</v>
      </c>
      <c r="D1189" t="n">
        <v>2</v>
      </c>
      <c r="E1189" t="s">
        <v>737</v>
      </c>
      <c r="F1189" t="n">
        <v>280929</v>
      </c>
      <c r="G1189" t="s">
        <v>74</v>
      </c>
      <c r="H1189" t="s">
        <v>75</v>
      </c>
      <c r="I1189" t="s"/>
      <c r="J1189" t="s">
        <v>74</v>
      </c>
      <c r="K1189" t="n">
        <v>151</v>
      </c>
      <c r="L1189" t="s">
        <v>76</v>
      </c>
      <c r="M1189" t="s"/>
      <c r="N1189" t="s">
        <v>753</v>
      </c>
      <c r="O1189" t="s">
        <v>78</v>
      </c>
      <c r="P1189" t="s">
        <v>738</v>
      </c>
      <c r="Q1189" t="s"/>
      <c r="R1189" t="s">
        <v>80</v>
      </c>
      <c r="S1189" t="s">
        <v>296</v>
      </c>
      <c r="T1189" t="s">
        <v>82</v>
      </c>
      <c r="U1189" t="s"/>
      <c r="V1189" t="s">
        <v>83</v>
      </c>
      <c r="W1189" t="s">
        <v>94</v>
      </c>
      <c r="X1189" t="s"/>
      <c r="Y1189" t="s">
        <v>85</v>
      </c>
      <c r="Z1189">
        <f>HYPERLINK("https://hotelmonitor-cachepage.eclerx.com/savepage/tk_15439017391193552_sr_2151.html","info")</f>
        <v/>
      </c>
      <c r="AA1189" t="n">
        <v>29345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/>
      <c r="AP1189" t="n">
        <v>104</v>
      </c>
      <c r="AQ1189" t="s">
        <v>88</v>
      </c>
      <c r="AR1189" t="s">
        <v>156</v>
      </c>
      <c r="AS1189" t="s"/>
      <c r="AT1189" t="s">
        <v>90</v>
      </c>
      <c r="AU1189" t="s"/>
      <c r="AV1189" t="s"/>
      <c r="AW1189" t="s"/>
      <c r="AX1189" t="s"/>
      <c r="AY1189" t="n">
        <v>2959614</v>
      </c>
      <c r="AZ1189" t="s">
        <v>739</v>
      </c>
      <c r="BA1189" t="s"/>
      <c r="BB1189" t="n">
        <v>27813</v>
      </c>
      <c r="BC1189" t="n">
        <v>10.027733445168</v>
      </c>
      <c r="BD1189" t="n">
        <v>53.553608173074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97</v>
      </c>
      <c r="B1190" t="s">
        <v>71</v>
      </c>
      <c r="C1190" t="s">
        <v>98</v>
      </c>
      <c r="D1190" t="n">
        <v>2</v>
      </c>
      <c r="E1190" t="s">
        <v>737</v>
      </c>
      <c r="F1190" t="n">
        <v>280929</v>
      </c>
      <c r="G1190" t="s">
        <v>74</v>
      </c>
      <c r="H1190" t="s">
        <v>75</v>
      </c>
      <c r="I1190" t="s"/>
      <c r="J1190" t="s">
        <v>74</v>
      </c>
      <c r="K1190" t="n">
        <v>155</v>
      </c>
      <c r="L1190" t="s">
        <v>76</v>
      </c>
      <c r="M1190" t="s"/>
      <c r="N1190" t="s">
        <v>195</v>
      </c>
      <c r="O1190" t="s">
        <v>78</v>
      </c>
      <c r="P1190" t="s">
        <v>738</v>
      </c>
      <c r="Q1190" t="s"/>
      <c r="R1190" t="s">
        <v>80</v>
      </c>
      <c r="S1190" t="s">
        <v>373</v>
      </c>
      <c r="T1190" t="s">
        <v>82</v>
      </c>
      <c r="U1190" t="s"/>
      <c r="V1190" t="s">
        <v>83</v>
      </c>
      <c r="W1190" t="s">
        <v>84</v>
      </c>
      <c r="X1190" t="s"/>
      <c r="Y1190" t="s">
        <v>85</v>
      </c>
      <c r="Z1190">
        <f>HYPERLINK("https://hotelmonitor-cachepage.eclerx.com/savepage/tk_15439017391193552_sr_2151.html","info")</f>
        <v/>
      </c>
      <c r="AA1190" t="n">
        <v>29345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/>
      <c r="AP1190" t="n">
        <v>104</v>
      </c>
      <c r="AQ1190" t="s">
        <v>88</v>
      </c>
      <c r="AR1190" t="s">
        <v>126</v>
      </c>
      <c r="AS1190" t="s"/>
      <c r="AT1190" t="s">
        <v>90</v>
      </c>
      <c r="AU1190" t="s"/>
      <c r="AV1190" t="s"/>
      <c r="AW1190" t="s"/>
      <c r="AX1190" t="s"/>
      <c r="AY1190" t="n">
        <v>2959614</v>
      </c>
      <c r="AZ1190" t="s">
        <v>739</v>
      </c>
      <c r="BA1190" t="s"/>
      <c r="BB1190" t="n">
        <v>27813</v>
      </c>
      <c r="BC1190" t="n">
        <v>10.027733445168</v>
      </c>
      <c r="BD1190" t="n">
        <v>53.553608173074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97</v>
      </c>
      <c r="B1191" t="s">
        <v>71</v>
      </c>
      <c r="C1191" t="s">
        <v>98</v>
      </c>
      <c r="D1191" t="n">
        <v>2</v>
      </c>
      <c r="E1191" t="s">
        <v>737</v>
      </c>
      <c r="F1191" t="n">
        <v>280929</v>
      </c>
      <c r="G1191" t="s">
        <v>74</v>
      </c>
      <c r="H1191" t="s">
        <v>75</v>
      </c>
      <c r="I1191" t="s"/>
      <c r="J1191" t="s">
        <v>74</v>
      </c>
      <c r="K1191" t="n">
        <v>170</v>
      </c>
      <c r="L1191" t="s">
        <v>76</v>
      </c>
      <c r="M1191" t="s"/>
      <c r="N1191" t="s">
        <v>559</v>
      </c>
      <c r="O1191" t="s">
        <v>78</v>
      </c>
      <c r="P1191" t="s">
        <v>738</v>
      </c>
      <c r="Q1191" t="s"/>
      <c r="R1191" t="s">
        <v>80</v>
      </c>
      <c r="S1191" t="s">
        <v>421</v>
      </c>
      <c r="T1191" t="s">
        <v>82</v>
      </c>
      <c r="U1191" t="s"/>
      <c r="V1191" t="s">
        <v>83</v>
      </c>
      <c r="W1191" t="s">
        <v>94</v>
      </c>
      <c r="X1191" t="s"/>
      <c r="Y1191" t="s">
        <v>85</v>
      </c>
      <c r="Z1191">
        <f>HYPERLINK("https://hotelmonitor-cachepage.eclerx.com/savepage/tk_15439017391193552_sr_2151.html","info")</f>
        <v/>
      </c>
      <c r="AA1191" t="n">
        <v>29345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/>
      <c r="AP1191" t="n">
        <v>104</v>
      </c>
      <c r="AQ1191" t="s">
        <v>88</v>
      </c>
      <c r="AR1191" t="s">
        <v>156</v>
      </c>
      <c r="AS1191" t="s"/>
      <c r="AT1191" t="s">
        <v>90</v>
      </c>
      <c r="AU1191" t="s"/>
      <c r="AV1191" t="s"/>
      <c r="AW1191" t="s"/>
      <c r="AX1191" t="s"/>
      <c r="AY1191" t="n">
        <v>2959614</v>
      </c>
      <c r="AZ1191" t="s">
        <v>739</v>
      </c>
      <c r="BA1191" t="s"/>
      <c r="BB1191" t="n">
        <v>27813</v>
      </c>
      <c r="BC1191" t="n">
        <v>10.027733445168</v>
      </c>
      <c r="BD1191" t="n">
        <v>53.553608173074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97</v>
      </c>
      <c r="B1192" t="s">
        <v>71</v>
      </c>
      <c r="C1192" t="s">
        <v>98</v>
      </c>
      <c r="D1192" t="n">
        <v>2</v>
      </c>
      <c r="E1192" t="s">
        <v>737</v>
      </c>
      <c r="F1192" t="n">
        <v>280929</v>
      </c>
      <c r="G1192" t="s">
        <v>74</v>
      </c>
      <c r="H1192" t="s">
        <v>75</v>
      </c>
      <c r="I1192" t="s"/>
      <c r="J1192" t="s">
        <v>74</v>
      </c>
      <c r="K1192" t="n">
        <v>174</v>
      </c>
      <c r="L1192" t="s">
        <v>76</v>
      </c>
      <c r="M1192" t="s"/>
      <c r="N1192" t="s">
        <v>568</v>
      </c>
      <c r="O1192" t="s">
        <v>78</v>
      </c>
      <c r="P1192" t="s">
        <v>738</v>
      </c>
      <c r="Q1192" t="s"/>
      <c r="R1192" t="s">
        <v>80</v>
      </c>
      <c r="S1192" t="s">
        <v>681</v>
      </c>
      <c r="T1192" t="s">
        <v>82</v>
      </c>
      <c r="U1192" t="s"/>
      <c r="V1192" t="s">
        <v>83</v>
      </c>
      <c r="W1192" t="s">
        <v>84</v>
      </c>
      <c r="X1192" t="s"/>
      <c r="Y1192" t="s">
        <v>85</v>
      </c>
      <c r="Z1192">
        <f>HYPERLINK("https://hotelmonitor-cachepage.eclerx.com/savepage/tk_15439017391193552_sr_2151.html","info")</f>
        <v/>
      </c>
      <c r="AA1192" t="n">
        <v>29345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/>
      <c r="AP1192" t="n">
        <v>104</v>
      </c>
      <c r="AQ1192" t="s">
        <v>88</v>
      </c>
      <c r="AR1192" t="s">
        <v>107</v>
      </c>
      <c r="AS1192" t="s"/>
      <c r="AT1192" t="s">
        <v>90</v>
      </c>
      <c r="AU1192" t="s"/>
      <c r="AV1192" t="s"/>
      <c r="AW1192" t="s"/>
      <c r="AX1192" t="s"/>
      <c r="AY1192" t="n">
        <v>2959614</v>
      </c>
      <c r="AZ1192" t="s">
        <v>739</v>
      </c>
      <c r="BA1192" t="s"/>
      <c r="BB1192" t="n">
        <v>27813</v>
      </c>
      <c r="BC1192" t="n">
        <v>10.027733445168</v>
      </c>
      <c r="BD1192" t="n">
        <v>53.553608173074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97</v>
      </c>
      <c r="B1193" t="s">
        <v>71</v>
      </c>
      <c r="C1193" t="s">
        <v>98</v>
      </c>
      <c r="D1193" t="n">
        <v>2</v>
      </c>
      <c r="E1193" t="s">
        <v>737</v>
      </c>
      <c r="F1193" t="n">
        <v>280929</v>
      </c>
      <c r="G1193" t="s">
        <v>74</v>
      </c>
      <c r="H1193" t="s">
        <v>75</v>
      </c>
      <c r="I1193" t="s"/>
      <c r="J1193" t="s">
        <v>74</v>
      </c>
      <c r="K1193" t="n">
        <v>194</v>
      </c>
      <c r="L1193" t="s">
        <v>76</v>
      </c>
      <c r="M1193" t="s"/>
      <c r="N1193" t="s">
        <v>754</v>
      </c>
      <c r="O1193" t="s">
        <v>78</v>
      </c>
      <c r="P1193" t="s">
        <v>738</v>
      </c>
      <c r="Q1193" t="s"/>
      <c r="R1193" t="s">
        <v>80</v>
      </c>
      <c r="S1193" t="s">
        <v>190</v>
      </c>
      <c r="T1193" t="s">
        <v>82</v>
      </c>
      <c r="U1193" t="s"/>
      <c r="V1193" t="s">
        <v>83</v>
      </c>
      <c r="W1193" t="s">
        <v>84</v>
      </c>
      <c r="X1193" t="s"/>
      <c r="Y1193" t="s">
        <v>85</v>
      </c>
      <c r="Z1193">
        <f>HYPERLINK("https://hotelmonitor-cachepage.eclerx.com/savepage/tk_15439017391193552_sr_2151.html","info")</f>
        <v/>
      </c>
      <c r="AA1193" t="n">
        <v>29345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/>
      <c r="AP1193" t="n">
        <v>104</v>
      </c>
      <c r="AQ1193" t="s">
        <v>88</v>
      </c>
      <c r="AR1193" t="s">
        <v>156</v>
      </c>
      <c r="AS1193" t="s"/>
      <c r="AT1193" t="s">
        <v>90</v>
      </c>
      <c r="AU1193" t="s"/>
      <c r="AV1193" t="s"/>
      <c r="AW1193" t="s"/>
      <c r="AX1193" t="s"/>
      <c r="AY1193" t="n">
        <v>2959614</v>
      </c>
      <c r="AZ1193" t="s">
        <v>739</v>
      </c>
      <c r="BA1193" t="s"/>
      <c r="BB1193" t="n">
        <v>27813</v>
      </c>
      <c r="BC1193" t="n">
        <v>10.027733445168</v>
      </c>
      <c r="BD1193" t="n">
        <v>53.553608173074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97</v>
      </c>
      <c r="B1194" t="s">
        <v>71</v>
      </c>
      <c r="C1194" t="s">
        <v>98</v>
      </c>
      <c r="D1194" t="n">
        <v>2</v>
      </c>
      <c r="E1194" t="s">
        <v>737</v>
      </c>
      <c r="F1194" t="n">
        <v>280929</v>
      </c>
      <c r="G1194" t="s">
        <v>74</v>
      </c>
      <c r="H1194" t="s">
        <v>75</v>
      </c>
      <c r="I1194" t="s"/>
      <c r="J1194" t="s">
        <v>74</v>
      </c>
      <c r="K1194" t="n">
        <v>200</v>
      </c>
      <c r="L1194" t="s">
        <v>76</v>
      </c>
      <c r="M1194" t="s"/>
      <c r="N1194" t="s">
        <v>753</v>
      </c>
      <c r="O1194" t="s">
        <v>78</v>
      </c>
      <c r="P1194" t="s">
        <v>738</v>
      </c>
      <c r="Q1194" t="s"/>
      <c r="R1194" t="s">
        <v>80</v>
      </c>
      <c r="S1194" t="s">
        <v>755</v>
      </c>
      <c r="T1194" t="s">
        <v>82</v>
      </c>
      <c r="U1194" t="s"/>
      <c r="V1194" t="s">
        <v>83</v>
      </c>
      <c r="W1194" t="s">
        <v>84</v>
      </c>
      <c r="X1194" t="s"/>
      <c r="Y1194" t="s">
        <v>85</v>
      </c>
      <c r="Z1194">
        <f>HYPERLINK("https://hotelmonitor-cachepage.eclerx.com/savepage/tk_15439017391193552_sr_2151.html","info")</f>
        <v/>
      </c>
      <c r="AA1194" t="n">
        <v>29345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/>
      <c r="AP1194" t="n">
        <v>104</v>
      </c>
      <c r="AQ1194" t="s">
        <v>88</v>
      </c>
      <c r="AR1194" t="s">
        <v>156</v>
      </c>
      <c r="AS1194" t="s"/>
      <c r="AT1194" t="s">
        <v>90</v>
      </c>
      <c r="AU1194" t="s"/>
      <c r="AV1194" t="s"/>
      <c r="AW1194" t="s"/>
      <c r="AX1194" t="s"/>
      <c r="AY1194" t="n">
        <v>2959614</v>
      </c>
      <c r="AZ1194" t="s">
        <v>739</v>
      </c>
      <c r="BA1194" t="s"/>
      <c r="BB1194" t="n">
        <v>27813</v>
      </c>
      <c r="BC1194" t="n">
        <v>10.027733445168</v>
      </c>
      <c r="BD1194" t="n">
        <v>53.553608173074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97</v>
      </c>
      <c r="B1195" t="s">
        <v>71</v>
      </c>
      <c r="C1195" t="s">
        <v>98</v>
      </c>
      <c r="D1195" t="n">
        <v>2</v>
      </c>
      <c r="E1195" t="s">
        <v>737</v>
      </c>
      <c r="F1195" t="n">
        <v>280929</v>
      </c>
      <c r="G1195" t="s">
        <v>74</v>
      </c>
      <c r="H1195" t="s">
        <v>75</v>
      </c>
      <c r="I1195" t="s"/>
      <c r="J1195" t="s">
        <v>74</v>
      </c>
      <c r="K1195" t="n">
        <v>208</v>
      </c>
      <c r="L1195" t="s">
        <v>76</v>
      </c>
      <c r="M1195" t="s"/>
      <c r="N1195" t="s">
        <v>756</v>
      </c>
      <c r="O1195" t="s">
        <v>78</v>
      </c>
      <c r="P1195" t="s">
        <v>738</v>
      </c>
      <c r="Q1195" t="s"/>
      <c r="R1195" t="s">
        <v>80</v>
      </c>
      <c r="S1195" t="s">
        <v>197</v>
      </c>
      <c r="T1195" t="s">
        <v>82</v>
      </c>
      <c r="U1195" t="s"/>
      <c r="V1195" t="s">
        <v>83</v>
      </c>
      <c r="W1195" t="s">
        <v>94</v>
      </c>
      <c r="X1195" t="s"/>
      <c r="Y1195" t="s">
        <v>85</v>
      </c>
      <c r="Z1195">
        <f>HYPERLINK("https://hotelmonitor-cachepage.eclerx.com/savepage/tk_15439017391193552_sr_2151.html","info")</f>
        <v/>
      </c>
      <c r="AA1195" t="n">
        <v>29345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/>
      <c r="AP1195" t="n">
        <v>104</v>
      </c>
      <c r="AQ1195" t="s">
        <v>88</v>
      </c>
      <c r="AR1195" t="s">
        <v>156</v>
      </c>
      <c r="AS1195" t="s"/>
      <c r="AT1195" t="s">
        <v>90</v>
      </c>
      <c r="AU1195" t="s"/>
      <c r="AV1195" t="s"/>
      <c r="AW1195" t="s"/>
      <c r="AX1195" t="s"/>
      <c r="AY1195" t="n">
        <v>2959614</v>
      </c>
      <c r="AZ1195" t="s">
        <v>739</v>
      </c>
      <c r="BA1195" t="s"/>
      <c r="BB1195" t="n">
        <v>27813</v>
      </c>
      <c r="BC1195" t="n">
        <v>10.027733445168</v>
      </c>
      <c r="BD1195" t="n">
        <v>53.553608173074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97</v>
      </c>
      <c r="B1196" t="s">
        <v>71</v>
      </c>
      <c r="C1196" t="s">
        <v>98</v>
      </c>
      <c r="D1196" t="n">
        <v>2</v>
      </c>
      <c r="E1196" t="s">
        <v>737</v>
      </c>
      <c r="F1196" t="n">
        <v>280929</v>
      </c>
      <c r="G1196" t="s">
        <v>74</v>
      </c>
      <c r="H1196" t="s">
        <v>75</v>
      </c>
      <c r="I1196" t="s"/>
      <c r="J1196" t="s">
        <v>74</v>
      </c>
      <c r="K1196" t="n">
        <v>219</v>
      </c>
      <c r="L1196" t="s">
        <v>76</v>
      </c>
      <c r="M1196" t="s"/>
      <c r="N1196" t="s">
        <v>559</v>
      </c>
      <c r="O1196" t="s">
        <v>78</v>
      </c>
      <c r="P1196" t="s">
        <v>738</v>
      </c>
      <c r="Q1196" t="s"/>
      <c r="R1196" t="s">
        <v>80</v>
      </c>
      <c r="S1196" t="s">
        <v>202</v>
      </c>
      <c r="T1196" t="s">
        <v>82</v>
      </c>
      <c r="U1196" t="s"/>
      <c r="V1196" t="s">
        <v>83</v>
      </c>
      <c r="W1196" t="s">
        <v>84</v>
      </c>
      <c r="X1196" t="s"/>
      <c r="Y1196" t="s">
        <v>85</v>
      </c>
      <c r="Z1196">
        <f>HYPERLINK("https://hotelmonitor-cachepage.eclerx.com/savepage/tk_15439017391193552_sr_2151.html","info")</f>
        <v/>
      </c>
      <c r="AA1196" t="n">
        <v>29345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/>
      <c r="AP1196" t="n">
        <v>104</v>
      </c>
      <c r="AQ1196" t="s">
        <v>88</v>
      </c>
      <c r="AR1196" t="s">
        <v>156</v>
      </c>
      <c r="AS1196" t="s"/>
      <c r="AT1196" t="s">
        <v>90</v>
      </c>
      <c r="AU1196" t="s"/>
      <c r="AV1196" t="s"/>
      <c r="AW1196" t="s"/>
      <c r="AX1196" t="s"/>
      <c r="AY1196" t="n">
        <v>2959614</v>
      </c>
      <c r="AZ1196" t="s">
        <v>739</v>
      </c>
      <c r="BA1196" t="s"/>
      <c r="BB1196" t="n">
        <v>27813</v>
      </c>
      <c r="BC1196" t="n">
        <v>10.027733445168</v>
      </c>
      <c r="BD1196" t="n">
        <v>53.553608173074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97</v>
      </c>
      <c r="B1197" t="s">
        <v>71</v>
      </c>
      <c r="C1197" t="s">
        <v>98</v>
      </c>
      <c r="D1197" t="n">
        <v>2</v>
      </c>
      <c r="E1197" t="s">
        <v>737</v>
      </c>
      <c r="F1197" t="n">
        <v>280929</v>
      </c>
      <c r="G1197" t="s">
        <v>74</v>
      </c>
      <c r="H1197" t="s">
        <v>75</v>
      </c>
      <c r="I1197" t="s"/>
      <c r="J1197" t="s">
        <v>74</v>
      </c>
      <c r="K1197" t="n">
        <v>257</v>
      </c>
      <c r="L1197" t="s">
        <v>76</v>
      </c>
      <c r="M1197" t="s"/>
      <c r="N1197" t="s">
        <v>756</v>
      </c>
      <c r="O1197" t="s">
        <v>78</v>
      </c>
      <c r="P1197" t="s">
        <v>738</v>
      </c>
      <c r="Q1197" t="s"/>
      <c r="R1197" t="s">
        <v>80</v>
      </c>
      <c r="S1197" t="s">
        <v>220</v>
      </c>
      <c r="T1197" t="s">
        <v>82</v>
      </c>
      <c r="U1197" t="s"/>
      <c r="V1197" t="s">
        <v>83</v>
      </c>
      <c r="W1197" t="s">
        <v>84</v>
      </c>
      <c r="X1197" t="s"/>
      <c r="Y1197" t="s">
        <v>85</v>
      </c>
      <c r="Z1197">
        <f>HYPERLINK("https://hotelmonitor-cachepage.eclerx.com/savepage/tk_15439017391193552_sr_2151.html","info")</f>
        <v/>
      </c>
      <c r="AA1197" t="n">
        <v>29345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/>
      <c r="AP1197" t="n">
        <v>104</v>
      </c>
      <c r="AQ1197" t="s">
        <v>88</v>
      </c>
      <c r="AR1197" t="s">
        <v>156</v>
      </c>
      <c r="AS1197" t="s"/>
      <c r="AT1197" t="s">
        <v>90</v>
      </c>
      <c r="AU1197" t="s"/>
      <c r="AV1197" t="s"/>
      <c r="AW1197" t="s"/>
      <c r="AX1197" t="s"/>
      <c r="AY1197" t="n">
        <v>2959614</v>
      </c>
      <c r="AZ1197" t="s">
        <v>739</v>
      </c>
      <c r="BA1197" t="s"/>
      <c r="BB1197" t="n">
        <v>27813</v>
      </c>
      <c r="BC1197" t="n">
        <v>10.027733445168</v>
      </c>
      <c r="BD1197" t="n">
        <v>53.553608173074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757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126</v>
      </c>
      <c r="L1198" t="s">
        <v>76</v>
      </c>
      <c r="M1198" t="s"/>
      <c r="N1198" t="s">
        <v>758</v>
      </c>
      <c r="O1198" t="s">
        <v>78</v>
      </c>
      <c r="P1198" t="s">
        <v>757</v>
      </c>
      <c r="Q1198" t="s"/>
      <c r="R1198" t="s">
        <v>80</v>
      </c>
      <c r="S1198" t="s">
        <v>289</v>
      </c>
      <c r="T1198" t="s">
        <v>82</v>
      </c>
      <c r="U1198" t="s"/>
      <c r="V1198" t="s">
        <v>83</v>
      </c>
      <c r="W1198" t="s">
        <v>84</v>
      </c>
      <c r="X1198" t="s"/>
      <c r="Y1198" t="s">
        <v>85</v>
      </c>
      <c r="Z1198">
        <f>HYPERLINK("https://hotelmonitor-cachepage.eclerx.com/savepage/tk_1543911618098647_sr_2152.html","info")</f>
        <v/>
      </c>
      <c r="AA1198" t="n">
        <v>-6796301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/>
      <c r="AP1198" t="n">
        <v>69</v>
      </c>
      <c r="AQ1198" t="s">
        <v>88</v>
      </c>
      <c r="AR1198" t="s">
        <v>107</v>
      </c>
      <c r="AS1198" t="s"/>
      <c r="AT1198" t="s">
        <v>90</v>
      </c>
      <c r="AU1198" t="s"/>
      <c r="AV1198" t="s"/>
      <c r="AW1198" t="s"/>
      <c r="AX1198" t="s"/>
      <c r="AY1198" t="n">
        <v>6796301</v>
      </c>
      <c r="AZ1198" t="s">
        <v>322</v>
      </c>
      <c r="BA1198" t="s"/>
      <c r="BB1198" t="n">
        <v>204294</v>
      </c>
      <c r="BC1198" t="n">
        <v>0</v>
      </c>
      <c r="BD1198" t="n">
        <v>0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759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180</v>
      </c>
      <c r="L1199" t="s">
        <v>76</v>
      </c>
      <c r="M1199" t="s"/>
      <c r="N1199" t="s">
        <v>515</v>
      </c>
      <c r="O1199" t="s">
        <v>78</v>
      </c>
      <c r="P1199" t="s">
        <v>759</v>
      </c>
      <c r="Q1199" t="s"/>
      <c r="R1199" t="s">
        <v>80</v>
      </c>
      <c r="S1199" t="s">
        <v>425</v>
      </c>
      <c r="T1199" t="s">
        <v>82</v>
      </c>
      <c r="U1199" t="s"/>
      <c r="V1199" t="s">
        <v>83</v>
      </c>
      <c r="W1199" t="s">
        <v>84</v>
      </c>
      <c r="X1199" t="s"/>
      <c r="Y1199" t="s">
        <v>85</v>
      </c>
      <c r="Z1199">
        <f>HYPERLINK("https://hotelmonitor-cachepage.eclerx.com/savepage/tk_15439114528086996_sr_2152.html","info")</f>
        <v/>
      </c>
      <c r="AA1199" t="n">
        <v>-6796289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/>
      <c r="AP1199" t="n">
        <v>9</v>
      </c>
      <c r="AQ1199" t="s">
        <v>88</v>
      </c>
      <c r="AR1199" t="s">
        <v>107</v>
      </c>
      <c r="AS1199" t="s"/>
      <c r="AT1199" t="s">
        <v>90</v>
      </c>
      <c r="AU1199" t="s"/>
      <c r="AV1199" t="s"/>
      <c r="AW1199" t="s"/>
      <c r="AX1199" t="s"/>
      <c r="AY1199" t="n">
        <v>6796289</v>
      </c>
      <c r="AZ1199" t="s">
        <v>322</v>
      </c>
      <c r="BA1199" t="s"/>
      <c r="BB1199" t="n">
        <v>96530</v>
      </c>
      <c r="BC1199" t="n">
        <v>0</v>
      </c>
      <c r="BD1199" t="n">
        <v>0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304</v>
      </c>
      <c r="F1200" t="n">
        <v>280925</v>
      </c>
      <c r="G1200" t="s">
        <v>74</v>
      </c>
      <c r="H1200" t="s">
        <v>75</v>
      </c>
      <c r="I1200" t="s"/>
      <c r="J1200" t="s">
        <v>74</v>
      </c>
      <c r="K1200" t="n">
        <v>78</v>
      </c>
      <c r="L1200" t="s">
        <v>76</v>
      </c>
      <c r="M1200" t="s"/>
      <c r="N1200" t="s">
        <v>309</v>
      </c>
      <c r="O1200" t="s">
        <v>78</v>
      </c>
      <c r="P1200" t="s">
        <v>306</v>
      </c>
      <c r="Q1200" t="s"/>
      <c r="R1200" t="s">
        <v>80</v>
      </c>
      <c r="S1200" t="s">
        <v>307</v>
      </c>
      <c r="T1200" t="s">
        <v>82</v>
      </c>
      <c r="U1200" t="s"/>
      <c r="V1200" t="s">
        <v>83</v>
      </c>
      <c r="W1200" t="s">
        <v>84</v>
      </c>
      <c r="X1200" t="s"/>
      <c r="Y1200" t="s">
        <v>85</v>
      </c>
      <c r="Z1200">
        <f>HYPERLINK("https://hotelmonitor-cachepage.eclerx.com/savepage/tk_15439116799763525_sr_2152.html","info")</f>
        <v/>
      </c>
      <c r="AA1200" t="n">
        <v>19962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/>
      <c r="AP1200" t="n">
        <v>92</v>
      </c>
      <c r="AQ1200" t="s">
        <v>88</v>
      </c>
      <c r="AR1200" t="s">
        <v>89</v>
      </c>
      <c r="AS1200" t="s"/>
      <c r="AT1200" t="s">
        <v>90</v>
      </c>
      <c r="AU1200" t="s"/>
      <c r="AV1200" t="s"/>
      <c r="AW1200" t="s"/>
      <c r="AX1200" t="s"/>
      <c r="AY1200" t="n">
        <v>2312003</v>
      </c>
      <c r="AZ1200" t="s">
        <v>308</v>
      </c>
      <c r="BA1200" t="s"/>
      <c r="BB1200" t="n">
        <v>28227</v>
      </c>
      <c r="BC1200" t="n">
        <v>10.099796354771</v>
      </c>
      <c r="BD1200" t="n">
        <v>53.540127277951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304</v>
      </c>
      <c r="F1201" t="n">
        <v>280925</v>
      </c>
      <c r="G1201" t="s">
        <v>74</v>
      </c>
      <c r="H1201" t="s">
        <v>75</v>
      </c>
      <c r="I1201" t="s"/>
      <c r="J1201" t="s">
        <v>74</v>
      </c>
      <c r="K1201" t="n">
        <v>78</v>
      </c>
      <c r="L1201" t="s">
        <v>76</v>
      </c>
      <c r="M1201" t="s"/>
      <c r="N1201" t="s">
        <v>305</v>
      </c>
      <c r="O1201" t="s">
        <v>78</v>
      </c>
      <c r="P1201" t="s">
        <v>306</v>
      </c>
      <c r="Q1201" t="s"/>
      <c r="R1201" t="s">
        <v>80</v>
      </c>
      <c r="S1201" t="s">
        <v>307</v>
      </c>
      <c r="T1201" t="s">
        <v>82</v>
      </c>
      <c r="U1201" t="s"/>
      <c r="V1201" t="s">
        <v>83</v>
      </c>
      <c r="W1201" t="s">
        <v>84</v>
      </c>
      <c r="X1201" t="s"/>
      <c r="Y1201" t="s">
        <v>85</v>
      </c>
      <c r="Z1201">
        <f>HYPERLINK("https://hotelmonitor-cachepage.eclerx.com/savepage/tk_15439116799763525_sr_2152.html","info")</f>
        <v/>
      </c>
      <c r="AA1201" t="n">
        <v>19962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/>
      <c r="AP1201" t="n">
        <v>92</v>
      </c>
      <c r="AQ1201" t="s">
        <v>88</v>
      </c>
      <c r="AR1201" t="s">
        <v>140</v>
      </c>
      <c r="AS1201" t="s"/>
      <c r="AT1201" t="s">
        <v>90</v>
      </c>
      <c r="AU1201" t="s"/>
      <c r="AV1201" t="s"/>
      <c r="AW1201" t="s"/>
      <c r="AX1201" t="s"/>
      <c r="AY1201" t="n">
        <v>2312003</v>
      </c>
      <c r="AZ1201" t="s">
        <v>308</v>
      </c>
      <c r="BA1201" t="s"/>
      <c r="BB1201" t="n">
        <v>28227</v>
      </c>
      <c r="BC1201" t="n">
        <v>10.099796354771</v>
      </c>
      <c r="BD1201" t="n">
        <v>53.540127277951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304</v>
      </c>
      <c r="F1202" t="n">
        <v>280925</v>
      </c>
      <c r="G1202" t="s">
        <v>74</v>
      </c>
      <c r="H1202" t="s">
        <v>75</v>
      </c>
      <c r="I1202" t="s"/>
      <c r="J1202" t="s">
        <v>74</v>
      </c>
      <c r="K1202" t="n">
        <v>78</v>
      </c>
      <c r="L1202" t="s">
        <v>76</v>
      </c>
      <c r="M1202" t="s"/>
      <c r="N1202" t="s">
        <v>310</v>
      </c>
      <c r="O1202" t="s">
        <v>78</v>
      </c>
      <c r="P1202" t="s">
        <v>306</v>
      </c>
      <c r="Q1202" t="s"/>
      <c r="R1202" t="s">
        <v>80</v>
      </c>
      <c r="S1202" t="s">
        <v>307</v>
      </c>
      <c r="T1202" t="s">
        <v>82</v>
      </c>
      <c r="U1202" t="s"/>
      <c r="V1202" t="s">
        <v>83</v>
      </c>
      <c r="W1202" t="s">
        <v>84</v>
      </c>
      <c r="X1202" t="s"/>
      <c r="Y1202" t="s">
        <v>85</v>
      </c>
      <c r="Z1202">
        <f>HYPERLINK("https://hotelmonitor-cachepage.eclerx.com/savepage/tk_15439116799763525_sr_2152.html","info")</f>
        <v/>
      </c>
      <c r="AA1202" t="n">
        <v>19962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/>
      <c r="AP1202" t="n">
        <v>92</v>
      </c>
      <c r="AQ1202" t="s">
        <v>88</v>
      </c>
      <c r="AR1202" t="s">
        <v>107</v>
      </c>
      <c r="AS1202" t="s"/>
      <c r="AT1202" t="s">
        <v>90</v>
      </c>
      <c r="AU1202" t="s"/>
      <c r="AV1202" t="s"/>
      <c r="AW1202" t="s"/>
      <c r="AX1202" t="s"/>
      <c r="AY1202" t="n">
        <v>2312003</v>
      </c>
      <c r="AZ1202" t="s">
        <v>308</v>
      </c>
      <c r="BA1202" t="s"/>
      <c r="BB1202" t="n">
        <v>28227</v>
      </c>
      <c r="BC1202" t="n">
        <v>10.099796354771</v>
      </c>
      <c r="BD1202" t="n">
        <v>53.540127277951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304</v>
      </c>
      <c r="F1203" t="n">
        <v>280925</v>
      </c>
      <c r="G1203" t="s">
        <v>74</v>
      </c>
      <c r="H1203" t="s">
        <v>75</v>
      </c>
      <c r="I1203" t="s"/>
      <c r="J1203" t="s">
        <v>74</v>
      </c>
      <c r="K1203" t="n">
        <v>78</v>
      </c>
      <c r="L1203" t="s">
        <v>76</v>
      </c>
      <c r="M1203" t="s"/>
      <c r="N1203" t="s">
        <v>305</v>
      </c>
      <c r="O1203" t="s">
        <v>78</v>
      </c>
      <c r="P1203" t="s">
        <v>306</v>
      </c>
      <c r="Q1203" t="s"/>
      <c r="R1203" t="s">
        <v>80</v>
      </c>
      <c r="S1203" t="s">
        <v>307</v>
      </c>
      <c r="T1203" t="s">
        <v>82</v>
      </c>
      <c r="U1203" t="s"/>
      <c r="V1203" t="s">
        <v>83</v>
      </c>
      <c r="W1203" t="s">
        <v>84</v>
      </c>
      <c r="X1203" t="s"/>
      <c r="Y1203" t="s">
        <v>85</v>
      </c>
      <c r="Z1203">
        <f>HYPERLINK("https://hotelmonitor-cachepage.eclerx.com/savepage/tk_15439116799763525_sr_2152.html","info")</f>
        <v/>
      </c>
      <c r="AA1203" t="n">
        <v>19962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/>
      <c r="AP1203" t="n">
        <v>92</v>
      </c>
      <c r="AQ1203" t="s">
        <v>88</v>
      </c>
      <c r="AR1203" t="s">
        <v>119</v>
      </c>
      <c r="AS1203" t="s"/>
      <c r="AT1203" t="s">
        <v>90</v>
      </c>
      <c r="AU1203" t="s"/>
      <c r="AV1203" t="s"/>
      <c r="AW1203" t="s"/>
      <c r="AX1203" t="s"/>
      <c r="AY1203" t="n">
        <v>2312003</v>
      </c>
      <c r="AZ1203" t="s">
        <v>308</v>
      </c>
      <c r="BA1203" t="s"/>
      <c r="BB1203" t="n">
        <v>28227</v>
      </c>
      <c r="BC1203" t="n">
        <v>10.099796354771</v>
      </c>
      <c r="BD1203" t="n">
        <v>53.540127277951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304</v>
      </c>
      <c r="F1204" t="n">
        <v>280925</v>
      </c>
      <c r="G1204" t="s">
        <v>74</v>
      </c>
      <c r="H1204" t="s">
        <v>75</v>
      </c>
      <c r="I1204" t="s"/>
      <c r="J1204" t="s">
        <v>74</v>
      </c>
      <c r="K1204" t="n">
        <v>80</v>
      </c>
      <c r="L1204" t="s">
        <v>76</v>
      </c>
      <c r="M1204" t="s"/>
      <c r="N1204" t="s">
        <v>311</v>
      </c>
      <c r="O1204" t="s">
        <v>78</v>
      </c>
      <c r="P1204" t="s">
        <v>306</v>
      </c>
      <c r="Q1204" t="s"/>
      <c r="R1204" t="s">
        <v>80</v>
      </c>
      <c r="S1204" t="s">
        <v>112</v>
      </c>
      <c r="T1204" t="s">
        <v>82</v>
      </c>
      <c r="U1204" t="s"/>
      <c r="V1204" t="s">
        <v>83</v>
      </c>
      <c r="W1204" t="s">
        <v>84</v>
      </c>
      <c r="X1204" t="s"/>
      <c r="Y1204" t="s">
        <v>85</v>
      </c>
      <c r="Z1204">
        <f>HYPERLINK("https://hotelmonitor-cachepage.eclerx.com/savepage/tk_15439116799763525_sr_2152.html","info")</f>
        <v/>
      </c>
      <c r="AA1204" t="n">
        <v>19962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/>
      <c r="AP1204" t="n">
        <v>92</v>
      </c>
      <c r="AQ1204" t="s">
        <v>88</v>
      </c>
      <c r="AR1204" t="s">
        <v>110</v>
      </c>
      <c r="AS1204" t="s"/>
      <c r="AT1204" t="s">
        <v>90</v>
      </c>
      <c r="AU1204" t="s"/>
      <c r="AV1204" t="s"/>
      <c r="AW1204" t="s"/>
      <c r="AX1204" t="s"/>
      <c r="AY1204" t="n">
        <v>2312003</v>
      </c>
      <c r="AZ1204" t="s">
        <v>308</v>
      </c>
      <c r="BA1204" t="s"/>
      <c r="BB1204" t="n">
        <v>28227</v>
      </c>
      <c r="BC1204" t="n">
        <v>10.099796354771</v>
      </c>
      <c r="BD1204" t="n">
        <v>53.540127277951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304</v>
      </c>
      <c r="F1205" t="n">
        <v>280925</v>
      </c>
      <c r="G1205" t="s">
        <v>74</v>
      </c>
      <c r="H1205" t="s">
        <v>75</v>
      </c>
      <c r="I1205" t="s"/>
      <c r="J1205" t="s">
        <v>74</v>
      </c>
      <c r="K1205" t="n">
        <v>80</v>
      </c>
      <c r="L1205" t="s">
        <v>76</v>
      </c>
      <c r="M1205" t="s"/>
      <c r="N1205" t="s">
        <v>311</v>
      </c>
      <c r="O1205" t="s">
        <v>78</v>
      </c>
      <c r="P1205" t="s">
        <v>306</v>
      </c>
      <c r="Q1205" t="s"/>
      <c r="R1205" t="s">
        <v>80</v>
      </c>
      <c r="S1205" t="s">
        <v>112</v>
      </c>
      <c r="T1205" t="s">
        <v>82</v>
      </c>
      <c r="U1205" t="s"/>
      <c r="V1205" t="s">
        <v>83</v>
      </c>
      <c r="W1205" t="s">
        <v>84</v>
      </c>
      <c r="X1205" t="s"/>
      <c r="Y1205" t="s">
        <v>85</v>
      </c>
      <c r="Z1205">
        <f>HYPERLINK("https://hotelmonitor-cachepage.eclerx.com/savepage/tk_15439116799763525_sr_2152.html","info")</f>
        <v/>
      </c>
      <c r="AA1205" t="n">
        <v>19962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/>
      <c r="AP1205" t="n">
        <v>92</v>
      </c>
      <c r="AQ1205" t="s">
        <v>88</v>
      </c>
      <c r="AR1205" t="s">
        <v>116</v>
      </c>
      <c r="AS1205" t="s"/>
      <c r="AT1205" t="s">
        <v>90</v>
      </c>
      <c r="AU1205" t="s"/>
      <c r="AV1205" t="s"/>
      <c r="AW1205" t="s"/>
      <c r="AX1205" t="s"/>
      <c r="AY1205" t="n">
        <v>2312003</v>
      </c>
      <c r="AZ1205" t="s">
        <v>308</v>
      </c>
      <c r="BA1205" t="s"/>
      <c r="BB1205" t="n">
        <v>28227</v>
      </c>
      <c r="BC1205" t="n">
        <v>10.099796354771</v>
      </c>
      <c r="BD1205" t="n">
        <v>53.540127277951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304</v>
      </c>
      <c r="F1206" t="n">
        <v>280925</v>
      </c>
      <c r="G1206" t="s">
        <v>74</v>
      </c>
      <c r="H1206" t="s">
        <v>75</v>
      </c>
      <c r="I1206" t="s"/>
      <c r="J1206" t="s">
        <v>74</v>
      </c>
      <c r="K1206" t="n">
        <v>80</v>
      </c>
      <c r="L1206" t="s">
        <v>76</v>
      </c>
      <c r="M1206" t="s"/>
      <c r="N1206" t="s">
        <v>283</v>
      </c>
      <c r="O1206" t="s">
        <v>78</v>
      </c>
      <c r="P1206" t="s">
        <v>306</v>
      </c>
      <c r="Q1206" t="s"/>
      <c r="R1206" t="s">
        <v>80</v>
      </c>
      <c r="S1206" t="s">
        <v>112</v>
      </c>
      <c r="T1206" t="s">
        <v>82</v>
      </c>
      <c r="U1206" t="s"/>
      <c r="V1206" t="s">
        <v>83</v>
      </c>
      <c r="W1206" t="s">
        <v>84</v>
      </c>
      <c r="X1206" t="s"/>
      <c r="Y1206" t="s">
        <v>85</v>
      </c>
      <c r="Z1206">
        <f>HYPERLINK("https://hotelmonitor-cachepage.eclerx.com/savepage/tk_15439116799763525_sr_2152.html","info")</f>
        <v/>
      </c>
      <c r="AA1206" t="n">
        <v>19962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/>
      <c r="AP1206" t="n">
        <v>92</v>
      </c>
      <c r="AQ1206" t="s">
        <v>88</v>
      </c>
      <c r="AR1206" t="s">
        <v>103</v>
      </c>
      <c r="AS1206" t="s"/>
      <c r="AT1206" t="s">
        <v>90</v>
      </c>
      <c r="AU1206" t="s"/>
      <c r="AV1206" t="s"/>
      <c r="AW1206" t="s"/>
      <c r="AX1206" t="s"/>
      <c r="AY1206" t="n">
        <v>2312003</v>
      </c>
      <c r="AZ1206" t="s">
        <v>308</v>
      </c>
      <c r="BA1206" t="s"/>
      <c r="BB1206" t="n">
        <v>28227</v>
      </c>
      <c r="BC1206" t="n">
        <v>10.099796354771</v>
      </c>
      <c r="BD1206" t="n">
        <v>53.540127277951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304</v>
      </c>
      <c r="F1207" t="n">
        <v>280925</v>
      </c>
      <c r="G1207" t="s">
        <v>74</v>
      </c>
      <c r="H1207" t="s">
        <v>75</v>
      </c>
      <c r="I1207" t="s"/>
      <c r="J1207" t="s">
        <v>74</v>
      </c>
      <c r="K1207" t="n">
        <v>81</v>
      </c>
      <c r="L1207" t="s">
        <v>76</v>
      </c>
      <c r="M1207" t="s"/>
      <c r="N1207" t="s">
        <v>310</v>
      </c>
      <c r="O1207" t="s">
        <v>78</v>
      </c>
      <c r="P1207" t="s">
        <v>306</v>
      </c>
      <c r="Q1207" t="s"/>
      <c r="R1207" t="s">
        <v>80</v>
      </c>
      <c r="S1207" t="s">
        <v>115</v>
      </c>
      <c r="T1207" t="s">
        <v>82</v>
      </c>
      <c r="U1207" t="s"/>
      <c r="V1207" t="s">
        <v>83</v>
      </c>
      <c r="W1207" t="s">
        <v>84</v>
      </c>
      <c r="X1207" t="s"/>
      <c r="Y1207" t="s">
        <v>85</v>
      </c>
      <c r="Z1207">
        <f>HYPERLINK("https://hotelmonitor-cachepage.eclerx.com/savepage/tk_15439116799763525_sr_2152.html","info")</f>
        <v/>
      </c>
      <c r="AA1207" t="n">
        <v>19962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/>
      <c r="AP1207" t="n">
        <v>92</v>
      </c>
      <c r="AQ1207" t="s">
        <v>88</v>
      </c>
      <c r="AR1207" t="s">
        <v>107</v>
      </c>
      <c r="AS1207" t="s"/>
      <c r="AT1207" t="s">
        <v>90</v>
      </c>
      <c r="AU1207" t="s"/>
      <c r="AV1207" t="s"/>
      <c r="AW1207" t="s"/>
      <c r="AX1207" t="s"/>
      <c r="AY1207" t="n">
        <v>2312003</v>
      </c>
      <c r="AZ1207" t="s">
        <v>308</v>
      </c>
      <c r="BA1207" t="s"/>
      <c r="BB1207" t="n">
        <v>28227</v>
      </c>
      <c r="BC1207" t="n">
        <v>10.099796354771</v>
      </c>
      <c r="BD1207" t="n">
        <v>53.540127277951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304</v>
      </c>
      <c r="F1208" t="n">
        <v>280925</v>
      </c>
      <c r="G1208" t="s">
        <v>74</v>
      </c>
      <c r="H1208" t="s">
        <v>75</v>
      </c>
      <c r="I1208" t="s"/>
      <c r="J1208" t="s">
        <v>74</v>
      </c>
      <c r="K1208" t="n">
        <v>82</v>
      </c>
      <c r="L1208" t="s">
        <v>76</v>
      </c>
      <c r="M1208" t="s"/>
      <c r="N1208" t="s">
        <v>77</v>
      </c>
      <c r="O1208" t="s">
        <v>78</v>
      </c>
      <c r="P1208" t="s">
        <v>306</v>
      </c>
      <c r="Q1208" t="s"/>
      <c r="R1208" t="s">
        <v>80</v>
      </c>
      <c r="S1208" t="s">
        <v>118</v>
      </c>
      <c r="T1208" t="s">
        <v>82</v>
      </c>
      <c r="U1208" t="s"/>
      <c r="V1208" t="s">
        <v>83</v>
      </c>
      <c r="W1208" t="s">
        <v>84</v>
      </c>
      <c r="X1208" t="s"/>
      <c r="Y1208" t="s">
        <v>85</v>
      </c>
      <c r="Z1208">
        <f>HYPERLINK("https://hotelmonitor-cachepage.eclerx.com/savepage/tk_15439116799763525_sr_2152.html","info")</f>
        <v/>
      </c>
      <c r="AA1208" t="n">
        <v>19962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/>
      <c r="AP1208" t="n">
        <v>92</v>
      </c>
      <c r="AQ1208" t="s">
        <v>88</v>
      </c>
      <c r="AR1208" t="s">
        <v>119</v>
      </c>
      <c r="AS1208" t="s"/>
      <c r="AT1208" t="s">
        <v>90</v>
      </c>
      <c r="AU1208" t="s"/>
      <c r="AV1208" t="s"/>
      <c r="AW1208" t="s"/>
      <c r="AX1208" t="s"/>
      <c r="AY1208" t="n">
        <v>2312003</v>
      </c>
      <c r="AZ1208" t="s">
        <v>308</v>
      </c>
      <c r="BA1208" t="s"/>
      <c r="BB1208" t="n">
        <v>28227</v>
      </c>
      <c r="BC1208" t="n">
        <v>10.099796354771</v>
      </c>
      <c r="BD1208" t="n">
        <v>53.540127277951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304</v>
      </c>
      <c r="F1209" t="n">
        <v>280925</v>
      </c>
      <c r="G1209" t="s">
        <v>74</v>
      </c>
      <c r="H1209" t="s">
        <v>75</v>
      </c>
      <c r="I1209" t="s"/>
      <c r="J1209" t="s">
        <v>74</v>
      </c>
      <c r="K1209" t="n">
        <v>83</v>
      </c>
      <c r="L1209" t="s">
        <v>76</v>
      </c>
      <c r="M1209" t="s"/>
      <c r="N1209" t="s">
        <v>77</v>
      </c>
      <c r="O1209" t="s">
        <v>78</v>
      </c>
      <c r="P1209" t="s">
        <v>306</v>
      </c>
      <c r="Q1209" t="s"/>
      <c r="R1209" t="s">
        <v>80</v>
      </c>
      <c r="S1209" t="s">
        <v>120</v>
      </c>
      <c r="T1209" t="s">
        <v>82</v>
      </c>
      <c r="U1209" t="s"/>
      <c r="V1209" t="s">
        <v>83</v>
      </c>
      <c r="W1209" t="s">
        <v>84</v>
      </c>
      <c r="X1209" t="s"/>
      <c r="Y1209" t="s">
        <v>85</v>
      </c>
      <c r="Z1209">
        <f>HYPERLINK("https://hotelmonitor-cachepage.eclerx.com/savepage/tk_15439116799763525_sr_2152.html","info")</f>
        <v/>
      </c>
      <c r="AA1209" t="n">
        <v>19962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/>
      <c r="AP1209" t="n">
        <v>92</v>
      </c>
      <c r="AQ1209" t="s">
        <v>88</v>
      </c>
      <c r="AR1209" t="s">
        <v>140</v>
      </c>
      <c r="AS1209" t="s"/>
      <c r="AT1209" t="s">
        <v>90</v>
      </c>
      <c r="AU1209" t="s"/>
      <c r="AV1209" t="s"/>
      <c r="AW1209" t="s"/>
      <c r="AX1209" t="s"/>
      <c r="AY1209" t="n">
        <v>2312003</v>
      </c>
      <c r="AZ1209" t="s">
        <v>308</v>
      </c>
      <c r="BA1209" t="s"/>
      <c r="BB1209" t="n">
        <v>28227</v>
      </c>
      <c r="BC1209" t="n">
        <v>10.099796354771</v>
      </c>
      <c r="BD1209" t="n">
        <v>53.540127277951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304</v>
      </c>
      <c r="F1210" t="n">
        <v>280925</v>
      </c>
      <c r="G1210" t="s">
        <v>74</v>
      </c>
      <c r="H1210" t="s">
        <v>75</v>
      </c>
      <c r="I1210" t="s"/>
      <c r="J1210" t="s">
        <v>74</v>
      </c>
      <c r="K1210" t="n">
        <v>83</v>
      </c>
      <c r="L1210" t="s">
        <v>76</v>
      </c>
      <c r="M1210" t="s"/>
      <c r="N1210" t="s">
        <v>141</v>
      </c>
      <c r="O1210" t="s">
        <v>78</v>
      </c>
      <c r="P1210" t="s">
        <v>306</v>
      </c>
      <c r="Q1210" t="s"/>
      <c r="R1210" t="s">
        <v>80</v>
      </c>
      <c r="S1210" t="s">
        <v>120</v>
      </c>
      <c r="T1210" t="s">
        <v>82</v>
      </c>
      <c r="U1210" t="s"/>
      <c r="V1210" t="s">
        <v>83</v>
      </c>
      <c r="W1210" t="s">
        <v>84</v>
      </c>
      <c r="X1210" t="s"/>
      <c r="Y1210" t="s">
        <v>85</v>
      </c>
      <c r="Z1210">
        <f>HYPERLINK("https://hotelmonitor-cachepage.eclerx.com/savepage/tk_15439116799763525_sr_2152.html","info")</f>
        <v/>
      </c>
      <c r="AA1210" t="n">
        <v>19962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/>
      <c r="AP1210" t="n">
        <v>92</v>
      </c>
      <c r="AQ1210" t="s">
        <v>88</v>
      </c>
      <c r="AR1210" t="s">
        <v>89</v>
      </c>
      <c r="AS1210" t="s"/>
      <c r="AT1210" t="s">
        <v>90</v>
      </c>
      <c r="AU1210" t="s"/>
      <c r="AV1210" t="s"/>
      <c r="AW1210" t="s"/>
      <c r="AX1210" t="s"/>
      <c r="AY1210" t="n">
        <v>2312003</v>
      </c>
      <c r="AZ1210" t="s">
        <v>308</v>
      </c>
      <c r="BA1210" t="s"/>
      <c r="BB1210" t="n">
        <v>28227</v>
      </c>
      <c r="BC1210" t="n">
        <v>10.099796354771</v>
      </c>
      <c r="BD1210" t="n">
        <v>53.540127277951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304</v>
      </c>
      <c r="F1211" t="n">
        <v>280925</v>
      </c>
      <c r="G1211" t="s">
        <v>74</v>
      </c>
      <c r="H1211" t="s">
        <v>75</v>
      </c>
      <c r="I1211" t="s"/>
      <c r="J1211" t="s">
        <v>74</v>
      </c>
      <c r="K1211" t="n">
        <v>85</v>
      </c>
      <c r="L1211" t="s">
        <v>76</v>
      </c>
      <c r="M1211" t="s"/>
      <c r="N1211" t="s">
        <v>77</v>
      </c>
      <c r="O1211" t="s">
        <v>78</v>
      </c>
      <c r="P1211" t="s">
        <v>306</v>
      </c>
      <c r="Q1211" t="s"/>
      <c r="R1211" t="s">
        <v>80</v>
      </c>
      <c r="S1211" t="s">
        <v>143</v>
      </c>
      <c r="T1211" t="s">
        <v>82</v>
      </c>
      <c r="U1211" t="s"/>
      <c r="V1211" t="s">
        <v>83</v>
      </c>
      <c r="W1211" t="s">
        <v>84</v>
      </c>
      <c r="X1211" t="s"/>
      <c r="Y1211" t="s">
        <v>85</v>
      </c>
      <c r="Z1211">
        <f>HYPERLINK("https://hotelmonitor-cachepage.eclerx.com/savepage/tk_15439116799763525_sr_2152.html","info")</f>
        <v/>
      </c>
      <c r="AA1211" t="n">
        <v>19962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/>
      <c r="AP1211" t="n">
        <v>92</v>
      </c>
      <c r="AQ1211" t="s">
        <v>88</v>
      </c>
      <c r="AR1211" t="s">
        <v>126</v>
      </c>
      <c r="AS1211" t="s"/>
      <c r="AT1211" t="s">
        <v>90</v>
      </c>
      <c r="AU1211" t="s"/>
      <c r="AV1211" t="s"/>
      <c r="AW1211" t="s"/>
      <c r="AX1211" t="s"/>
      <c r="AY1211" t="n">
        <v>2312003</v>
      </c>
      <c r="AZ1211" t="s">
        <v>308</v>
      </c>
      <c r="BA1211" t="s"/>
      <c r="BB1211" t="n">
        <v>28227</v>
      </c>
      <c r="BC1211" t="n">
        <v>10.099796354771</v>
      </c>
      <c r="BD1211" t="n">
        <v>53.540127277951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304</v>
      </c>
      <c r="F1212" t="n">
        <v>280925</v>
      </c>
      <c r="G1212" t="s">
        <v>74</v>
      </c>
      <c r="H1212" t="s">
        <v>75</v>
      </c>
      <c r="I1212" t="s"/>
      <c r="J1212" t="s">
        <v>74</v>
      </c>
      <c r="K1212" t="n">
        <v>86</v>
      </c>
      <c r="L1212" t="s">
        <v>76</v>
      </c>
      <c r="M1212" t="s"/>
      <c r="N1212" t="s">
        <v>111</v>
      </c>
      <c r="O1212" t="s">
        <v>78</v>
      </c>
      <c r="P1212" t="s">
        <v>306</v>
      </c>
      <c r="Q1212" t="s"/>
      <c r="R1212" t="s">
        <v>80</v>
      </c>
      <c r="S1212" t="s">
        <v>125</v>
      </c>
      <c r="T1212" t="s">
        <v>82</v>
      </c>
      <c r="U1212" t="s"/>
      <c r="V1212" t="s">
        <v>83</v>
      </c>
      <c r="W1212" t="s">
        <v>84</v>
      </c>
      <c r="X1212" t="s"/>
      <c r="Y1212" t="s">
        <v>85</v>
      </c>
      <c r="Z1212">
        <f>HYPERLINK("https://hotelmonitor-cachepage.eclerx.com/savepage/tk_15439116799763525_sr_2152.html","info")</f>
        <v/>
      </c>
      <c r="AA1212" t="n">
        <v>19962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/>
      <c r="AP1212" t="n">
        <v>92</v>
      </c>
      <c r="AQ1212" t="s">
        <v>88</v>
      </c>
      <c r="AR1212" t="s">
        <v>113</v>
      </c>
      <c r="AS1212" t="s"/>
      <c r="AT1212" t="s">
        <v>90</v>
      </c>
      <c r="AU1212" t="s"/>
      <c r="AV1212" t="s"/>
      <c r="AW1212" t="s"/>
      <c r="AX1212" t="s"/>
      <c r="AY1212" t="n">
        <v>2312003</v>
      </c>
      <c r="AZ1212" t="s">
        <v>308</v>
      </c>
      <c r="BA1212" t="s"/>
      <c r="BB1212" t="n">
        <v>28227</v>
      </c>
      <c r="BC1212" t="n">
        <v>10.099796354771</v>
      </c>
      <c r="BD1212" t="n">
        <v>53.540127277951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304</v>
      </c>
      <c r="F1213" t="n">
        <v>280925</v>
      </c>
      <c r="G1213" t="s">
        <v>74</v>
      </c>
      <c r="H1213" t="s">
        <v>75</v>
      </c>
      <c r="I1213" t="s"/>
      <c r="J1213" t="s">
        <v>74</v>
      </c>
      <c r="K1213" t="n">
        <v>87</v>
      </c>
      <c r="L1213" t="s">
        <v>76</v>
      </c>
      <c r="M1213" t="s"/>
      <c r="N1213" t="s">
        <v>312</v>
      </c>
      <c r="O1213" t="s">
        <v>78</v>
      </c>
      <c r="P1213" t="s">
        <v>306</v>
      </c>
      <c r="Q1213" t="s"/>
      <c r="R1213" t="s">
        <v>80</v>
      </c>
      <c r="S1213" t="s">
        <v>146</v>
      </c>
      <c r="T1213" t="s">
        <v>82</v>
      </c>
      <c r="U1213" t="s"/>
      <c r="V1213" t="s">
        <v>83</v>
      </c>
      <c r="W1213" t="s">
        <v>84</v>
      </c>
      <c r="X1213" t="s"/>
      <c r="Y1213" t="s">
        <v>85</v>
      </c>
      <c r="Z1213">
        <f>HYPERLINK("https://hotelmonitor-cachepage.eclerx.com/savepage/tk_15439116799763525_sr_2152.html","info")</f>
        <v/>
      </c>
      <c r="AA1213" t="n">
        <v>19962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/>
      <c r="AP1213" t="n">
        <v>92</v>
      </c>
      <c r="AQ1213" t="s">
        <v>88</v>
      </c>
      <c r="AR1213" t="s">
        <v>103</v>
      </c>
      <c r="AS1213" t="s"/>
      <c r="AT1213" t="s">
        <v>90</v>
      </c>
      <c r="AU1213" t="s"/>
      <c r="AV1213" t="s"/>
      <c r="AW1213" t="s"/>
      <c r="AX1213" t="s"/>
      <c r="AY1213" t="n">
        <v>2312003</v>
      </c>
      <c r="AZ1213" t="s">
        <v>308</v>
      </c>
      <c r="BA1213" t="s"/>
      <c r="BB1213" t="n">
        <v>28227</v>
      </c>
      <c r="BC1213" t="n">
        <v>10.099796354771</v>
      </c>
      <c r="BD1213" t="n">
        <v>53.540127277951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304</v>
      </c>
      <c r="F1214" t="n">
        <v>280925</v>
      </c>
      <c r="G1214" t="s">
        <v>74</v>
      </c>
      <c r="H1214" t="s">
        <v>75</v>
      </c>
      <c r="I1214" t="s"/>
      <c r="J1214" t="s">
        <v>74</v>
      </c>
      <c r="K1214" t="n">
        <v>91</v>
      </c>
      <c r="L1214" t="s">
        <v>76</v>
      </c>
      <c r="M1214" t="s"/>
      <c r="N1214" t="s">
        <v>77</v>
      </c>
      <c r="O1214" t="s">
        <v>78</v>
      </c>
      <c r="P1214" t="s">
        <v>306</v>
      </c>
      <c r="Q1214" t="s"/>
      <c r="R1214" t="s">
        <v>80</v>
      </c>
      <c r="S1214" t="s">
        <v>148</v>
      </c>
      <c r="T1214" t="s">
        <v>82</v>
      </c>
      <c r="U1214" t="s"/>
      <c r="V1214" t="s">
        <v>83</v>
      </c>
      <c r="W1214" t="s">
        <v>84</v>
      </c>
      <c r="X1214" t="s"/>
      <c r="Y1214" t="s">
        <v>85</v>
      </c>
      <c r="Z1214">
        <f>HYPERLINK("https://hotelmonitor-cachepage.eclerx.com/savepage/tk_15439116799763525_sr_2152.html","info")</f>
        <v/>
      </c>
      <c r="AA1214" t="n">
        <v>19962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/>
      <c r="AP1214" t="n">
        <v>92</v>
      </c>
      <c r="AQ1214" t="s">
        <v>88</v>
      </c>
      <c r="AR1214" t="s">
        <v>119</v>
      </c>
      <c r="AS1214" t="s"/>
      <c r="AT1214" t="s">
        <v>90</v>
      </c>
      <c r="AU1214" t="s"/>
      <c r="AV1214" t="s"/>
      <c r="AW1214" t="s"/>
      <c r="AX1214" t="s"/>
      <c r="AY1214" t="n">
        <v>2312003</v>
      </c>
      <c r="AZ1214" t="s">
        <v>308</v>
      </c>
      <c r="BA1214" t="s"/>
      <c r="BB1214" t="n">
        <v>28227</v>
      </c>
      <c r="BC1214" t="n">
        <v>10.099796354771</v>
      </c>
      <c r="BD1214" t="n">
        <v>53.540127277951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304</v>
      </c>
      <c r="F1215" t="n">
        <v>280925</v>
      </c>
      <c r="G1215" t="s">
        <v>74</v>
      </c>
      <c r="H1215" t="s">
        <v>75</v>
      </c>
      <c r="I1215" t="s"/>
      <c r="J1215" t="s">
        <v>74</v>
      </c>
      <c r="K1215" t="n">
        <v>91</v>
      </c>
      <c r="L1215" t="s">
        <v>76</v>
      </c>
      <c r="M1215" t="s"/>
      <c r="N1215" t="s">
        <v>312</v>
      </c>
      <c r="O1215" t="s">
        <v>78</v>
      </c>
      <c r="P1215" t="s">
        <v>306</v>
      </c>
      <c r="Q1215" t="s"/>
      <c r="R1215" t="s">
        <v>80</v>
      </c>
      <c r="S1215" t="s">
        <v>148</v>
      </c>
      <c r="T1215" t="s">
        <v>82</v>
      </c>
      <c r="U1215" t="s"/>
      <c r="V1215" t="s">
        <v>83</v>
      </c>
      <c r="W1215" t="s">
        <v>84</v>
      </c>
      <c r="X1215" t="s"/>
      <c r="Y1215" t="s">
        <v>85</v>
      </c>
      <c r="Z1215">
        <f>HYPERLINK("https://hotelmonitor-cachepage.eclerx.com/savepage/tk_15439116799763525_sr_2152.html","info")</f>
        <v/>
      </c>
      <c r="AA1215" t="n">
        <v>19962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/>
      <c r="AP1215" t="n">
        <v>92</v>
      </c>
      <c r="AQ1215" t="s">
        <v>88</v>
      </c>
      <c r="AR1215" t="s">
        <v>103</v>
      </c>
      <c r="AS1215" t="s"/>
      <c r="AT1215" t="s">
        <v>90</v>
      </c>
      <c r="AU1215" t="s"/>
      <c r="AV1215" t="s"/>
      <c r="AW1215" t="s"/>
      <c r="AX1215" t="s"/>
      <c r="AY1215" t="n">
        <v>2312003</v>
      </c>
      <c r="AZ1215" t="s">
        <v>308</v>
      </c>
      <c r="BA1215" t="s"/>
      <c r="BB1215" t="n">
        <v>28227</v>
      </c>
      <c r="BC1215" t="n">
        <v>10.099796354771</v>
      </c>
      <c r="BD1215" t="n">
        <v>53.540127277951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304</v>
      </c>
      <c r="F1216" t="n">
        <v>280925</v>
      </c>
      <c r="G1216" t="s">
        <v>74</v>
      </c>
      <c r="H1216" t="s">
        <v>75</v>
      </c>
      <c r="I1216" t="s"/>
      <c r="J1216" t="s">
        <v>74</v>
      </c>
      <c r="K1216" t="n">
        <v>93</v>
      </c>
      <c r="L1216" t="s">
        <v>76</v>
      </c>
      <c r="M1216" t="s"/>
      <c r="N1216" t="s">
        <v>77</v>
      </c>
      <c r="O1216" t="s">
        <v>78</v>
      </c>
      <c r="P1216" t="s">
        <v>306</v>
      </c>
      <c r="Q1216" t="s"/>
      <c r="R1216" t="s">
        <v>80</v>
      </c>
      <c r="S1216" t="s">
        <v>313</v>
      </c>
      <c r="T1216" t="s">
        <v>82</v>
      </c>
      <c r="U1216" t="s"/>
      <c r="V1216" t="s">
        <v>83</v>
      </c>
      <c r="W1216" t="s">
        <v>84</v>
      </c>
      <c r="X1216" t="s"/>
      <c r="Y1216" t="s">
        <v>85</v>
      </c>
      <c r="Z1216">
        <f>HYPERLINK("https://hotelmonitor-cachepage.eclerx.com/savepage/tk_15439116799763525_sr_2152.html","info")</f>
        <v/>
      </c>
      <c r="AA1216" t="n">
        <v>19962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/>
      <c r="AP1216" t="n">
        <v>92</v>
      </c>
      <c r="AQ1216" t="s">
        <v>88</v>
      </c>
      <c r="AR1216" t="s">
        <v>121</v>
      </c>
      <c r="AS1216" t="s"/>
      <c r="AT1216" t="s">
        <v>90</v>
      </c>
      <c r="AU1216" t="s"/>
      <c r="AV1216" t="s"/>
      <c r="AW1216" t="s"/>
      <c r="AX1216" t="s"/>
      <c r="AY1216" t="n">
        <v>2312003</v>
      </c>
      <c r="AZ1216" t="s">
        <v>308</v>
      </c>
      <c r="BA1216" t="s"/>
      <c r="BB1216" t="n">
        <v>28227</v>
      </c>
      <c r="BC1216" t="n">
        <v>10.099796354771</v>
      </c>
      <c r="BD1216" t="n">
        <v>53.540127277951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304</v>
      </c>
      <c r="F1217" t="n">
        <v>280925</v>
      </c>
      <c r="G1217" t="s">
        <v>74</v>
      </c>
      <c r="H1217" t="s">
        <v>75</v>
      </c>
      <c r="I1217" t="s"/>
      <c r="J1217" t="s">
        <v>74</v>
      </c>
      <c r="K1217" t="n">
        <v>93</v>
      </c>
      <c r="L1217" t="s">
        <v>76</v>
      </c>
      <c r="M1217" t="s"/>
      <c r="N1217" t="s">
        <v>127</v>
      </c>
      <c r="O1217" t="s">
        <v>78</v>
      </c>
      <c r="P1217" t="s">
        <v>306</v>
      </c>
      <c r="Q1217" t="s"/>
      <c r="R1217" t="s">
        <v>80</v>
      </c>
      <c r="S1217" t="s">
        <v>313</v>
      </c>
      <c r="T1217" t="s">
        <v>82</v>
      </c>
      <c r="U1217" t="s"/>
      <c r="V1217" t="s">
        <v>83</v>
      </c>
      <c r="W1217" t="s">
        <v>84</v>
      </c>
      <c r="X1217" t="s"/>
      <c r="Y1217" t="s">
        <v>85</v>
      </c>
      <c r="Z1217">
        <f>HYPERLINK("https://hotelmonitor-cachepage.eclerx.com/savepage/tk_15439116799763525_sr_2152.html","info")</f>
        <v/>
      </c>
      <c r="AA1217" t="n">
        <v>19962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/>
      <c r="AP1217" t="n">
        <v>92</v>
      </c>
      <c r="AQ1217" t="s">
        <v>88</v>
      </c>
      <c r="AR1217" t="s">
        <v>103</v>
      </c>
      <c r="AS1217" t="s"/>
      <c r="AT1217" t="s">
        <v>90</v>
      </c>
      <c r="AU1217" t="s"/>
      <c r="AV1217" t="s"/>
      <c r="AW1217" t="s"/>
      <c r="AX1217" t="s"/>
      <c r="AY1217" t="n">
        <v>2312003</v>
      </c>
      <c r="AZ1217" t="s">
        <v>308</v>
      </c>
      <c r="BA1217" t="s"/>
      <c r="BB1217" t="n">
        <v>28227</v>
      </c>
      <c r="BC1217" t="n">
        <v>10.099796354771</v>
      </c>
      <c r="BD1217" t="n">
        <v>53.540127277951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304</v>
      </c>
      <c r="F1218" t="n">
        <v>280925</v>
      </c>
      <c r="G1218" t="s">
        <v>74</v>
      </c>
      <c r="H1218" t="s">
        <v>75</v>
      </c>
      <c r="I1218" t="s"/>
      <c r="J1218" t="s">
        <v>74</v>
      </c>
      <c r="K1218" t="n">
        <v>93</v>
      </c>
      <c r="L1218" t="s">
        <v>76</v>
      </c>
      <c r="M1218" t="s"/>
      <c r="N1218" t="s">
        <v>77</v>
      </c>
      <c r="O1218" t="s">
        <v>78</v>
      </c>
      <c r="P1218" t="s">
        <v>306</v>
      </c>
      <c r="Q1218" t="s"/>
      <c r="R1218" t="s">
        <v>80</v>
      </c>
      <c r="S1218" t="s">
        <v>313</v>
      </c>
      <c r="T1218" t="s">
        <v>82</v>
      </c>
      <c r="U1218" t="s"/>
      <c r="V1218" t="s">
        <v>83</v>
      </c>
      <c r="W1218" t="s">
        <v>84</v>
      </c>
      <c r="X1218" t="s"/>
      <c r="Y1218" t="s">
        <v>85</v>
      </c>
      <c r="Z1218">
        <f>HYPERLINK("https://hotelmonitor-cachepage.eclerx.com/savepage/tk_15439116799763525_sr_2152.html","info")</f>
        <v/>
      </c>
      <c r="AA1218" t="n">
        <v>19962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/>
      <c r="AP1218" t="n">
        <v>92</v>
      </c>
      <c r="AQ1218" t="s">
        <v>88</v>
      </c>
      <c r="AR1218" t="s">
        <v>119</v>
      </c>
      <c r="AS1218" t="s"/>
      <c r="AT1218" t="s">
        <v>90</v>
      </c>
      <c r="AU1218" t="s"/>
      <c r="AV1218" t="s"/>
      <c r="AW1218" t="s"/>
      <c r="AX1218" t="s"/>
      <c r="AY1218" t="n">
        <v>2312003</v>
      </c>
      <c r="AZ1218" t="s">
        <v>308</v>
      </c>
      <c r="BA1218" t="s"/>
      <c r="BB1218" t="n">
        <v>28227</v>
      </c>
      <c r="BC1218" t="n">
        <v>10.099796354771</v>
      </c>
      <c r="BD1218" t="n">
        <v>53.540127277951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304</v>
      </c>
      <c r="F1219" t="n">
        <v>280925</v>
      </c>
      <c r="G1219" t="s">
        <v>74</v>
      </c>
      <c r="H1219" t="s">
        <v>75</v>
      </c>
      <c r="I1219" t="s"/>
      <c r="J1219" t="s">
        <v>74</v>
      </c>
      <c r="K1219" t="n">
        <v>93</v>
      </c>
      <c r="L1219" t="s">
        <v>76</v>
      </c>
      <c r="M1219" t="s"/>
      <c r="N1219" t="s">
        <v>77</v>
      </c>
      <c r="O1219" t="s">
        <v>78</v>
      </c>
      <c r="P1219" t="s">
        <v>306</v>
      </c>
      <c r="Q1219" t="s"/>
      <c r="R1219" t="s">
        <v>80</v>
      </c>
      <c r="S1219" t="s">
        <v>313</v>
      </c>
      <c r="T1219" t="s">
        <v>82</v>
      </c>
      <c r="U1219" t="s"/>
      <c r="V1219" t="s">
        <v>83</v>
      </c>
      <c r="W1219" t="s">
        <v>84</v>
      </c>
      <c r="X1219" t="s"/>
      <c r="Y1219" t="s">
        <v>85</v>
      </c>
      <c r="Z1219">
        <f>HYPERLINK("https://hotelmonitor-cachepage.eclerx.com/savepage/tk_15439116799763525_sr_2152.html","info")</f>
        <v/>
      </c>
      <c r="AA1219" t="n">
        <v>19962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/>
      <c r="AP1219" t="n">
        <v>92</v>
      </c>
      <c r="AQ1219" t="s">
        <v>88</v>
      </c>
      <c r="AR1219" t="s">
        <v>119</v>
      </c>
      <c r="AS1219" t="s"/>
      <c r="AT1219" t="s">
        <v>90</v>
      </c>
      <c r="AU1219" t="s"/>
      <c r="AV1219" t="s"/>
      <c r="AW1219" t="s"/>
      <c r="AX1219" t="s"/>
      <c r="AY1219" t="n">
        <v>2312003</v>
      </c>
      <c r="AZ1219" t="s">
        <v>308</v>
      </c>
      <c r="BA1219" t="s"/>
      <c r="BB1219" t="n">
        <v>28227</v>
      </c>
      <c r="BC1219" t="n">
        <v>10.099796354771</v>
      </c>
      <c r="BD1219" t="n">
        <v>53.540127277951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304</v>
      </c>
      <c r="F1220" t="n">
        <v>280925</v>
      </c>
      <c r="G1220" t="s">
        <v>74</v>
      </c>
      <c r="H1220" t="s">
        <v>75</v>
      </c>
      <c r="I1220" t="s"/>
      <c r="J1220" t="s">
        <v>74</v>
      </c>
      <c r="K1220" t="n">
        <v>93</v>
      </c>
      <c r="L1220" t="s">
        <v>76</v>
      </c>
      <c r="M1220" t="s"/>
      <c r="N1220" t="s">
        <v>77</v>
      </c>
      <c r="O1220" t="s">
        <v>78</v>
      </c>
      <c r="P1220" t="s">
        <v>306</v>
      </c>
      <c r="Q1220" t="s"/>
      <c r="R1220" t="s">
        <v>80</v>
      </c>
      <c r="S1220" t="s">
        <v>313</v>
      </c>
      <c r="T1220" t="s">
        <v>82</v>
      </c>
      <c r="U1220" t="s"/>
      <c r="V1220" t="s">
        <v>83</v>
      </c>
      <c r="W1220" t="s">
        <v>84</v>
      </c>
      <c r="X1220" t="s"/>
      <c r="Y1220" t="s">
        <v>85</v>
      </c>
      <c r="Z1220">
        <f>HYPERLINK("https://hotelmonitor-cachepage.eclerx.com/savepage/tk_15439116799763525_sr_2152.html","info")</f>
        <v/>
      </c>
      <c r="AA1220" t="n">
        <v>19962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/>
      <c r="AP1220" t="n">
        <v>92</v>
      </c>
      <c r="AQ1220" t="s">
        <v>88</v>
      </c>
      <c r="AR1220" t="s">
        <v>124</v>
      </c>
      <c r="AS1220" t="s"/>
      <c r="AT1220" t="s">
        <v>90</v>
      </c>
      <c r="AU1220" t="s"/>
      <c r="AV1220" t="s"/>
      <c r="AW1220" t="s"/>
      <c r="AX1220" t="s"/>
      <c r="AY1220" t="n">
        <v>2312003</v>
      </c>
      <c r="AZ1220" t="s">
        <v>308</v>
      </c>
      <c r="BA1220" t="s"/>
      <c r="BB1220" t="n">
        <v>28227</v>
      </c>
      <c r="BC1220" t="n">
        <v>10.099796354771</v>
      </c>
      <c r="BD1220" t="n">
        <v>53.540127277951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304</v>
      </c>
      <c r="F1221" t="n">
        <v>280925</v>
      </c>
      <c r="G1221" t="s">
        <v>74</v>
      </c>
      <c r="H1221" t="s">
        <v>75</v>
      </c>
      <c r="I1221" t="s"/>
      <c r="J1221" t="s">
        <v>74</v>
      </c>
      <c r="K1221" t="n">
        <v>95</v>
      </c>
      <c r="L1221" t="s">
        <v>76</v>
      </c>
      <c r="M1221" t="s"/>
      <c r="N1221" t="s">
        <v>77</v>
      </c>
      <c r="O1221" t="s">
        <v>78</v>
      </c>
      <c r="P1221" t="s">
        <v>306</v>
      </c>
      <c r="Q1221" t="s"/>
      <c r="R1221" t="s">
        <v>80</v>
      </c>
      <c r="S1221" t="s">
        <v>501</v>
      </c>
      <c r="T1221" t="s">
        <v>82</v>
      </c>
      <c r="U1221" t="s"/>
      <c r="V1221" t="s">
        <v>83</v>
      </c>
      <c r="W1221" t="s">
        <v>84</v>
      </c>
      <c r="X1221" t="s"/>
      <c r="Y1221" t="s">
        <v>85</v>
      </c>
      <c r="Z1221">
        <f>HYPERLINK("https://hotelmonitor-cachepage.eclerx.com/savepage/tk_15439116799763525_sr_2152.html","info")</f>
        <v/>
      </c>
      <c r="AA1221" t="n">
        <v>19962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/>
      <c r="AP1221" t="n">
        <v>92</v>
      </c>
      <c r="AQ1221" t="s">
        <v>88</v>
      </c>
      <c r="AR1221" t="s">
        <v>113</v>
      </c>
      <c r="AS1221" t="s"/>
      <c r="AT1221" t="s">
        <v>90</v>
      </c>
      <c r="AU1221" t="s"/>
      <c r="AV1221" t="s"/>
      <c r="AW1221" t="s"/>
      <c r="AX1221" t="s"/>
      <c r="AY1221" t="n">
        <v>2312003</v>
      </c>
      <c r="AZ1221" t="s">
        <v>308</v>
      </c>
      <c r="BA1221" t="s"/>
      <c r="BB1221" t="n">
        <v>28227</v>
      </c>
      <c r="BC1221" t="n">
        <v>10.099796354771</v>
      </c>
      <c r="BD1221" t="n">
        <v>53.540127277951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304</v>
      </c>
      <c r="F1222" t="n">
        <v>280925</v>
      </c>
      <c r="G1222" t="s">
        <v>74</v>
      </c>
      <c r="H1222" t="s">
        <v>75</v>
      </c>
      <c r="I1222" t="s"/>
      <c r="J1222" t="s">
        <v>74</v>
      </c>
      <c r="K1222" t="n">
        <v>95</v>
      </c>
      <c r="L1222" t="s">
        <v>76</v>
      </c>
      <c r="M1222" t="s"/>
      <c r="N1222" t="s">
        <v>77</v>
      </c>
      <c r="O1222" t="s">
        <v>78</v>
      </c>
      <c r="P1222" t="s">
        <v>306</v>
      </c>
      <c r="Q1222" t="s"/>
      <c r="R1222" t="s">
        <v>80</v>
      </c>
      <c r="S1222" t="s">
        <v>501</v>
      </c>
      <c r="T1222" t="s">
        <v>82</v>
      </c>
      <c r="U1222" t="s"/>
      <c r="V1222" t="s">
        <v>83</v>
      </c>
      <c r="W1222" t="s">
        <v>84</v>
      </c>
      <c r="X1222" t="s"/>
      <c r="Y1222" t="s">
        <v>85</v>
      </c>
      <c r="Z1222">
        <f>HYPERLINK("https://hotelmonitor-cachepage.eclerx.com/savepage/tk_15439116799763525_sr_2152.html","info")</f>
        <v/>
      </c>
      <c r="AA1222" t="n">
        <v>19962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/>
      <c r="AP1222" t="n">
        <v>92</v>
      </c>
      <c r="AQ1222" t="s">
        <v>88</v>
      </c>
      <c r="AR1222" t="s">
        <v>124</v>
      </c>
      <c r="AS1222" t="s"/>
      <c r="AT1222" t="s">
        <v>90</v>
      </c>
      <c r="AU1222" t="s"/>
      <c r="AV1222" t="s"/>
      <c r="AW1222" t="s"/>
      <c r="AX1222" t="s"/>
      <c r="AY1222" t="n">
        <v>2312003</v>
      </c>
      <c r="AZ1222" t="s">
        <v>308</v>
      </c>
      <c r="BA1222" t="s"/>
      <c r="BB1222" t="n">
        <v>28227</v>
      </c>
      <c r="BC1222" t="n">
        <v>10.099796354771</v>
      </c>
      <c r="BD1222" t="n">
        <v>53.540127277951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304</v>
      </c>
      <c r="F1223" t="n">
        <v>280925</v>
      </c>
      <c r="G1223" t="s">
        <v>74</v>
      </c>
      <c r="H1223" t="s">
        <v>75</v>
      </c>
      <c r="I1223" t="s"/>
      <c r="J1223" t="s">
        <v>74</v>
      </c>
      <c r="K1223" t="n">
        <v>95</v>
      </c>
      <c r="L1223" t="s">
        <v>76</v>
      </c>
      <c r="M1223" t="s"/>
      <c r="N1223" t="s">
        <v>77</v>
      </c>
      <c r="O1223" t="s">
        <v>78</v>
      </c>
      <c r="P1223" t="s">
        <v>306</v>
      </c>
      <c r="Q1223" t="s"/>
      <c r="R1223" t="s">
        <v>80</v>
      </c>
      <c r="S1223" t="s">
        <v>501</v>
      </c>
      <c r="T1223" t="s">
        <v>82</v>
      </c>
      <c r="U1223" t="s"/>
      <c r="V1223" t="s">
        <v>83</v>
      </c>
      <c r="W1223" t="s">
        <v>84</v>
      </c>
      <c r="X1223" t="s"/>
      <c r="Y1223" t="s">
        <v>85</v>
      </c>
      <c r="Z1223">
        <f>HYPERLINK("https://hotelmonitor-cachepage.eclerx.com/savepage/tk_15439116799763525_sr_2152.html","info")</f>
        <v/>
      </c>
      <c r="AA1223" t="n">
        <v>19962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/>
      <c r="AP1223" t="n">
        <v>92</v>
      </c>
      <c r="AQ1223" t="s">
        <v>88</v>
      </c>
      <c r="AR1223" t="s">
        <v>124</v>
      </c>
      <c r="AS1223" t="s"/>
      <c r="AT1223" t="s">
        <v>90</v>
      </c>
      <c r="AU1223" t="s"/>
      <c r="AV1223" t="s"/>
      <c r="AW1223" t="s"/>
      <c r="AX1223" t="s"/>
      <c r="AY1223" t="n">
        <v>2312003</v>
      </c>
      <c r="AZ1223" t="s">
        <v>308</v>
      </c>
      <c r="BA1223" t="s"/>
      <c r="BB1223" t="n">
        <v>28227</v>
      </c>
      <c r="BC1223" t="n">
        <v>10.099796354771</v>
      </c>
      <c r="BD1223" t="n">
        <v>53.540127277951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304</v>
      </c>
      <c r="F1224" t="n">
        <v>280925</v>
      </c>
      <c r="G1224" t="s">
        <v>74</v>
      </c>
      <c r="H1224" t="s">
        <v>75</v>
      </c>
      <c r="I1224" t="s"/>
      <c r="J1224" t="s">
        <v>74</v>
      </c>
      <c r="K1224" t="n">
        <v>96</v>
      </c>
      <c r="L1224" t="s">
        <v>76</v>
      </c>
      <c r="M1224" t="s"/>
      <c r="N1224" t="s">
        <v>77</v>
      </c>
      <c r="O1224" t="s">
        <v>78</v>
      </c>
      <c r="P1224" t="s">
        <v>306</v>
      </c>
      <c r="Q1224" t="s"/>
      <c r="R1224" t="s">
        <v>80</v>
      </c>
      <c r="S1224" t="s">
        <v>406</v>
      </c>
      <c r="T1224" t="s">
        <v>82</v>
      </c>
      <c r="U1224" t="s"/>
      <c r="V1224" t="s">
        <v>83</v>
      </c>
      <c r="W1224" t="s">
        <v>84</v>
      </c>
      <c r="X1224" t="s"/>
      <c r="Y1224" t="s">
        <v>85</v>
      </c>
      <c r="Z1224">
        <f>HYPERLINK("https://hotelmonitor-cachepage.eclerx.com/savepage/tk_15439116799763525_sr_2152.html","info")</f>
        <v/>
      </c>
      <c r="AA1224" t="n">
        <v>19962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/>
      <c r="AP1224" t="n">
        <v>92</v>
      </c>
      <c r="AQ1224" t="s">
        <v>88</v>
      </c>
      <c r="AR1224" t="s">
        <v>89</v>
      </c>
      <c r="AS1224" t="s"/>
      <c r="AT1224" t="s">
        <v>90</v>
      </c>
      <c r="AU1224" t="s"/>
      <c r="AV1224" t="s"/>
      <c r="AW1224" t="s"/>
      <c r="AX1224" t="s"/>
      <c r="AY1224" t="n">
        <v>2312003</v>
      </c>
      <c r="AZ1224" t="s">
        <v>308</v>
      </c>
      <c r="BA1224" t="s"/>
      <c r="BB1224" t="n">
        <v>28227</v>
      </c>
      <c r="BC1224" t="n">
        <v>10.099796354771</v>
      </c>
      <c r="BD1224" t="n">
        <v>53.540127277951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304</v>
      </c>
      <c r="F1225" t="n">
        <v>280925</v>
      </c>
      <c r="G1225" t="s">
        <v>74</v>
      </c>
      <c r="H1225" t="s">
        <v>75</v>
      </c>
      <c r="I1225" t="s"/>
      <c r="J1225" t="s">
        <v>74</v>
      </c>
      <c r="K1225" t="n">
        <v>97</v>
      </c>
      <c r="L1225" t="s">
        <v>76</v>
      </c>
      <c r="M1225" t="s"/>
      <c r="N1225" t="s">
        <v>77</v>
      </c>
      <c r="O1225" t="s">
        <v>78</v>
      </c>
      <c r="P1225" t="s">
        <v>306</v>
      </c>
      <c r="Q1225" t="s"/>
      <c r="R1225" t="s">
        <v>80</v>
      </c>
      <c r="S1225" t="s">
        <v>314</v>
      </c>
      <c r="T1225" t="s">
        <v>82</v>
      </c>
      <c r="U1225" t="s"/>
      <c r="V1225" t="s">
        <v>83</v>
      </c>
      <c r="W1225" t="s">
        <v>84</v>
      </c>
      <c r="X1225" t="s"/>
      <c r="Y1225" t="s">
        <v>85</v>
      </c>
      <c r="Z1225">
        <f>HYPERLINK("https://hotelmonitor-cachepage.eclerx.com/savepage/tk_15439116799763525_sr_2152.html","info")</f>
        <v/>
      </c>
      <c r="AA1225" t="n">
        <v>19962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/>
      <c r="AP1225" t="n">
        <v>92</v>
      </c>
      <c r="AQ1225" t="s">
        <v>88</v>
      </c>
      <c r="AR1225" t="s">
        <v>130</v>
      </c>
      <c r="AS1225" t="s"/>
      <c r="AT1225" t="s">
        <v>90</v>
      </c>
      <c r="AU1225" t="s"/>
      <c r="AV1225" t="s"/>
      <c r="AW1225" t="s"/>
      <c r="AX1225" t="s"/>
      <c r="AY1225" t="n">
        <v>2312003</v>
      </c>
      <c r="AZ1225" t="s">
        <v>308</v>
      </c>
      <c r="BA1225" t="s"/>
      <c r="BB1225" t="n">
        <v>28227</v>
      </c>
      <c r="BC1225" t="n">
        <v>10.099796354771</v>
      </c>
      <c r="BD1225" t="n">
        <v>53.540127277951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304</v>
      </c>
      <c r="F1226" t="n">
        <v>280925</v>
      </c>
      <c r="G1226" t="s">
        <v>74</v>
      </c>
      <c r="H1226" t="s">
        <v>75</v>
      </c>
      <c r="I1226" t="s"/>
      <c r="J1226" t="s">
        <v>74</v>
      </c>
      <c r="K1226" t="n">
        <v>98</v>
      </c>
      <c r="L1226" t="s">
        <v>76</v>
      </c>
      <c r="M1226" t="s"/>
      <c r="N1226" t="s">
        <v>77</v>
      </c>
      <c r="O1226" t="s">
        <v>78</v>
      </c>
      <c r="P1226" t="s">
        <v>306</v>
      </c>
      <c r="Q1226" t="s"/>
      <c r="R1226" t="s">
        <v>80</v>
      </c>
      <c r="S1226" t="s">
        <v>482</v>
      </c>
      <c r="T1226" t="s">
        <v>82</v>
      </c>
      <c r="U1226" t="s"/>
      <c r="V1226" t="s">
        <v>83</v>
      </c>
      <c r="W1226" t="s">
        <v>84</v>
      </c>
      <c r="X1226" t="s"/>
      <c r="Y1226" t="s">
        <v>85</v>
      </c>
      <c r="Z1226">
        <f>HYPERLINK("https://hotelmonitor-cachepage.eclerx.com/savepage/tk_15439116799763525_sr_2152.html","info")</f>
        <v/>
      </c>
      <c r="AA1226" t="n">
        <v>19962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/>
      <c r="AP1226" t="n">
        <v>92</v>
      </c>
      <c r="AQ1226" t="s">
        <v>88</v>
      </c>
      <c r="AR1226" t="s">
        <v>89</v>
      </c>
      <c r="AS1226" t="s"/>
      <c r="AT1226" t="s">
        <v>90</v>
      </c>
      <c r="AU1226" t="s"/>
      <c r="AV1226" t="s"/>
      <c r="AW1226" t="s"/>
      <c r="AX1226" t="s"/>
      <c r="AY1226" t="n">
        <v>2312003</v>
      </c>
      <c r="AZ1226" t="s">
        <v>308</v>
      </c>
      <c r="BA1226" t="s"/>
      <c r="BB1226" t="n">
        <v>28227</v>
      </c>
      <c r="BC1226" t="n">
        <v>10.099796354771</v>
      </c>
      <c r="BD1226" t="n">
        <v>53.540127277951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304</v>
      </c>
      <c r="F1227" t="n">
        <v>280925</v>
      </c>
      <c r="G1227" t="s">
        <v>74</v>
      </c>
      <c r="H1227" t="s">
        <v>75</v>
      </c>
      <c r="I1227" t="s"/>
      <c r="J1227" t="s">
        <v>74</v>
      </c>
      <c r="K1227" t="n">
        <v>98</v>
      </c>
      <c r="L1227" t="s">
        <v>76</v>
      </c>
      <c r="M1227" t="s"/>
      <c r="N1227" t="s">
        <v>93</v>
      </c>
      <c r="O1227" t="s">
        <v>78</v>
      </c>
      <c r="P1227" t="s">
        <v>306</v>
      </c>
      <c r="Q1227" t="s"/>
      <c r="R1227" t="s">
        <v>80</v>
      </c>
      <c r="S1227" t="s">
        <v>482</v>
      </c>
      <c r="T1227" t="s">
        <v>82</v>
      </c>
      <c r="U1227" t="s"/>
      <c r="V1227" t="s">
        <v>83</v>
      </c>
      <c r="W1227" t="s">
        <v>84</v>
      </c>
      <c r="X1227" t="s"/>
      <c r="Y1227" t="s">
        <v>85</v>
      </c>
      <c r="Z1227">
        <f>HYPERLINK("https://hotelmonitor-cachepage.eclerx.com/savepage/tk_15439116799763525_sr_2152.html","info")</f>
        <v/>
      </c>
      <c r="AA1227" t="n">
        <v>19962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/>
      <c r="AP1227" t="n">
        <v>92</v>
      </c>
      <c r="AQ1227" t="s">
        <v>88</v>
      </c>
      <c r="AR1227" t="s">
        <v>89</v>
      </c>
      <c r="AS1227" t="s"/>
      <c r="AT1227" t="s">
        <v>90</v>
      </c>
      <c r="AU1227" t="s"/>
      <c r="AV1227" t="s"/>
      <c r="AW1227" t="s"/>
      <c r="AX1227" t="s"/>
      <c r="AY1227" t="n">
        <v>2312003</v>
      </c>
      <c r="AZ1227" t="s">
        <v>308</v>
      </c>
      <c r="BA1227" t="s"/>
      <c r="BB1227" t="n">
        <v>28227</v>
      </c>
      <c r="BC1227" t="n">
        <v>10.099796354771</v>
      </c>
      <c r="BD1227" t="n">
        <v>53.540127277951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304</v>
      </c>
      <c r="F1228" t="n">
        <v>280925</v>
      </c>
      <c r="G1228" t="s">
        <v>74</v>
      </c>
      <c r="H1228" t="s">
        <v>75</v>
      </c>
      <c r="I1228" t="s"/>
      <c r="J1228" t="s">
        <v>74</v>
      </c>
      <c r="K1228" t="n">
        <v>100</v>
      </c>
      <c r="L1228" t="s">
        <v>76</v>
      </c>
      <c r="M1228" t="s"/>
      <c r="N1228" t="s">
        <v>122</v>
      </c>
      <c r="O1228" t="s">
        <v>78</v>
      </c>
      <c r="P1228" t="s">
        <v>306</v>
      </c>
      <c r="Q1228" t="s"/>
      <c r="R1228" t="s">
        <v>80</v>
      </c>
      <c r="S1228" t="s">
        <v>315</v>
      </c>
      <c r="T1228" t="s">
        <v>82</v>
      </c>
      <c r="U1228" t="s"/>
      <c r="V1228" t="s">
        <v>83</v>
      </c>
      <c r="W1228" t="s">
        <v>84</v>
      </c>
      <c r="X1228" t="s"/>
      <c r="Y1228" t="s">
        <v>85</v>
      </c>
      <c r="Z1228">
        <f>HYPERLINK("https://hotelmonitor-cachepage.eclerx.com/savepage/tk_15439116799763525_sr_2152.html","info")</f>
        <v/>
      </c>
      <c r="AA1228" t="n">
        <v>19962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/>
      <c r="AP1228" t="n">
        <v>92</v>
      </c>
      <c r="AQ1228" t="s">
        <v>88</v>
      </c>
      <c r="AR1228" t="s">
        <v>103</v>
      </c>
      <c r="AS1228" t="s"/>
      <c r="AT1228" t="s">
        <v>90</v>
      </c>
      <c r="AU1228" t="s"/>
      <c r="AV1228" t="s"/>
      <c r="AW1228" t="s"/>
      <c r="AX1228" t="s"/>
      <c r="AY1228" t="n">
        <v>2312003</v>
      </c>
      <c r="AZ1228" t="s">
        <v>308</v>
      </c>
      <c r="BA1228" t="s"/>
      <c r="BB1228" t="n">
        <v>28227</v>
      </c>
      <c r="BC1228" t="n">
        <v>10.099796354771</v>
      </c>
      <c r="BD1228" t="n">
        <v>53.540127277951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304</v>
      </c>
      <c r="F1229" t="n">
        <v>280925</v>
      </c>
      <c r="G1229" t="s">
        <v>74</v>
      </c>
      <c r="H1229" t="s">
        <v>75</v>
      </c>
      <c r="I1229" t="s"/>
      <c r="J1229" t="s">
        <v>74</v>
      </c>
      <c r="K1229" t="n">
        <v>103</v>
      </c>
      <c r="L1229" t="s">
        <v>76</v>
      </c>
      <c r="M1229" t="s"/>
      <c r="N1229" t="s">
        <v>100</v>
      </c>
      <c r="O1229" t="s">
        <v>78</v>
      </c>
      <c r="P1229" t="s">
        <v>306</v>
      </c>
      <c r="Q1229" t="s"/>
      <c r="R1229" t="s">
        <v>80</v>
      </c>
      <c r="S1229" t="s">
        <v>176</v>
      </c>
      <c r="T1229" t="s">
        <v>82</v>
      </c>
      <c r="U1229" t="s"/>
      <c r="V1229" t="s">
        <v>83</v>
      </c>
      <c r="W1229" t="s">
        <v>84</v>
      </c>
      <c r="X1229" t="s"/>
      <c r="Y1229" t="s">
        <v>85</v>
      </c>
      <c r="Z1229">
        <f>HYPERLINK("https://hotelmonitor-cachepage.eclerx.com/savepage/tk_15439116799763525_sr_2152.html","info")</f>
        <v/>
      </c>
      <c r="AA1229" t="n">
        <v>19962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/>
      <c r="AP1229" t="n">
        <v>92</v>
      </c>
      <c r="AQ1229" t="s">
        <v>88</v>
      </c>
      <c r="AR1229" t="s">
        <v>103</v>
      </c>
      <c r="AS1229" t="s"/>
      <c r="AT1229" t="s">
        <v>90</v>
      </c>
      <c r="AU1229" t="s"/>
      <c r="AV1229" t="s"/>
      <c r="AW1229" t="s"/>
      <c r="AX1229" t="s"/>
      <c r="AY1229" t="n">
        <v>2312003</v>
      </c>
      <c r="AZ1229" t="s">
        <v>308</v>
      </c>
      <c r="BA1229" t="s"/>
      <c r="BB1229" t="n">
        <v>28227</v>
      </c>
      <c r="BC1229" t="n">
        <v>10.099796354771</v>
      </c>
      <c r="BD1229" t="n">
        <v>53.540127277951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304</v>
      </c>
      <c r="F1230" t="n">
        <v>280925</v>
      </c>
      <c r="G1230" t="s">
        <v>74</v>
      </c>
      <c r="H1230" t="s">
        <v>75</v>
      </c>
      <c r="I1230" t="s"/>
      <c r="J1230" t="s">
        <v>74</v>
      </c>
      <c r="K1230" t="n">
        <v>152</v>
      </c>
      <c r="L1230" t="s">
        <v>76</v>
      </c>
      <c r="M1230" t="s"/>
      <c r="N1230" t="s">
        <v>77</v>
      </c>
      <c r="O1230" t="s">
        <v>78</v>
      </c>
      <c r="P1230" t="s">
        <v>306</v>
      </c>
      <c r="Q1230" t="s"/>
      <c r="R1230" t="s">
        <v>80</v>
      </c>
      <c r="S1230" t="s">
        <v>487</v>
      </c>
      <c r="T1230" t="s">
        <v>82</v>
      </c>
      <c r="U1230" t="s"/>
      <c r="V1230" t="s">
        <v>83</v>
      </c>
      <c r="W1230" t="s">
        <v>84</v>
      </c>
      <c r="X1230" t="s"/>
      <c r="Y1230" t="s">
        <v>85</v>
      </c>
      <c r="Z1230">
        <f>HYPERLINK("https://hotelmonitor-cachepage.eclerx.com/savepage/tk_15439116799763525_sr_2152.html","info")</f>
        <v/>
      </c>
      <c r="AA1230" t="n">
        <v>19962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/>
      <c r="AP1230" t="n">
        <v>92</v>
      </c>
      <c r="AQ1230" t="s">
        <v>88</v>
      </c>
      <c r="AR1230" t="s">
        <v>156</v>
      </c>
      <c r="AS1230" t="s"/>
      <c r="AT1230" t="s">
        <v>90</v>
      </c>
      <c r="AU1230" t="s"/>
      <c r="AV1230" t="s"/>
      <c r="AW1230" t="s"/>
      <c r="AX1230" t="s"/>
      <c r="AY1230" t="n">
        <v>2312003</v>
      </c>
      <c r="AZ1230" t="s">
        <v>308</v>
      </c>
      <c r="BA1230" t="s"/>
      <c r="BB1230" t="n">
        <v>28227</v>
      </c>
      <c r="BC1230" t="n">
        <v>10.099796354771</v>
      </c>
      <c r="BD1230" t="n">
        <v>53.540127277951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97</v>
      </c>
      <c r="B1231" t="s">
        <v>71</v>
      </c>
      <c r="C1231" t="s">
        <v>98</v>
      </c>
      <c r="D1231" t="n">
        <v>2</v>
      </c>
      <c r="E1231" t="s">
        <v>760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98</v>
      </c>
      <c r="L1231" t="s">
        <v>76</v>
      </c>
      <c r="M1231" t="s"/>
      <c r="N1231" t="s">
        <v>122</v>
      </c>
      <c r="O1231" t="s">
        <v>78</v>
      </c>
      <c r="P1231" t="s">
        <v>760</v>
      </c>
      <c r="Q1231" t="s"/>
      <c r="R1231" t="s">
        <v>80</v>
      </c>
      <c r="S1231" t="s">
        <v>482</v>
      </c>
      <c r="T1231" t="s">
        <v>82</v>
      </c>
      <c r="U1231" t="s"/>
      <c r="V1231" t="s">
        <v>83</v>
      </c>
      <c r="W1231" t="s">
        <v>94</v>
      </c>
      <c r="X1231" t="s"/>
      <c r="Y1231" t="s">
        <v>85</v>
      </c>
      <c r="Z1231">
        <f>HYPERLINK("https://hotelmonitor-cachepage.eclerx.com/savepage/tk_154390165326508_sr_2151.html","info")</f>
        <v/>
      </c>
      <c r="AA1231" t="n">
        <v>-6796290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/>
      <c r="AP1231" t="n">
        <v>75</v>
      </c>
      <c r="AQ1231" t="s">
        <v>88</v>
      </c>
      <c r="AR1231" t="s">
        <v>103</v>
      </c>
      <c r="AS1231" t="s"/>
      <c r="AT1231" t="s">
        <v>90</v>
      </c>
      <c r="AU1231" t="s"/>
      <c r="AV1231" t="s"/>
      <c r="AW1231" t="s"/>
      <c r="AX1231" t="s"/>
      <c r="AY1231" t="n">
        <v>6796290</v>
      </c>
      <c r="AZ1231" t="s">
        <v>322</v>
      </c>
      <c r="BA1231" t="s"/>
      <c r="BB1231" t="n">
        <v>68557</v>
      </c>
      <c r="BC1231" t="n">
        <v>0</v>
      </c>
      <c r="BD1231" t="n">
        <v>0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97</v>
      </c>
      <c r="B1232" t="s">
        <v>71</v>
      </c>
      <c r="C1232" t="s">
        <v>98</v>
      </c>
      <c r="D1232" t="n">
        <v>2</v>
      </c>
      <c r="E1232" t="s">
        <v>367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124</v>
      </c>
      <c r="L1232" t="s">
        <v>76</v>
      </c>
      <c r="M1232" t="s"/>
      <c r="N1232" t="s">
        <v>77</v>
      </c>
      <c r="O1232" t="s">
        <v>78</v>
      </c>
      <c r="P1232" t="s">
        <v>367</v>
      </c>
      <c r="Q1232" t="s"/>
      <c r="R1232" t="s">
        <v>80</v>
      </c>
      <c r="S1232" t="s">
        <v>368</v>
      </c>
      <c r="T1232" t="s">
        <v>82</v>
      </c>
      <c r="U1232" t="s"/>
      <c r="V1232" t="s">
        <v>83</v>
      </c>
      <c r="W1232" t="s">
        <v>94</v>
      </c>
      <c r="X1232" t="s"/>
      <c r="Y1232" t="s">
        <v>85</v>
      </c>
      <c r="Z1232">
        <f>HYPERLINK("https://hotelmonitor-cachepage.eclerx.com/savepage/tk_15439015150853972_sr_2151.html","info")</f>
        <v/>
      </c>
      <c r="AA1232" t="n">
        <v>-3906473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/>
      <c r="AP1232" t="n">
        <v>31</v>
      </c>
      <c r="AQ1232" t="s">
        <v>88</v>
      </c>
      <c r="AR1232" t="s">
        <v>121</v>
      </c>
      <c r="AS1232" t="s"/>
      <c r="AT1232" t="s">
        <v>90</v>
      </c>
      <c r="AU1232" t="s"/>
      <c r="AV1232" t="s"/>
      <c r="AW1232" t="s"/>
      <c r="AX1232" t="s"/>
      <c r="AY1232" t="n">
        <v>3906473</v>
      </c>
      <c r="AZ1232" t="s">
        <v>369</v>
      </c>
      <c r="BA1232" t="s"/>
      <c r="BB1232" t="n">
        <v>43145</v>
      </c>
      <c r="BC1232" t="n">
        <v>10.003106743097</v>
      </c>
      <c r="BD1232" t="n">
        <v>53.553950757202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97</v>
      </c>
      <c r="B1233" t="s">
        <v>71</v>
      </c>
      <c r="C1233" t="s">
        <v>98</v>
      </c>
      <c r="D1233" t="n">
        <v>2</v>
      </c>
      <c r="E1233" t="s">
        <v>367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130</v>
      </c>
      <c r="L1233" t="s">
        <v>76</v>
      </c>
      <c r="M1233" t="s"/>
      <c r="N1233" t="s">
        <v>117</v>
      </c>
      <c r="O1233" t="s">
        <v>78</v>
      </c>
      <c r="P1233" t="s">
        <v>367</v>
      </c>
      <c r="Q1233" t="s"/>
      <c r="R1233" t="s">
        <v>80</v>
      </c>
      <c r="S1233" t="s">
        <v>292</v>
      </c>
      <c r="T1233" t="s">
        <v>82</v>
      </c>
      <c r="U1233" t="s"/>
      <c r="V1233" t="s">
        <v>83</v>
      </c>
      <c r="W1233" t="s">
        <v>94</v>
      </c>
      <c r="X1233" t="s"/>
      <c r="Y1233" t="s">
        <v>85</v>
      </c>
      <c r="Z1233">
        <f>HYPERLINK("https://hotelmonitor-cachepage.eclerx.com/savepage/tk_15439015150853972_sr_2151.html","info")</f>
        <v/>
      </c>
      <c r="AA1233" t="n">
        <v>-3906473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/>
      <c r="AP1233" t="n">
        <v>31</v>
      </c>
      <c r="AQ1233" t="s">
        <v>88</v>
      </c>
      <c r="AR1233" t="s">
        <v>103</v>
      </c>
      <c r="AS1233" t="s"/>
      <c r="AT1233" t="s">
        <v>90</v>
      </c>
      <c r="AU1233" t="s"/>
      <c r="AV1233" t="s"/>
      <c r="AW1233" t="s"/>
      <c r="AX1233" t="s"/>
      <c r="AY1233" t="n">
        <v>3906473</v>
      </c>
      <c r="AZ1233" t="s">
        <v>369</v>
      </c>
      <c r="BA1233" t="s"/>
      <c r="BB1233" t="n">
        <v>43145</v>
      </c>
      <c r="BC1233" t="n">
        <v>10.003106743097</v>
      </c>
      <c r="BD1233" t="n">
        <v>53.553950757202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97</v>
      </c>
      <c r="B1234" t="s">
        <v>71</v>
      </c>
      <c r="C1234" t="s">
        <v>98</v>
      </c>
      <c r="D1234" t="n">
        <v>2</v>
      </c>
      <c r="E1234" t="s">
        <v>367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140</v>
      </c>
      <c r="L1234" t="s">
        <v>76</v>
      </c>
      <c r="M1234" t="s"/>
      <c r="N1234" t="s">
        <v>370</v>
      </c>
      <c r="O1234" t="s">
        <v>78</v>
      </c>
      <c r="P1234" t="s">
        <v>367</v>
      </c>
      <c r="Q1234" t="s"/>
      <c r="R1234" t="s">
        <v>80</v>
      </c>
      <c r="S1234" t="s">
        <v>352</v>
      </c>
      <c r="T1234" t="s">
        <v>82</v>
      </c>
      <c r="U1234" t="s"/>
      <c r="V1234" t="s">
        <v>83</v>
      </c>
      <c r="W1234" t="s">
        <v>94</v>
      </c>
      <c r="X1234" t="s"/>
      <c r="Y1234" t="s">
        <v>85</v>
      </c>
      <c r="Z1234">
        <f>HYPERLINK("https://hotelmonitor-cachepage.eclerx.com/savepage/tk_15439015150853972_sr_2151.html","info")</f>
        <v/>
      </c>
      <c r="AA1234" t="n">
        <v>-3906473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/>
      <c r="AP1234" t="n">
        <v>31</v>
      </c>
      <c r="AQ1234" t="s">
        <v>88</v>
      </c>
      <c r="AR1234" t="s">
        <v>110</v>
      </c>
      <c r="AS1234" t="s"/>
      <c r="AT1234" t="s">
        <v>90</v>
      </c>
      <c r="AU1234" t="s"/>
      <c r="AV1234" t="s"/>
      <c r="AW1234" t="s"/>
      <c r="AX1234" t="s"/>
      <c r="AY1234" t="n">
        <v>3906473</v>
      </c>
      <c r="AZ1234" t="s">
        <v>369</v>
      </c>
      <c r="BA1234" t="s"/>
      <c r="BB1234" t="n">
        <v>43145</v>
      </c>
      <c r="BC1234" t="n">
        <v>10.003106743097</v>
      </c>
      <c r="BD1234" t="n">
        <v>53.553950757202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97</v>
      </c>
      <c r="B1235" t="s">
        <v>71</v>
      </c>
      <c r="C1235" t="s">
        <v>98</v>
      </c>
      <c r="D1235" t="n">
        <v>2</v>
      </c>
      <c r="E1235" t="s">
        <v>367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144</v>
      </c>
      <c r="L1235" t="s">
        <v>76</v>
      </c>
      <c r="M1235" t="s"/>
      <c r="N1235" t="s">
        <v>117</v>
      </c>
      <c r="O1235" t="s">
        <v>78</v>
      </c>
      <c r="P1235" t="s">
        <v>367</v>
      </c>
      <c r="Q1235" t="s"/>
      <c r="R1235" t="s">
        <v>80</v>
      </c>
      <c r="S1235" t="s">
        <v>354</v>
      </c>
      <c r="T1235" t="s">
        <v>82</v>
      </c>
      <c r="U1235" t="s"/>
      <c r="V1235" t="s">
        <v>83</v>
      </c>
      <c r="W1235" t="s">
        <v>94</v>
      </c>
      <c r="X1235" t="s"/>
      <c r="Y1235" t="s">
        <v>85</v>
      </c>
      <c r="Z1235">
        <f>HYPERLINK("https://hotelmonitor-cachepage.eclerx.com/savepage/tk_15439015150853972_sr_2151.html","info")</f>
        <v/>
      </c>
      <c r="AA1235" t="n">
        <v>-3906473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/>
      <c r="AP1235" t="n">
        <v>31</v>
      </c>
      <c r="AQ1235" t="s">
        <v>88</v>
      </c>
      <c r="AR1235" t="s">
        <v>103</v>
      </c>
      <c r="AS1235" t="s"/>
      <c r="AT1235" t="s">
        <v>90</v>
      </c>
      <c r="AU1235" t="s"/>
      <c r="AV1235" t="s"/>
      <c r="AW1235" t="s"/>
      <c r="AX1235" t="s"/>
      <c r="AY1235" t="n">
        <v>3906473</v>
      </c>
      <c r="AZ1235" t="s">
        <v>369</v>
      </c>
      <c r="BA1235" t="s"/>
      <c r="BB1235" t="n">
        <v>43145</v>
      </c>
      <c r="BC1235" t="n">
        <v>10.003106743097</v>
      </c>
      <c r="BD1235" t="n">
        <v>53.553950757202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97</v>
      </c>
      <c r="B1236" t="s">
        <v>71</v>
      </c>
      <c r="C1236" t="s">
        <v>98</v>
      </c>
      <c r="D1236" t="n">
        <v>2</v>
      </c>
      <c r="E1236" t="s">
        <v>367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144</v>
      </c>
      <c r="L1236" t="s">
        <v>76</v>
      </c>
      <c r="M1236" t="s"/>
      <c r="N1236" t="s">
        <v>77</v>
      </c>
      <c r="O1236" t="s">
        <v>78</v>
      </c>
      <c r="P1236" t="s">
        <v>367</v>
      </c>
      <c r="Q1236" t="s"/>
      <c r="R1236" t="s">
        <v>80</v>
      </c>
      <c r="S1236" t="s">
        <v>354</v>
      </c>
      <c r="T1236" t="s">
        <v>82</v>
      </c>
      <c r="U1236" t="s"/>
      <c r="V1236" t="s">
        <v>83</v>
      </c>
      <c r="W1236" t="s">
        <v>94</v>
      </c>
      <c r="X1236" t="s"/>
      <c r="Y1236" t="s">
        <v>85</v>
      </c>
      <c r="Z1236">
        <f>HYPERLINK("https://hotelmonitor-cachepage.eclerx.com/savepage/tk_15439015150853972_sr_2151.html","info")</f>
        <v/>
      </c>
      <c r="AA1236" t="n">
        <v>-3906473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/>
      <c r="AP1236" t="n">
        <v>31</v>
      </c>
      <c r="AQ1236" t="s">
        <v>88</v>
      </c>
      <c r="AR1236" t="s">
        <v>119</v>
      </c>
      <c r="AS1236" t="s"/>
      <c r="AT1236" t="s">
        <v>90</v>
      </c>
      <c r="AU1236" t="s"/>
      <c r="AV1236" t="s"/>
      <c r="AW1236" t="s"/>
      <c r="AX1236" t="s"/>
      <c r="AY1236" t="n">
        <v>3906473</v>
      </c>
      <c r="AZ1236" t="s">
        <v>369</v>
      </c>
      <c r="BA1236" t="s"/>
      <c r="BB1236" t="n">
        <v>43145</v>
      </c>
      <c r="BC1236" t="n">
        <v>10.003106743097</v>
      </c>
      <c r="BD1236" t="n">
        <v>53.553950757202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97</v>
      </c>
      <c r="B1237" t="s">
        <v>71</v>
      </c>
      <c r="C1237" t="s">
        <v>98</v>
      </c>
      <c r="D1237" t="n">
        <v>2</v>
      </c>
      <c r="E1237" t="s">
        <v>367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146</v>
      </c>
      <c r="L1237" t="s">
        <v>76</v>
      </c>
      <c r="M1237" t="s"/>
      <c r="N1237" t="s">
        <v>77</v>
      </c>
      <c r="O1237" t="s">
        <v>78</v>
      </c>
      <c r="P1237" t="s">
        <v>367</v>
      </c>
      <c r="Q1237" t="s"/>
      <c r="R1237" t="s">
        <v>80</v>
      </c>
      <c r="S1237" t="s">
        <v>158</v>
      </c>
      <c r="T1237" t="s">
        <v>82</v>
      </c>
      <c r="U1237" t="s"/>
      <c r="V1237" t="s">
        <v>83</v>
      </c>
      <c r="W1237" t="s">
        <v>94</v>
      </c>
      <c r="X1237" t="s"/>
      <c r="Y1237" t="s">
        <v>85</v>
      </c>
      <c r="Z1237">
        <f>HYPERLINK("https://hotelmonitor-cachepage.eclerx.com/savepage/tk_15439015150853972_sr_2151.html","info")</f>
        <v/>
      </c>
      <c r="AA1237" t="n">
        <v>-3906473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/>
      <c r="AP1237" t="n">
        <v>31</v>
      </c>
      <c r="AQ1237" t="s">
        <v>88</v>
      </c>
      <c r="AR1237" t="s">
        <v>124</v>
      </c>
      <c r="AS1237" t="s"/>
      <c r="AT1237" t="s">
        <v>90</v>
      </c>
      <c r="AU1237" t="s"/>
      <c r="AV1237" t="s"/>
      <c r="AW1237" t="s"/>
      <c r="AX1237" t="s"/>
      <c r="AY1237" t="n">
        <v>3906473</v>
      </c>
      <c r="AZ1237" t="s">
        <v>369</v>
      </c>
      <c r="BA1237" t="s"/>
      <c r="BB1237" t="n">
        <v>43145</v>
      </c>
      <c r="BC1237" t="n">
        <v>10.003106743097</v>
      </c>
      <c r="BD1237" t="n">
        <v>53.553950757202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97</v>
      </c>
      <c r="B1238" t="s">
        <v>71</v>
      </c>
      <c r="C1238" t="s">
        <v>98</v>
      </c>
      <c r="D1238" t="n">
        <v>2</v>
      </c>
      <c r="E1238" t="s">
        <v>367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150</v>
      </c>
      <c r="L1238" t="s">
        <v>76</v>
      </c>
      <c r="M1238" t="s"/>
      <c r="N1238" t="s">
        <v>371</v>
      </c>
      <c r="O1238" t="s">
        <v>78</v>
      </c>
      <c r="P1238" t="s">
        <v>367</v>
      </c>
      <c r="Q1238" t="s"/>
      <c r="R1238" t="s">
        <v>80</v>
      </c>
      <c r="S1238" t="s">
        <v>365</v>
      </c>
      <c r="T1238" t="s">
        <v>82</v>
      </c>
      <c r="U1238" t="s"/>
      <c r="V1238" t="s">
        <v>83</v>
      </c>
      <c r="W1238" t="s">
        <v>94</v>
      </c>
      <c r="X1238" t="s"/>
      <c r="Y1238" t="s">
        <v>85</v>
      </c>
      <c r="Z1238">
        <f>HYPERLINK("https://hotelmonitor-cachepage.eclerx.com/savepage/tk_15439015150853972_sr_2151.html","info")</f>
        <v/>
      </c>
      <c r="AA1238" t="n">
        <v>-3906473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/>
      <c r="AP1238" t="n">
        <v>31</v>
      </c>
      <c r="AQ1238" t="s">
        <v>88</v>
      </c>
      <c r="AR1238" t="s">
        <v>110</v>
      </c>
      <c r="AS1238" t="s"/>
      <c r="AT1238" t="s">
        <v>90</v>
      </c>
      <c r="AU1238" t="s"/>
      <c r="AV1238" t="s"/>
      <c r="AW1238" t="s"/>
      <c r="AX1238" t="s"/>
      <c r="AY1238" t="n">
        <v>3906473</v>
      </c>
      <c r="AZ1238" t="s">
        <v>369</v>
      </c>
      <c r="BA1238" t="s"/>
      <c r="BB1238" t="n">
        <v>43145</v>
      </c>
      <c r="BC1238" t="n">
        <v>10.003106743097</v>
      </c>
      <c r="BD1238" t="n">
        <v>53.553950757202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97</v>
      </c>
      <c r="B1239" t="s">
        <v>71</v>
      </c>
      <c r="C1239" t="s">
        <v>98</v>
      </c>
      <c r="D1239" t="n">
        <v>2</v>
      </c>
      <c r="E1239" t="s">
        <v>367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150</v>
      </c>
      <c r="L1239" t="s">
        <v>76</v>
      </c>
      <c r="M1239" t="s"/>
      <c r="N1239" t="s">
        <v>77</v>
      </c>
      <c r="O1239" t="s">
        <v>78</v>
      </c>
      <c r="P1239" t="s">
        <v>367</v>
      </c>
      <c r="Q1239" t="s"/>
      <c r="R1239" t="s">
        <v>80</v>
      </c>
      <c r="S1239" t="s">
        <v>365</v>
      </c>
      <c r="T1239" t="s">
        <v>82</v>
      </c>
      <c r="U1239" t="s"/>
      <c r="V1239" t="s">
        <v>83</v>
      </c>
      <c r="W1239" t="s">
        <v>94</v>
      </c>
      <c r="X1239" t="s"/>
      <c r="Y1239" t="s">
        <v>85</v>
      </c>
      <c r="Z1239">
        <f>HYPERLINK("https://hotelmonitor-cachepage.eclerx.com/savepage/tk_15439015150853972_sr_2151.html","info")</f>
        <v/>
      </c>
      <c r="AA1239" t="n">
        <v>-3906473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/>
      <c r="AP1239" t="n">
        <v>31</v>
      </c>
      <c r="AQ1239" t="s">
        <v>88</v>
      </c>
      <c r="AR1239" t="s">
        <v>89</v>
      </c>
      <c r="AS1239" t="s"/>
      <c r="AT1239" t="s">
        <v>90</v>
      </c>
      <c r="AU1239" t="s"/>
      <c r="AV1239" t="s"/>
      <c r="AW1239" t="s"/>
      <c r="AX1239" t="s"/>
      <c r="AY1239" t="n">
        <v>3906473</v>
      </c>
      <c r="AZ1239" t="s">
        <v>369</v>
      </c>
      <c r="BA1239" t="s"/>
      <c r="BB1239" t="n">
        <v>43145</v>
      </c>
      <c r="BC1239" t="n">
        <v>10.003106743097</v>
      </c>
      <c r="BD1239" t="n">
        <v>53.553950757202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97</v>
      </c>
      <c r="B1240" t="s">
        <v>71</v>
      </c>
      <c r="C1240" t="s">
        <v>98</v>
      </c>
      <c r="D1240" t="n">
        <v>2</v>
      </c>
      <c r="E1240" t="s">
        <v>367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155</v>
      </c>
      <c r="L1240" t="s">
        <v>76</v>
      </c>
      <c r="M1240" t="s"/>
      <c r="N1240" t="s">
        <v>372</v>
      </c>
      <c r="O1240" t="s">
        <v>78</v>
      </c>
      <c r="P1240" t="s">
        <v>367</v>
      </c>
      <c r="Q1240" t="s"/>
      <c r="R1240" t="s">
        <v>80</v>
      </c>
      <c r="S1240" t="s">
        <v>373</v>
      </c>
      <c r="T1240" t="s">
        <v>82</v>
      </c>
      <c r="U1240" t="s"/>
      <c r="V1240" t="s">
        <v>83</v>
      </c>
      <c r="W1240" t="s">
        <v>94</v>
      </c>
      <c r="X1240" t="s"/>
      <c r="Y1240" t="s">
        <v>85</v>
      </c>
      <c r="Z1240">
        <f>HYPERLINK("https://hotelmonitor-cachepage.eclerx.com/savepage/tk_15439015150853972_sr_2151.html","info")</f>
        <v/>
      </c>
      <c r="AA1240" t="n">
        <v>-3906473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87</v>
      </c>
      <c r="AO1240" t="s"/>
      <c r="AP1240" t="n">
        <v>31</v>
      </c>
      <c r="AQ1240" t="s">
        <v>88</v>
      </c>
      <c r="AR1240" t="s">
        <v>119</v>
      </c>
      <c r="AS1240" t="s"/>
      <c r="AT1240" t="s">
        <v>90</v>
      </c>
      <c r="AU1240" t="s"/>
      <c r="AV1240" t="s"/>
      <c r="AW1240" t="s"/>
      <c r="AX1240" t="s"/>
      <c r="AY1240" t="n">
        <v>3906473</v>
      </c>
      <c r="AZ1240" t="s">
        <v>369</v>
      </c>
      <c r="BA1240" t="s"/>
      <c r="BB1240" t="n">
        <v>43145</v>
      </c>
      <c r="BC1240" t="n">
        <v>10.003106743097</v>
      </c>
      <c r="BD1240" t="n">
        <v>53.553950757202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97</v>
      </c>
      <c r="B1241" t="s">
        <v>71</v>
      </c>
      <c r="C1241" t="s">
        <v>98</v>
      </c>
      <c r="D1241" t="n">
        <v>2</v>
      </c>
      <c r="E1241" t="s">
        <v>367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157</v>
      </c>
      <c r="L1241" t="s">
        <v>76</v>
      </c>
      <c r="M1241" t="s"/>
      <c r="N1241" t="s">
        <v>372</v>
      </c>
      <c r="O1241" t="s">
        <v>78</v>
      </c>
      <c r="P1241" t="s">
        <v>367</v>
      </c>
      <c r="Q1241" t="s"/>
      <c r="R1241" t="s">
        <v>80</v>
      </c>
      <c r="S1241" t="s">
        <v>366</v>
      </c>
      <c r="T1241" t="s">
        <v>82</v>
      </c>
      <c r="U1241" t="s"/>
      <c r="V1241" t="s">
        <v>83</v>
      </c>
      <c r="W1241" t="s">
        <v>94</v>
      </c>
      <c r="X1241" t="s"/>
      <c r="Y1241" t="s">
        <v>85</v>
      </c>
      <c r="Z1241">
        <f>HYPERLINK("https://hotelmonitor-cachepage.eclerx.com/savepage/tk_15439015150853972_sr_2151.html","info")</f>
        <v/>
      </c>
      <c r="AA1241" t="n">
        <v>-3906473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/>
      <c r="AP1241" t="n">
        <v>31</v>
      </c>
      <c r="AQ1241" t="s">
        <v>88</v>
      </c>
      <c r="AR1241" t="s">
        <v>124</v>
      </c>
      <c r="AS1241" t="s"/>
      <c r="AT1241" t="s">
        <v>90</v>
      </c>
      <c r="AU1241" t="s"/>
      <c r="AV1241" t="s"/>
      <c r="AW1241" t="s"/>
      <c r="AX1241" t="s"/>
      <c r="AY1241" t="n">
        <v>3906473</v>
      </c>
      <c r="AZ1241" t="s">
        <v>369</v>
      </c>
      <c r="BA1241" t="s"/>
      <c r="BB1241" t="n">
        <v>43145</v>
      </c>
      <c r="BC1241" t="n">
        <v>10.003106743097</v>
      </c>
      <c r="BD1241" t="n">
        <v>53.553950757202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97</v>
      </c>
      <c r="B1242" t="s">
        <v>71</v>
      </c>
      <c r="C1242" t="s">
        <v>98</v>
      </c>
      <c r="D1242" t="n">
        <v>2</v>
      </c>
      <c r="E1242" t="s">
        <v>367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176</v>
      </c>
      <c r="L1242" t="s">
        <v>76</v>
      </c>
      <c r="M1242" t="s"/>
      <c r="N1242" t="s">
        <v>77</v>
      </c>
      <c r="O1242" t="s">
        <v>78</v>
      </c>
      <c r="P1242" t="s">
        <v>367</v>
      </c>
      <c r="Q1242" t="s"/>
      <c r="R1242" t="s">
        <v>80</v>
      </c>
      <c r="S1242" t="s">
        <v>374</v>
      </c>
      <c r="T1242" t="s">
        <v>82</v>
      </c>
      <c r="U1242" t="s"/>
      <c r="V1242" t="s">
        <v>83</v>
      </c>
      <c r="W1242" t="s">
        <v>84</v>
      </c>
      <c r="X1242" t="s"/>
      <c r="Y1242" t="s">
        <v>85</v>
      </c>
      <c r="Z1242">
        <f>HYPERLINK("https://hotelmonitor-cachepage.eclerx.com/savepage/tk_15439015150853972_sr_2151.html","info")</f>
        <v/>
      </c>
      <c r="AA1242" t="n">
        <v>-3906473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/>
      <c r="AP1242" t="n">
        <v>31</v>
      </c>
      <c r="AQ1242" t="s">
        <v>88</v>
      </c>
      <c r="AR1242" t="s">
        <v>121</v>
      </c>
      <c r="AS1242" t="s"/>
      <c r="AT1242" t="s">
        <v>90</v>
      </c>
      <c r="AU1242" t="s"/>
      <c r="AV1242" t="s"/>
      <c r="AW1242" t="s"/>
      <c r="AX1242" t="s"/>
      <c r="AY1242" t="n">
        <v>3906473</v>
      </c>
      <c r="AZ1242" t="s">
        <v>369</v>
      </c>
      <c r="BA1242" t="s"/>
      <c r="BB1242" t="n">
        <v>43145</v>
      </c>
      <c r="BC1242" t="n">
        <v>10.003106743097</v>
      </c>
      <c r="BD1242" t="n">
        <v>53.553950757202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97</v>
      </c>
      <c r="B1243" t="s">
        <v>71</v>
      </c>
      <c r="C1243" t="s">
        <v>98</v>
      </c>
      <c r="D1243" t="n">
        <v>2</v>
      </c>
      <c r="E1243" t="s">
        <v>367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177</v>
      </c>
      <c r="L1243" t="s">
        <v>76</v>
      </c>
      <c r="M1243" t="s"/>
      <c r="N1243" t="s">
        <v>117</v>
      </c>
      <c r="O1243" t="s">
        <v>78</v>
      </c>
      <c r="P1243" t="s">
        <v>367</v>
      </c>
      <c r="Q1243" t="s"/>
      <c r="R1243" t="s">
        <v>80</v>
      </c>
      <c r="S1243" t="s">
        <v>375</v>
      </c>
      <c r="T1243" t="s">
        <v>82</v>
      </c>
      <c r="U1243" t="s"/>
      <c r="V1243" t="s">
        <v>83</v>
      </c>
      <c r="W1243" t="s">
        <v>84</v>
      </c>
      <c r="X1243" t="s"/>
      <c r="Y1243" t="s">
        <v>85</v>
      </c>
      <c r="Z1243">
        <f>HYPERLINK("https://hotelmonitor-cachepage.eclerx.com/savepage/tk_15439015150853972_sr_2151.html","info")</f>
        <v/>
      </c>
      <c r="AA1243" t="n">
        <v>-3906473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/>
      <c r="AP1243" t="n">
        <v>31</v>
      </c>
      <c r="AQ1243" t="s">
        <v>88</v>
      </c>
      <c r="AR1243" t="s">
        <v>103</v>
      </c>
      <c r="AS1243" t="s"/>
      <c r="AT1243" t="s">
        <v>90</v>
      </c>
      <c r="AU1243" t="s"/>
      <c r="AV1243" t="s"/>
      <c r="AW1243" t="s"/>
      <c r="AX1243" t="s"/>
      <c r="AY1243" t="n">
        <v>3906473</v>
      </c>
      <c r="AZ1243" t="s">
        <v>369</v>
      </c>
      <c r="BA1243" t="s"/>
      <c r="BB1243" t="n">
        <v>43145</v>
      </c>
      <c r="BC1243" t="n">
        <v>10.003106743097</v>
      </c>
      <c r="BD1243" t="n">
        <v>53.553950757202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97</v>
      </c>
      <c r="B1244" t="s">
        <v>71</v>
      </c>
      <c r="C1244" t="s">
        <v>98</v>
      </c>
      <c r="D1244" t="n">
        <v>2</v>
      </c>
      <c r="E1244" t="s">
        <v>367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183</v>
      </c>
      <c r="L1244" t="s">
        <v>76</v>
      </c>
      <c r="M1244" t="s"/>
      <c r="N1244" t="s">
        <v>77</v>
      </c>
      <c r="O1244" t="s">
        <v>78</v>
      </c>
      <c r="P1244" t="s">
        <v>367</v>
      </c>
      <c r="Q1244" t="s"/>
      <c r="R1244" t="s">
        <v>80</v>
      </c>
      <c r="S1244" t="s">
        <v>376</v>
      </c>
      <c r="T1244" t="s">
        <v>82</v>
      </c>
      <c r="U1244" t="s"/>
      <c r="V1244" t="s">
        <v>83</v>
      </c>
      <c r="W1244" t="s">
        <v>84</v>
      </c>
      <c r="X1244" t="s"/>
      <c r="Y1244" t="s">
        <v>85</v>
      </c>
      <c r="Z1244">
        <f>HYPERLINK("https://hotelmonitor-cachepage.eclerx.com/savepage/tk_15439015150853972_sr_2151.html","info")</f>
        <v/>
      </c>
      <c r="AA1244" t="n">
        <v>-3906473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/>
      <c r="AP1244" t="n">
        <v>31</v>
      </c>
      <c r="AQ1244" t="s">
        <v>88</v>
      </c>
      <c r="AR1244" t="s">
        <v>89</v>
      </c>
      <c r="AS1244" t="s"/>
      <c r="AT1244" t="s">
        <v>90</v>
      </c>
      <c r="AU1244" t="s"/>
      <c r="AV1244" t="s"/>
      <c r="AW1244" t="s"/>
      <c r="AX1244" t="s"/>
      <c r="AY1244" t="n">
        <v>3906473</v>
      </c>
      <c r="AZ1244" t="s">
        <v>369</v>
      </c>
      <c r="BA1244" t="s"/>
      <c r="BB1244" t="n">
        <v>43145</v>
      </c>
      <c r="BC1244" t="n">
        <v>10.003106743097</v>
      </c>
      <c r="BD1244" t="n">
        <v>53.553950757202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97</v>
      </c>
      <c r="B1245" t="s">
        <v>71</v>
      </c>
      <c r="C1245" t="s">
        <v>98</v>
      </c>
      <c r="D1245" t="n">
        <v>2</v>
      </c>
      <c r="E1245" t="s">
        <v>367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211</v>
      </c>
      <c r="L1245" t="s">
        <v>76</v>
      </c>
      <c r="M1245" t="s"/>
      <c r="N1245" t="s">
        <v>761</v>
      </c>
      <c r="O1245" t="s">
        <v>78</v>
      </c>
      <c r="P1245" t="s">
        <v>367</v>
      </c>
      <c r="Q1245" t="s"/>
      <c r="R1245" t="s">
        <v>80</v>
      </c>
      <c r="S1245" t="s">
        <v>493</v>
      </c>
      <c r="T1245" t="s">
        <v>82</v>
      </c>
      <c r="U1245" t="s"/>
      <c r="V1245" t="s">
        <v>83</v>
      </c>
      <c r="W1245" t="s">
        <v>84</v>
      </c>
      <c r="X1245" t="s"/>
      <c r="Y1245" t="s">
        <v>85</v>
      </c>
      <c r="Z1245">
        <f>HYPERLINK("https://hotelmonitor-cachepage.eclerx.com/savepage/tk_15439015150853972_sr_2151.html","info")</f>
        <v/>
      </c>
      <c r="AA1245" t="n">
        <v>-3906473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/>
      <c r="AP1245" t="n">
        <v>31</v>
      </c>
      <c r="AQ1245" t="s">
        <v>88</v>
      </c>
      <c r="AR1245" t="s">
        <v>107</v>
      </c>
      <c r="AS1245" t="s"/>
      <c r="AT1245" t="s">
        <v>90</v>
      </c>
      <c r="AU1245" t="s"/>
      <c r="AV1245" t="s"/>
      <c r="AW1245" t="s"/>
      <c r="AX1245" t="s"/>
      <c r="AY1245" t="n">
        <v>3906473</v>
      </c>
      <c r="AZ1245" t="s">
        <v>369</v>
      </c>
      <c r="BA1245" t="s"/>
      <c r="BB1245" t="n">
        <v>43145</v>
      </c>
      <c r="BC1245" t="n">
        <v>10.003106743097</v>
      </c>
      <c r="BD1245" t="n">
        <v>53.553950757202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762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105</v>
      </c>
      <c r="L1246" t="s">
        <v>76</v>
      </c>
      <c r="M1246" t="s"/>
      <c r="N1246" t="s">
        <v>763</v>
      </c>
      <c r="O1246" t="s">
        <v>78</v>
      </c>
      <c r="P1246" t="s">
        <v>762</v>
      </c>
      <c r="Q1246" t="s"/>
      <c r="R1246" t="s">
        <v>80</v>
      </c>
      <c r="S1246" t="s">
        <v>149</v>
      </c>
      <c r="T1246" t="s">
        <v>82</v>
      </c>
      <c r="U1246" t="s"/>
      <c r="V1246" t="s">
        <v>83</v>
      </c>
      <c r="W1246" t="s">
        <v>84</v>
      </c>
      <c r="X1246" t="s"/>
      <c r="Y1246" t="s">
        <v>85</v>
      </c>
      <c r="Z1246">
        <f>HYPERLINK("https://hotelmonitor-cachepage.eclerx.com/savepage/tk_1543911650913116_sr_2152.html","info")</f>
        <v/>
      </c>
      <c r="AA1246" t="n">
        <v>-4276808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/>
      <c r="AP1246" t="n">
        <v>81</v>
      </c>
      <c r="AQ1246" t="s">
        <v>88</v>
      </c>
      <c r="AR1246" t="s">
        <v>107</v>
      </c>
      <c r="AS1246" t="s"/>
      <c r="AT1246" t="s">
        <v>90</v>
      </c>
      <c r="AU1246" t="s"/>
      <c r="AV1246" t="s"/>
      <c r="AW1246" t="s"/>
      <c r="AX1246" t="s"/>
      <c r="AY1246" t="n">
        <v>4276808</v>
      </c>
      <c r="AZ1246" t="s">
        <v>764</v>
      </c>
      <c r="BA1246" t="s"/>
      <c r="BB1246" t="n">
        <v>35569</v>
      </c>
      <c r="BC1246" t="n">
        <v>9.9558314681053</v>
      </c>
      <c r="BD1246" t="n">
        <v>53.606199777555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762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114</v>
      </c>
      <c r="L1247" t="s">
        <v>76</v>
      </c>
      <c r="M1247" t="s"/>
      <c r="N1247" t="s">
        <v>765</v>
      </c>
      <c r="O1247" t="s">
        <v>78</v>
      </c>
      <c r="P1247" t="s">
        <v>762</v>
      </c>
      <c r="Q1247" t="s"/>
      <c r="R1247" t="s">
        <v>80</v>
      </c>
      <c r="S1247" t="s">
        <v>284</v>
      </c>
      <c r="T1247" t="s">
        <v>82</v>
      </c>
      <c r="U1247" t="s"/>
      <c r="V1247" t="s">
        <v>83</v>
      </c>
      <c r="W1247" t="s">
        <v>84</v>
      </c>
      <c r="X1247" t="s"/>
      <c r="Y1247" t="s">
        <v>85</v>
      </c>
      <c r="Z1247">
        <f>HYPERLINK("https://hotelmonitor-cachepage.eclerx.com/savepage/tk_1543911650913116_sr_2152.html","info")</f>
        <v/>
      </c>
      <c r="AA1247" t="n">
        <v>-4276808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/>
      <c r="AP1247" t="n">
        <v>81</v>
      </c>
      <c r="AQ1247" t="s">
        <v>88</v>
      </c>
      <c r="AR1247" t="s">
        <v>107</v>
      </c>
      <c r="AS1247" t="s"/>
      <c r="AT1247" t="s">
        <v>90</v>
      </c>
      <c r="AU1247" t="s"/>
      <c r="AV1247" t="s"/>
      <c r="AW1247" t="s"/>
      <c r="AX1247" t="s"/>
      <c r="AY1247" t="n">
        <v>4276808</v>
      </c>
      <c r="AZ1247" t="s">
        <v>764</v>
      </c>
      <c r="BA1247" t="s"/>
      <c r="BB1247" t="n">
        <v>35569</v>
      </c>
      <c r="BC1247" t="n">
        <v>9.9558314681053</v>
      </c>
      <c r="BD1247" t="n">
        <v>53.606199777555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762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125</v>
      </c>
      <c r="L1248" t="s">
        <v>76</v>
      </c>
      <c r="M1248" t="s"/>
      <c r="N1248" t="s">
        <v>763</v>
      </c>
      <c r="O1248" t="s">
        <v>78</v>
      </c>
      <c r="P1248" t="s">
        <v>762</v>
      </c>
      <c r="Q1248" t="s"/>
      <c r="R1248" t="s">
        <v>80</v>
      </c>
      <c r="S1248" t="s">
        <v>271</v>
      </c>
      <c r="T1248" t="s">
        <v>82</v>
      </c>
      <c r="U1248" t="s"/>
      <c r="V1248" t="s">
        <v>83</v>
      </c>
      <c r="W1248" t="s">
        <v>84</v>
      </c>
      <c r="X1248" t="s"/>
      <c r="Y1248" t="s">
        <v>85</v>
      </c>
      <c r="Z1248">
        <f>HYPERLINK("https://hotelmonitor-cachepage.eclerx.com/savepage/tk_1543911650913116_sr_2152.html","info")</f>
        <v/>
      </c>
      <c r="AA1248" t="n">
        <v>-4276808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/>
      <c r="AP1248" t="n">
        <v>81</v>
      </c>
      <c r="AQ1248" t="s">
        <v>88</v>
      </c>
      <c r="AR1248" t="s">
        <v>107</v>
      </c>
      <c r="AS1248" t="s"/>
      <c r="AT1248" t="s">
        <v>90</v>
      </c>
      <c r="AU1248" t="s"/>
      <c r="AV1248" t="s"/>
      <c r="AW1248" t="s"/>
      <c r="AX1248" t="s"/>
      <c r="AY1248" t="n">
        <v>4276808</v>
      </c>
      <c r="AZ1248" t="s">
        <v>764</v>
      </c>
      <c r="BA1248" t="s"/>
      <c r="BB1248" t="n">
        <v>35569</v>
      </c>
      <c r="BC1248" t="n">
        <v>9.9558314681053</v>
      </c>
      <c r="BD1248" t="n">
        <v>53.606199777555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762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137</v>
      </c>
      <c r="L1249" t="s">
        <v>76</v>
      </c>
      <c r="M1249" t="s"/>
      <c r="N1249" t="s">
        <v>765</v>
      </c>
      <c r="O1249" t="s">
        <v>78</v>
      </c>
      <c r="P1249" t="s">
        <v>762</v>
      </c>
      <c r="Q1249" t="s"/>
      <c r="R1249" t="s">
        <v>80</v>
      </c>
      <c r="S1249" t="s">
        <v>495</v>
      </c>
      <c r="T1249" t="s">
        <v>82</v>
      </c>
      <c r="U1249" t="s"/>
      <c r="V1249" t="s">
        <v>83</v>
      </c>
      <c r="W1249" t="s">
        <v>84</v>
      </c>
      <c r="X1249" t="s"/>
      <c r="Y1249" t="s">
        <v>85</v>
      </c>
      <c r="Z1249">
        <f>HYPERLINK("https://hotelmonitor-cachepage.eclerx.com/savepage/tk_1543911650913116_sr_2152.html","info")</f>
        <v/>
      </c>
      <c r="AA1249" t="n">
        <v>-4276808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/>
      <c r="AP1249" t="n">
        <v>81</v>
      </c>
      <c r="AQ1249" t="s">
        <v>88</v>
      </c>
      <c r="AR1249" t="s">
        <v>107</v>
      </c>
      <c r="AS1249" t="s"/>
      <c r="AT1249" t="s">
        <v>90</v>
      </c>
      <c r="AU1249" t="s"/>
      <c r="AV1249" t="s"/>
      <c r="AW1249" t="s"/>
      <c r="AX1249" t="s"/>
      <c r="AY1249" t="n">
        <v>4276808</v>
      </c>
      <c r="AZ1249" t="s">
        <v>764</v>
      </c>
      <c r="BA1249" t="s"/>
      <c r="BB1249" t="n">
        <v>35569</v>
      </c>
      <c r="BC1249" t="n">
        <v>9.9558314681053</v>
      </c>
      <c r="BD1249" t="n">
        <v>53.606199777555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766</v>
      </c>
      <c r="F1250" t="n">
        <v>3599486</v>
      </c>
      <c r="G1250" t="s">
        <v>74</v>
      </c>
      <c r="H1250" t="s">
        <v>75</v>
      </c>
      <c r="I1250" t="s"/>
      <c r="J1250" t="s">
        <v>74</v>
      </c>
      <c r="K1250" t="n">
        <v>75</v>
      </c>
      <c r="L1250" t="s">
        <v>76</v>
      </c>
      <c r="M1250" t="s"/>
      <c r="N1250" t="s">
        <v>111</v>
      </c>
      <c r="O1250" t="s">
        <v>78</v>
      </c>
      <c r="P1250" t="s">
        <v>767</v>
      </c>
      <c r="Q1250" t="s"/>
      <c r="R1250" t="s">
        <v>80</v>
      </c>
      <c r="S1250" t="s">
        <v>139</v>
      </c>
      <c r="T1250" t="s">
        <v>82</v>
      </c>
      <c r="U1250" t="s"/>
      <c r="V1250" t="s">
        <v>83</v>
      </c>
      <c r="W1250" t="s">
        <v>94</v>
      </c>
      <c r="X1250" t="s"/>
      <c r="Y1250" t="s">
        <v>85</v>
      </c>
      <c r="Z1250">
        <f>HYPERLINK("https://hotelmonitor-cachepage.eclerx.com/savepage/tk_15439116970819037_sr_2152.html","info")</f>
        <v/>
      </c>
      <c r="AA1250" t="n">
        <v>460501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/>
      <c r="AP1250" t="n">
        <v>98</v>
      </c>
      <c r="AQ1250" t="s">
        <v>88</v>
      </c>
      <c r="AR1250" t="s">
        <v>113</v>
      </c>
      <c r="AS1250" t="s"/>
      <c r="AT1250" t="s">
        <v>90</v>
      </c>
      <c r="AU1250" t="s"/>
      <c r="AV1250" t="s"/>
      <c r="AW1250" t="s"/>
      <c r="AX1250" t="s"/>
      <c r="AY1250" t="n">
        <v>6499098</v>
      </c>
      <c r="AZ1250" t="s">
        <v>768</v>
      </c>
      <c r="BA1250" t="s"/>
      <c r="BB1250" t="n">
        <v>32743</v>
      </c>
      <c r="BC1250" t="n">
        <v>9.9664211</v>
      </c>
      <c r="BD1250" t="n">
        <v>53.5500545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766</v>
      </c>
      <c r="F1251" t="n">
        <v>3599486</v>
      </c>
      <c r="G1251" t="s">
        <v>74</v>
      </c>
      <c r="H1251" t="s">
        <v>75</v>
      </c>
      <c r="I1251" t="s"/>
      <c r="J1251" t="s">
        <v>74</v>
      </c>
      <c r="K1251" t="n">
        <v>76</v>
      </c>
      <c r="L1251" t="s">
        <v>76</v>
      </c>
      <c r="M1251" t="s"/>
      <c r="N1251" t="s">
        <v>117</v>
      </c>
      <c r="O1251" t="s">
        <v>78</v>
      </c>
      <c r="P1251" t="s">
        <v>767</v>
      </c>
      <c r="Q1251" t="s"/>
      <c r="R1251" t="s">
        <v>80</v>
      </c>
      <c r="S1251" t="s">
        <v>388</v>
      </c>
      <c r="T1251" t="s">
        <v>82</v>
      </c>
      <c r="U1251" t="s"/>
      <c r="V1251" t="s">
        <v>83</v>
      </c>
      <c r="W1251" t="s">
        <v>94</v>
      </c>
      <c r="X1251" t="s"/>
      <c r="Y1251" t="s">
        <v>85</v>
      </c>
      <c r="Z1251">
        <f>HYPERLINK("https://hotelmonitor-cachepage.eclerx.com/savepage/tk_15439116970819037_sr_2152.html","info")</f>
        <v/>
      </c>
      <c r="AA1251" t="n">
        <v>460501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/>
      <c r="AP1251" t="n">
        <v>98</v>
      </c>
      <c r="AQ1251" t="s">
        <v>88</v>
      </c>
      <c r="AR1251" t="s">
        <v>103</v>
      </c>
      <c r="AS1251" t="s"/>
      <c r="AT1251" t="s">
        <v>90</v>
      </c>
      <c r="AU1251" t="s"/>
      <c r="AV1251" t="s"/>
      <c r="AW1251" t="s"/>
      <c r="AX1251" t="s"/>
      <c r="AY1251" t="n">
        <v>6499098</v>
      </c>
      <c r="AZ1251" t="s">
        <v>768</v>
      </c>
      <c r="BA1251" t="s"/>
      <c r="BB1251" t="n">
        <v>32743</v>
      </c>
      <c r="BC1251" t="n">
        <v>9.9664211</v>
      </c>
      <c r="BD1251" t="n">
        <v>53.5500545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766</v>
      </c>
      <c r="F1252" t="n">
        <v>3599486</v>
      </c>
      <c r="G1252" t="s">
        <v>74</v>
      </c>
      <c r="H1252" t="s">
        <v>75</v>
      </c>
      <c r="I1252" t="s"/>
      <c r="J1252" t="s">
        <v>74</v>
      </c>
      <c r="K1252" t="n">
        <v>76</v>
      </c>
      <c r="L1252" t="s">
        <v>76</v>
      </c>
      <c r="M1252" t="s"/>
      <c r="N1252" t="s">
        <v>100</v>
      </c>
      <c r="O1252" t="s">
        <v>78</v>
      </c>
      <c r="P1252" t="s">
        <v>767</v>
      </c>
      <c r="Q1252" t="s"/>
      <c r="R1252" t="s">
        <v>80</v>
      </c>
      <c r="S1252" t="s">
        <v>388</v>
      </c>
      <c r="T1252" t="s">
        <v>82</v>
      </c>
      <c r="U1252" t="s"/>
      <c r="V1252" t="s">
        <v>83</v>
      </c>
      <c r="W1252" t="s">
        <v>94</v>
      </c>
      <c r="X1252" t="s"/>
      <c r="Y1252" t="s">
        <v>85</v>
      </c>
      <c r="Z1252">
        <f>HYPERLINK("https://hotelmonitor-cachepage.eclerx.com/savepage/tk_15439116970819037_sr_2152.html","info")</f>
        <v/>
      </c>
      <c r="AA1252" t="n">
        <v>460501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/>
      <c r="AP1252" t="n">
        <v>98</v>
      </c>
      <c r="AQ1252" t="s">
        <v>88</v>
      </c>
      <c r="AR1252" t="s">
        <v>103</v>
      </c>
      <c r="AS1252" t="s"/>
      <c r="AT1252" t="s">
        <v>90</v>
      </c>
      <c r="AU1252" t="s"/>
      <c r="AV1252" t="s"/>
      <c r="AW1252" t="s"/>
      <c r="AX1252" t="s"/>
      <c r="AY1252" t="n">
        <v>6499098</v>
      </c>
      <c r="AZ1252" t="s">
        <v>768</v>
      </c>
      <c r="BA1252" t="s"/>
      <c r="BB1252" t="n">
        <v>32743</v>
      </c>
      <c r="BC1252" t="n">
        <v>9.9664211</v>
      </c>
      <c r="BD1252" t="n">
        <v>53.5500545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647</v>
      </c>
      <c r="F1253" t="n">
        <v>1035613</v>
      </c>
      <c r="G1253" t="s">
        <v>74</v>
      </c>
      <c r="H1253" t="s">
        <v>75</v>
      </c>
      <c r="I1253" t="s"/>
      <c r="J1253" t="s">
        <v>74</v>
      </c>
      <c r="K1253" t="n">
        <v>84</v>
      </c>
      <c r="L1253" t="s">
        <v>76</v>
      </c>
      <c r="M1253" t="s"/>
      <c r="N1253" t="s">
        <v>77</v>
      </c>
      <c r="O1253" t="s">
        <v>78</v>
      </c>
      <c r="P1253" t="s">
        <v>648</v>
      </c>
      <c r="Q1253" t="s"/>
      <c r="R1253" t="s">
        <v>80</v>
      </c>
      <c r="S1253" t="s">
        <v>123</v>
      </c>
      <c r="T1253" t="s">
        <v>82</v>
      </c>
      <c r="U1253" t="s"/>
      <c r="V1253" t="s">
        <v>83</v>
      </c>
      <c r="W1253" t="s">
        <v>94</v>
      </c>
      <c r="X1253" t="s"/>
      <c r="Y1253" t="s">
        <v>85</v>
      </c>
      <c r="Z1253">
        <f>HYPERLINK("https://hotelmonitor-cachepage.eclerx.com/savepage/tk_15439116859956772_sr_2152.html","info")</f>
        <v/>
      </c>
      <c r="AA1253" t="n">
        <v>169914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/>
      <c r="AP1253" t="n">
        <v>94</v>
      </c>
      <c r="AQ1253" t="s">
        <v>88</v>
      </c>
      <c r="AR1253" t="s">
        <v>121</v>
      </c>
      <c r="AS1253" t="s"/>
      <c r="AT1253" t="s">
        <v>90</v>
      </c>
      <c r="AU1253" t="s"/>
      <c r="AV1253" t="s"/>
      <c r="AW1253" t="s"/>
      <c r="AX1253" t="s"/>
      <c r="AY1253" t="n">
        <v>2311853</v>
      </c>
      <c r="AZ1253" t="s">
        <v>650</v>
      </c>
      <c r="BA1253" t="s"/>
      <c r="BB1253" t="n">
        <v>64740</v>
      </c>
      <c r="BC1253" t="n">
        <v>10.030549</v>
      </c>
      <c r="BD1253" t="n">
        <v>53.536126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647</v>
      </c>
      <c r="F1254" t="n">
        <v>1035613</v>
      </c>
      <c r="G1254" t="s">
        <v>74</v>
      </c>
      <c r="H1254" t="s">
        <v>75</v>
      </c>
      <c r="I1254" t="s"/>
      <c r="J1254" t="s">
        <v>74</v>
      </c>
      <c r="K1254" t="n">
        <v>87</v>
      </c>
      <c r="L1254" t="s">
        <v>76</v>
      </c>
      <c r="M1254" t="s"/>
      <c r="N1254" t="s">
        <v>370</v>
      </c>
      <c r="O1254" t="s">
        <v>78</v>
      </c>
      <c r="P1254" t="s">
        <v>648</v>
      </c>
      <c r="Q1254" t="s"/>
      <c r="R1254" t="s">
        <v>80</v>
      </c>
      <c r="S1254" t="s">
        <v>146</v>
      </c>
      <c r="T1254" t="s">
        <v>82</v>
      </c>
      <c r="U1254" t="s"/>
      <c r="V1254" t="s">
        <v>83</v>
      </c>
      <c r="W1254" t="s">
        <v>94</v>
      </c>
      <c r="X1254" t="s"/>
      <c r="Y1254" t="s">
        <v>85</v>
      </c>
      <c r="Z1254">
        <f>HYPERLINK("https://hotelmonitor-cachepage.eclerx.com/savepage/tk_15439116859956772_sr_2152.html","info")</f>
        <v/>
      </c>
      <c r="AA1254" t="n">
        <v>169914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87</v>
      </c>
      <c r="AO1254" t="s"/>
      <c r="AP1254" t="n">
        <v>94</v>
      </c>
      <c r="AQ1254" t="s">
        <v>88</v>
      </c>
      <c r="AR1254" t="s">
        <v>110</v>
      </c>
      <c r="AS1254" t="s"/>
      <c r="AT1254" t="s">
        <v>90</v>
      </c>
      <c r="AU1254" t="s"/>
      <c r="AV1254" t="s"/>
      <c r="AW1254" t="s"/>
      <c r="AX1254" t="s"/>
      <c r="AY1254" t="n">
        <v>2311853</v>
      </c>
      <c r="AZ1254" t="s">
        <v>650</v>
      </c>
      <c r="BA1254" t="s"/>
      <c r="BB1254" t="n">
        <v>64740</v>
      </c>
      <c r="BC1254" t="n">
        <v>10.030549</v>
      </c>
      <c r="BD1254" t="n">
        <v>53.536126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647</v>
      </c>
      <c r="F1255" t="n">
        <v>1035613</v>
      </c>
      <c r="G1255" t="s">
        <v>74</v>
      </c>
      <c r="H1255" t="s">
        <v>75</v>
      </c>
      <c r="I1255" t="s"/>
      <c r="J1255" t="s">
        <v>74</v>
      </c>
      <c r="K1255" t="n">
        <v>89</v>
      </c>
      <c r="L1255" t="s">
        <v>76</v>
      </c>
      <c r="M1255" t="s"/>
      <c r="N1255" t="s">
        <v>111</v>
      </c>
      <c r="O1255" t="s">
        <v>78</v>
      </c>
      <c r="P1255" t="s">
        <v>648</v>
      </c>
      <c r="Q1255" t="s"/>
      <c r="R1255" t="s">
        <v>80</v>
      </c>
      <c r="S1255" t="s">
        <v>264</v>
      </c>
      <c r="T1255" t="s">
        <v>82</v>
      </c>
      <c r="U1255" t="s"/>
      <c r="V1255" t="s">
        <v>83</v>
      </c>
      <c r="W1255" t="s">
        <v>94</v>
      </c>
      <c r="X1255" t="s"/>
      <c r="Y1255" t="s">
        <v>85</v>
      </c>
      <c r="Z1255">
        <f>HYPERLINK("https://hotelmonitor-cachepage.eclerx.com/savepage/tk_15439116859956772_sr_2152.html","info")</f>
        <v/>
      </c>
      <c r="AA1255" t="n">
        <v>169914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/>
      <c r="AP1255" t="n">
        <v>94</v>
      </c>
      <c r="AQ1255" t="s">
        <v>88</v>
      </c>
      <c r="AR1255" t="s">
        <v>113</v>
      </c>
      <c r="AS1255" t="s"/>
      <c r="AT1255" t="s">
        <v>90</v>
      </c>
      <c r="AU1255" t="s"/>
      <c r="AV1255" t="s"/>
      <c r="AW1255" t="s"/>
      <c r="AX1255" t="s"/>
      <c r="AY1255" t="n">
        <v>2311853</v>
      </c>
      <c r="AZ1255" t="s">
        <v>650</v>
      </c>
      <c r="BA1255" t="s"/>
      <c r="BB1255" t="n">
        <v>64740</v>
      </c>
      <c r="BC1255" t="n">
        <v>10.030549</v>
      </c>
      <c r="BD1255" t="n">
        <v>53.536126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647</v>
      </c>
      <c r="F1256" t="n">
        <v>1035613</v>
      </c>
      <c r="G1256" t="s">
        <v>74</v>
      </c>
      <c r="H1256" t="s">
        <v>75</v>
      </c>
      <c r="I1256" t="s"/>
      <c r="J1256" t="s">
        <v>74</v>
      </c>
      <c r="K1256" t="n">
        <v>90</v>
      </c>
      <c r="L1256" t="s">
        <v>76</v>
      </c>
      <c r="M1256" t="s"/>
      <c r="N1256" t="s">
        <v>117</v>
      </c>
      <c r="O1256" t="s">
        <v>78</v>
      </c>
      <c r="P1256" t="s">
        <v>648</v>
      </c>
      <c r="Q1256" t="s"/>
      <c r="R1256" t="s">
        <v>80</v>
      </c>
      <c r="S1256" t="s">
        <v>128</v>
      </c>
      <c r="T1256" t="s">
        <v>82</v>
      </c>
      <c r="U1256" t="s"/>
      <c r="V1256" t="s">
        <v>83</v>
      </c>
      <c r="W1256" t="s">
        <v>94</v>
      </c>
      <c r="X1256" t="s"/>
      <c r="Y1256" t="s">
        <v>85</v>
      </c>
      <c r="Z1256">
        <f>HYPERLINK("https://hotelmonitor-cachepage.eclerx.com/savepage/tk_15439116859956772_sr_2152.html","info")</f>
        <v/>
      </c>
      <c r="AA1256" t="n">
        <v>169914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/>
      <c r="AP1256" t="n">
        <v>94</v>
      </c>
      <c r="AQ1256" t="s">
        <v>88</v>
      </c>
      <c r="AR1256" t="s">
        <v>103</v>
      </c>
      <c r="AS1256" t="s"/>
      <c r="AT1256" t="s">
        <v>90</v>
      </c>
      <c r="AU1256" t="s"/>
      <c r="AV1256" t="s"/>
      <c r="AW1256" t="s"/>
      <c r="AX1256" t="s"/>
      <c r="AY1256" t="n">
        <v>2311853</v>
      </c>
      <c r="AZ1256" t="s">
        <v>650</v>
      </c>
      <c r="BA1256" t="s"/>
      <c r="BB1256" t="n">
        <v>64740</v>
      </c>
      <c r="BC1256" t="n">
        <v>10.030549</v>
      </c>
      <c r="BD1256" t="n">
        <v>53.536126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647</v>
      </c>
      <c r="F1257" t="n">
        <v>1035613</v>
      </c>
      <c r="G1257" t="s">
        <v>74</v>
      </c>
      <c r="H1257" t="s">
        <v>75</v>
      </c>
      <c r="I1257" t="s"/>
      <c r="J1257" t="s">
        <v>74</v>
      </c>
      <c r="K1257" t="n">
        <v>91</v>
      </c>
      <c r="L1257" t="s">
        <v>76</v>
      </c>
      <c r="M1257" t="s"/>
      <c r="N1257" t="s">
        <v>370</v>
      </c>
      <c r="O1257" t="s">
        <v>78</v>
      </c>
      <c r="P1257" t="s">
        <v>648</v>
      </c>
      <c r="Q1257" t="s"/>
      <c r="R1257" t="s">
        <v>80</v>
      </c>
      <c r="S1257" t="s">
        <v>148</v>
      </c>
      <c r="T1257" t="s">
        <v>82</v>
      </c>
      <c r="U1257" t="s"/>
      <c r="V1257" t="s">
        <v>83</v>
      </c>
      <c r="W1257" t="s">
        <v>94</v>
      </c>
      <c r="X1257" t="s"/>
      <c r="Y1257" t="s">
        <v>85</v>
      </c>
      <c r="Z1257">
        <f>HYPERLINK("https://hotelmonitor-cachepage.eclerx.com/savepage/tk_15439116859956772_sr_2152.html","info")</f>
        <v/>
      </c>
      <c r="AA1257" t="n">
        <v>169914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/>
      <c r="AP1257" t="n">
        <v>94</v>
      </c>
      <c r="AQ1257" t="s">
        <v>88</v>
      </c>
      <c r="AR1257" t="s">
        <v>116</v>
      </c>
      <c r="AS1257" t="s"/>
      <c r="AT1257" t="s">
        <v>90</v>
      </c>
      <c r="AU1257" t="s"/>
      <c r="AV1257" t="s"/>
      <c r="AW1257" t="s"/>
      <c r="AX1257" t="s"/>
      <c r="AY1257" t="n">
        <v>2311853</v>
      </c>
      <c r="AZ1257" t="s">
        <v>650</v>
      </c>
      <c r="BA1257" t="s"/>
      <c r="BB1257" t="n">
        <v>64740</v>
      </c>
      <c r="BC1257" t="n">
        <v>10.030549</v>
      </c>
      <c r="BD1257" t="n">
        <v>53.536126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647</v>
      </c>
      <c r="F1258" t="n">
        <v>1035613</v>
      </c>
      <c r="G1258" t="s">
        <v>74</v>
      </c>
      <c r="H1258" t="s">
        <v>75</v>
      </c>
      <c r="I1258" t="s"/>
      <c r="J1258" t="s">
        <v>74</v>
      </c>
      <c r="K1258" t="n">
        <v>94</v>
      </c>
      <c r="L1258" t="s">
        <v>76</v>
      </c>
      <c r="M1258" t="s"/>
      <c r="N1258" t="s">
        <v>111</v>
      </c>
      <c r="O1258" t="s">
        <v>78</v>
      </c>
      <c r="P1258" t="s">
        <v>648</v>
      </c>
      <c r="Q1258" t="s"/>
      <c r="R1258" t="s">
        <v>80</v>
      </c>
      <c r="S1258" t="s">
        <v>267</v>
      </c>
      <c r="T1258" t="s">
        <v>82</v>
      </c>
      <c r="U1258" t="s"/>
      <c r="V1258" t="s">
        <v>83</v>
      </c>
      <c r="W1258" t="s">
        <v>84</v>
      </c>
      <c r="X1258" t="s"/>
      <c r="Y1258" t="s">
        <v>85</v>
      </c>
      <c r="Z1258">
        <f>HYPERLINK("https://hotelmonitor-cachepage.eclerx.com/savepage/tk_15439116859956772_sr_2152.html","info")</f>
        <v/>
      </c>
      <c r="AA1258" t="n">
        <v>169914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/>
      <c r="AP1258" t="n">
        <v>94</v>
      </c>
      <c r="AQ1258" t="s">
        <v>88</v>
      </c>
      <c r="AR1258" t="s">
        <v>113</v>
      </c>
      <c r="AS1258" t="s"/>
      <c r="AT1258" t="s">
        <v>90</v>
      </c>
      <c r="AU1258" t="s"/>
      <c r="AV1258" t="s"/>
      <c r="AW1258" t="s"/>
      <c r="AX1258" t="s"/>
      <c r="AY1258" t="n">
        <v>2311853</v>
      </c>
      <c r="AZ1258" t="s">
        <v>650</v>
      </c>
      <c r="BA1258" t="s"/>
      <c r="BB1258" t="n">
        <v>64740</v>
      </c>
      <c r="BC1258" t="n">
        <v>10.030549</v>
      </c>
      <c r="BD1258" t="n">
        <v>53.536126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647</v>
      </c>
      <c r="F1259" t="n">
        <v>1035613</v>
      </c>
      <c r="G1259" t="s">
        <v>74</v>
      </c>
      <c r="H1259" t="s">
        <v>75</v>
      </c>
      <c r="I1259" t="s"/>
      <c r="J1259" t="s">
        <v>74</v>
      </c>
      <c r="K1259" t="n">
        <v>95</v>
      </c>
      <c r="L1259" t="s">
        <v>76</v>
      </c>
      <c r="M1259" t="s"/>
      <c r="N1259" t="s">
        <v>100</v>
      </c>
      <c r="O1259" t="s">
        <v>78</v>
      </c>
      <c r="P1259" t="s">
        <v>648</v>
      </c>
      <c r="Q1259" t="s"/>
      <c r="R1259" t="s">
        <v>80</v>
      </c>
      <c r="S1259" t="s">
        <v>501</v>
      </c>
      <c r="T1259" t="s">
        <v>82</v>
      </c>
      <c r="U1259" t="s"/>
      <c r="V1259" t="s">
        <v>83</v>
      </c>
      <c r="W1259" t="s">
        <v>94</v>
      </c>
      <c r="X1259" t="s"/>
      <c r="Y1259" t="s">
        <v>85</v>
      </c>
      <c r="Z1259">
        <f>HYPERLINK("https://hotelmonitor-cachepage.eclerx.com/savepage/tk_15439116859956772_sr_2152.html","info")</f>
        <v/>
      </c>
      <c r="AA1259" t="n">
        <v>169914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/>
      <c r="AP1259" t="n">
        <v>94</v>
      </c>
      <c r="AQ1259" t="s">
        <v>88</v>
      </c>
      <c r="AR1259" t="s">
        <v>103</v>
      </c>
      <c r="AS1259" t="s"/>
      <c r="AT1259" t="s">
        <v>90</v>
      </c>
      <c r="AU1259" t="s"/>
      <c r="AV1259" t="s"/>
      <c r="AW1259" t="s"/>
      <c r="AX1259" t="s"/>
      <c r="AY1259" t="n">
        <v>2311853</v>
      </c>
      <c r="AZ1259" t="s">
        <v>650</v>
      </c>
      <c r="BA1259" t="s"/>
      <c r="BB1259" t="n">
        <v>64740</v>
      </c>
      <c r="BC1259" t="n">
        <v>10.030549</v>
      </c>
      <c r="BD1259" t="n">
        <v>53.536126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647</v>
      </c>
      <c r="F1260" t="n">
        <v>1035613</v>
      </c>
      <c r="G1260" t="s">
        <v>74</v>
      </c>
      <c r="H1260" t="s">
        <v>75</v>
      </c>
      <c r="I1260" t="s"/>
      <c r="J1260" t="s">
        <v>74</v>
      </c>
      <c r="K1260" t="n">
        <v>96</v>
      </c>
      <c r="L1260" t="s">
        <v>76</v>
      </c>
      <c r="M1260" t="s"/>
      <c r="N1260" t="s">
        <v>117</v>
      </c>
      <c r="O1260" t="s">
        <v>78</v>
      </c>
      <c r="P1260" t="s">
        <v>648</v>
      </c>
      <c r="Q1260" t="s"/>
      <c r="R1260" t="s">
        <v>80</v>
      </c>
      <c r="S1260" t="s">
        <v>406</v>
      </c>
      <c r="T1260" t="s">
        <v>82</v>
      </c>
      <c r="U1260" t="s"/>
      <c r="V1260" t="s">
        <v>83</v>
      </c>
      <c r="W1260" t="s">
        <v>84</v>
      </c>
      <c r="X1260" t="s"/>
      <c r="Y1260" t="s">
        <v>85</v>
      </c>
      <c r="Z1260">
        <f>HYPERLINK("https://hotelmonitor-cachepage.eclerx.com/savepage/tk_15439116859956772_sr_2152.html","info")</f>
        <v/>
      </c>
      <c r="AA1260" t="n">
        <v>169914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/>
      <c r="AP1260" t="n">
        <v>94</v>
      </c>
      <c r="AQ1260" t="s">
        <v>88</v>
      </c>
      <c r="AR1260" t="s">
        <v>103</v>
      </c>
      <c r="AS1260" t="s"/>
      <c r="AT1260" t="s">
        <v>90</v>
      </c>
      <c r="AU1260" t="s"/>
      <c r="AV1260" t="s"/>
      <c r="AW1260" t="s"/>
      <c r="AX1260" t="s"/>
      <c r="AY1260" t="n">
        <v>2311853</v>
      </c>
      <c r="AZ1260" t="s">
        <v>650</v>
      </c>
      <c r="BA1260" t="s"/>
      <c r="BB1260" t="n">
        <v>64740</v>
      </c>
      <c r="BC1260" t="n">
        <v>10.030549</v>
      </c>
      <c r="BD1260" t="n">
        <v>53.536126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647</v>
      </c>
      <c r="F1261" t="n">
        <v>1035613</v>
      </c>
      <c r="G1261" t="s">
        <v>74</v>
      </c>
      <c r="H1261" t="s">
        <v>75</v>
      </c>
      <c r="I1261" t="s"/>
      <c r="J1261" t="s">
        <v>74</v>
      </c>
      <c r="K1261" t="n">
        <v>96</v>
      </c>
      <c r="L1261" t="s">
        <v>76</v>
      </c>
      <c r="M1261" t="s"/>
      <c r="N1261" t="s">
        <v>77</v>
      </c>
      <c r="O1261" t="s">
        <v>78</v>
      </c>
      <c r="P1261" t="s">
        <v>648</v>
      </c>
      <c r="Q1261" t="s"/>
      <c r="R1261" t="s">
        <v>80</v>
      </c>
      <c r="S1261" t="s">
        <v>406</v>
      </c>
      <c r="T1261" t="s">
        <v>82</v>
      </c>
      <c r="U1261" t="s"/>
      <c r="V1261" t="s">
        <v>83</v>
      </c>
      <c r="W1261" t="s">
        <v>84</v>
      </c>
      <c r="X1261" t="s"/>
      <c r="Y1261" t="s">
        <v>85</v>
      </c>
      <c r="Z1261">
        <f>HYPERLINK("https://hotelmonitor-cachepage.eclerx.com/savepage/tk_15439116859956772_sr_2152.html","info")</f>
        <v/>
      </c>
      <c r="AA1261" t="n">
        <v>169914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/>
      <c r="AP1261" t="n">
        <v>94</v>
      </c>
      <c r="AQ1261" t="s">
        <v>88</v>
      </c>
      <c r="AR1261" t="s">
        <v>119</v>
      </c>
      <c r="AS1261" t="s"/>
      <c r="AT1261" t="s">
        <v>90</v>
      </c>
      <c r="AU1261" t="s"/>
      <c r="AV1261" t="s"/>
      <c r="AW1261" t="s"/>
      <c r="AX1261" t="s"/>
      <c r="AY1261" t="n">
        <v>2311853</v>
      </c>
      <c r="AZ1261" t="s">
        <v>650</v>
      </c>
      <c r="BA1261" t="s"/>
      <c r="BB1261" t="n">
        <v>64740</v>
      </c>
      <c r="BC1261" t="n">
        <v>10.030549</v>
      </c>
      <c r="BD1261" t="n">
        <v>53.536126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647</v>
      </c>
      <c r="F1262" t="n">
        <v>1035613</v>
      </c>
      <c r="G1262" t="s">
        <v>74</v>
      </c>
      <c r="H1262" t="s">
        <v>75</v>
      </c>
      <c r="I1262" t="s"/>
      <c r="J1262" t="s">
        <v>74</v>
      </c>
      <c r="K1262" t="n">
        <v>97</v>
      </c>
      <c r="L1262" t="s">
        <v>76</v>
      </c>
      <c r="M1262" t="s"/>
      <c r="N1262" t="s">
        <v>77</v>
      </c>
      <c r="O1262" t="s">
        <v>78</v>
      </c>
      <c r="P1262" t="s">
        <v>648</v>
      </c>
      <c r="Q1262" t="s"/>
      <c r="R1262" t="s">
        <v>80</v>
      </c>
      <c r="S1262" t="s">
        <v>314</v>
      </c>
      <c r="T1262" t="s">
        <v>82</v>
      </c>
      <c r="U1262" t="s"/>
      <c r="V1262" t="s">
        <v>83</v>
      </c>
      <c r="W1262" t="s">
        <v>84</v>
      </c>
      <c r="X1262" t="s"/>
      <c r="Y1262" t="s">
        <v>85</v>
      </c>
      <c r="Z1262">
        <f>HYPERLINK("https://hotelmonitor-cachepage.eclerx.com/savepage/tk_15439116859956772_sr_2152.html","info")</f>
        <v/>
      </c>
      <c r="AA1262" t="n">
        <v>169914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/>
      <c r="AP1262" t="n">
        <v>94</v>
      </c>
      <c r="AQ1262" t="s">
        <v>88</v>
      </c>
      <c r="AR1262" t="s">
        <v>121</v>
      </c>
      <c r="AS1262" t="s"/>
      <c r="AT1262" t="s">
        <v>90</v>
      </c>
      <c r="AU1262" t="s"/>
      <c r="AV1262" t="s"/>
      <c r="AW1262" t="s"/>
      <c r="AX1262" t="s"/>
      <c r="AY1262" t="n">
        <v>2311853</v>
      </c>
      <c r="AZ1262" t="s">
        <v>650</v>
      </c>
      <c r="BA1262" t="s"/>
      <c r="BB1262" t="n">
        <v>64740</v>
      </c>
      <c r="BC1262" t="n">
        <v>10.030549</v>
      </c>
      <c r="BD1262" t="n">
        <v>53.536126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647</v>
      </c>
      <c r="F1263" t="n">
        <v>1035613</v>
      </c>
      <c r="G1263" t="s">
        <v>74</v>
      </c>
      <c r="H1263" t="s">
        <v>75</v>
      </c>
      <c r="I1263" t="s"/>
      <c r="J1263" t="s">
        <v>74</v>
      </c>
      <c r="K1263" t="n">
        <v>107</v>
      </c>
      <c r="L1263" t="s">
        <v>76</v>
      </c>
      <c r="M1263" t="s"/>
      <c r="N1263" t="s">
        <v>370</v>
      </c>
      <c r="O1263" t="s">
        <v>78</v>
      </c>
      <c r="P1263" t="s">
        <v>648</v>
      </c>
      <c r="Q1263" t="s"/>
      <c r="R1263" t="s">
        <v>80</v>
      </c>
      <c r="S1263" t="s">
        <v>268</v>
      </c>
      <c r="T1263" t="s">
        <v>82</v>
      </c>
      <c r="U1263" t="s"/>
      <c r="V1263" t="s">
        <v>83</v>
      </c>
      <c r="W1263" t="s">
        <v>84</v>
      </c>
      <c r="X1263" t="s"/>
      <c r="Y1263" t="s">
        <v>85</v>
      </c>
      <c r="Z1263">
        <f>HYPERLINK("https://hotelmonitor-cachepage.eclerx.com/savepage/tk_15439116859956772_sr_2152.html","info")</f>
        <v/>
      </c>
      <c r="AA1263" t="n">
        <v>169914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/>
      <c r="AP1263" t="n">
        <v>94</v>
      </c>
      <c r="AQ1263" t="s">
        <v>88</v>
      </c>
      <c r="AR1263" t="s">
        <v>110</v>
      </c>
      <c r="AS1263" t="s"/>
      <c r="AT1263" t="s">
        <v>90</v>
      </c>
      <c r="AU1263" t="s"/>
      <c r="AV1263" t="s"/>
      <c r="AW1263" t="s"/>
      <c r="AX1263" t="s"/>
      <c r="AY1263" t="n">
        <v>2311853</v>
      </c>
      <c r="AZ1263" t="s">
        <v>650</v>
      </c>
      <c r="BA1263" t="s"/>
      <c r="BB1263" t="n">
        <v>64740</v>
      </c>
      <c r="BC1263" t="n">
        <v>10.030549</v>
      </c>
      <c r="BD1263" t="n">
        <v>53.536126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647</v>
      </c>
      <c r="F1264" t="n">
        <v>1035613</v>
      </c>
      <c r="G1264" t="s">
        <v>74</v>
      </c>
      <c r="H1264" t="s">
        <v>75</v>
      </c>
      <c r="I1264" t="s"/>
      <c r="J1264" t="s">
        <v>74</v>
      </c>
      <c r="K1264" t="n">
        <v>110</v>
      </c>
      <c r="L1264" t="s">
        <v>76</v>
      </c>
      <c r="M1264" t="s"/>
      <c r="N1264" t="s">
        <v>651</v>
      </c>
      <c r="O1264" t="s">
        <v>78</v>
      </c>
      <c r="P1264" t="s">
        <v>648</v>
      </c>
      <c r="Q1264" t="s"/>
      <c r="R1264" t="s">
        <v>80</v>
      </c>
      <c r="S1264" t="s">
        <v>151</v>
      </c>
      <c r="T1264" t="s">
        <v>82</v>
      </c>
      <c r="U1264" t="s"/>
      <c r="V1264" t="s">
        <v>83</v>
      </c>
      <c r="W1264" t="s">
        <v>94</v>
      </c>
      <c r="X1264" t="s"/>
      <c r="Y1264" t="s">
        <v>85</v>
      </c>
      <c r="Z1264">
        <f>HYPERLINK("https://hotelmonitor-cachepage.eclerx.com/savepage/tk_15439116859956772_sr_2152.html","info")</f>
        <v/>
      </c>
      <c r="AA1264" t="n">
        <v>169914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/>
      <c r="AP1264" t="n">
        <v>94</v>
      </c>
      <c r="AQ1264" t="s">
        <v>88</v>
      </c>
      <c r="AR1264" t="s">
        <v>110</v>
      </c>
      <c r="AS1264" t="s"/>
      <c r="AT1264" t="s">
        <v>90</v>
      </c>
      <c r="AU1264" t="s"/>
      <c r="AV1264" t="s"/>
      <c r="AW1264" t="s"/>
      <c r="AX1264" t="s"/>
      <c r="AY1264" t="n">
        <v>2311853</v>
      </c>
      <c r="AZ1264" t="s">
        <v>650</v>
      </c>
      <c r="BA1264" t="s"/>
      <c r="BB1264" t="n">
        <v>64740</v>
      </c>
      <c r="BC1264" t="n">
        <v>10.030549</v>
      </c>
      <c r="BD1264" t="n">
        <v>53.536126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647</v>
      </c>
      <c r="F1265" t="n">
        <v>1035613</v>
      </c>
      <c r="G1265" t="s">
        <v>74</v>
      </c>
      <c r="H1265" t="s">
        <v>75</v>
      </c>
      <c r="I1265" t="s"/>
      <c r="J1265" t="s">
        <v>74</v>
      </c>
      <c r="K1265" t="n">
        <v>111</v>
      </c>
      <c r="L1265" t="s">
        <v>76</v>
      </c>
      <c r="M1265" t="s"/>
      <c r="N1265" t="s">
        <v>117</v>
      </c>
      <c r="O1265" t="s">
        <v>78</v>
      </c>
      <c r="P1265" t="s">
        <v>648</v>
      </c>
      <c r="Q1265" t="s"/>
      <c r="R1265" t="s">
        <v>80</v>
      </c>
      <c r="S1265" t="s">
        <v>179</v>
      </c>
      <c r="T1265" t="s">
        <v>82</v>
      </c>
      <c r="U1265" t="s"/>
      <c r="V1265" t="s">
        <v>83</v>
      </c>
      <c r="W1265" t="s">
        <v>84</v>
      </c>
      <c r="X1265" t="s"/>
      <c r="Y1265" t="s">
        <v>85</v>
      </c>
      <c r="Z1265">
        <f>HYPERLINK("https://hotelmonitor-cachepage.eclerx.com/savepage/tk_15439116859956772_sr_2152.html","info")</f>
        <v/>
      </c>
      <c r="AA1265" t="n">
        <v>169914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/>
      <c r="AP1265" t="n">
        <v>94</v>
      </c>
      <c r="AQ1265" t="s">
        <v>88</v>
      </c>
      <c r="AR1265" t="s">
        <v>103</v>
      </c>
      <c r="AS1265" t="s"/>
      <c r="AT1265" t="s">
        <v>90</v>
      </c>
      <c r="AU1265" t="s"/>
      <c r="AV1265" t="s"/>
      <c r="AW1265" t="s"/>
      <c r="AX1265" t="s"/>
      <c r="AY1265" t="n">
        <v>2311853</v>
      </c>
      <c r="AZ1265" t="s">
        <v>650</v>
      </c>
      <c r="BA1265" t="s"/>
      <c r="BB1265" t="n">
        <v>64740</v>
      </c>
      <c r="BC1265" t="n">
        <v>10.030549</v>
      </c>
      <c r="BD1265" t="n">
        <v>53.536126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647</v>
      </c>
      <c r="F1266" t="n">
        <v>1035613</v>
      </c>
      <c r="G1266" t="s">
        <v>74</v>
      </c>
      <c r="H1266" t="s">
        <v>75</v>
      </c>
      <c r="I1266" t="s"/>
      <c r="J1266" t="s">
        <v>74</v>
      </c>
      <c r="K1266" t="n">
        <v>112</v>
      </c>
      <c r="L1266" t="s">
        <v>76</v>
      </c>
      <c r="M1266" t="s"/>
      <c r="N1266" t="s">
        <v>370</v>
      </c>
      <c r="O1266" t="s">
        <v>78</v>
      </c>
      <c r="P1266" t="s">
        <v>648</v>
      </c>
      <c r="Q1266" t="s"/>
      <c r="R1266" t="s">
        <v>80</v>
      </c>
      <c r="S1266" t="s">
        <v>344</v>
      </c>
      <c r="T1266" t="s">
        <v>82</v>
      </c>
      <c r="U1266" t="s"/>
      <c r="V1266" t="s">
        <v>83</v>
      </c>
      <c r="W1266" t="s">
        <v>84</v>
      </c>
      <c r="X1266" t="s"/>
      <c r="Y1266" t="s">
        <v>85</v>
      </c>
      <c r="Z1266">
        <f>HYPERLINK("https://hotelmonitor-cachepage.eclerx.com/savepage/tk_15439116859956772_sr_2152.html","info")</f>
        <v/>
      </c>
      <c r="AA1266" t="n">
        <v>169914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/>
      <c r="AP1266" t="n">
        <v>94</v>
      </c>
      <c r="AQ1266" t="s">
        <v>88</v>
      </c>
      <c r="AR1266" t="s">
        <v>116</v>
      </c>
      <c r="AS1266" t="s"/>
      <c r="AT1266" t="s">
        <v>90</v>
      </c>
      <c r="AU1266" t="s"/>
      <c r="AV1266" t="s"/>
      <c r="AW1266" t="s"/>
      <c r="AX1266" t="s"/>
      <c r="AY1266" t="n">
        <v>2311853</v>
      </c>
      <c r="AZ1266" t="s">
        <v>650</v>
      </c>
      <c r="BA1266" t="s"/>
      <c r="BB1266" t="n">
        <v>64740</v>
      </c>
      <c r="BC1266" t="n">
        <v>10.030549</v>
      </c>
      <c r="BD1266" t="n">
        <v>53.536126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647</v>
      </c>
      <c r="F1267" t="n">
        <v>1035613</v>
      </c>
      <c r="G1267" t="s">
        <v>74</v>
      </c>
      <c r="H1267" t="s">
        <v>75</v>
      </c>
      <c r="I1267" t="s"/>
      <c r="J1267" t="s">
        <v>74</v>
      </c>
      <c r="K1267" t="n">
        <v>115</v>
      </c>
      <c r="L1267" t="s">
        <v>76</v>
      </c>
      <c r="M1267" t="s"/>
      <c r="N1267" t="s">
        <v>651</v>
      </c>
      <c r="O1267" t="s">
        <v>78</v>
      </c>
      <c r="P1267" t="s">
        <v>648</v>
      </c>
      <c r="Q1267" t="s"/>
      <c r="R1267" t="s">
        <v>80</v>
      </c>
      <c r="S1267" t="s">
        <v>285</v>
      </c>
      <c r="T1267" t="s">
        <v>82</v>
      </c>
      <c r="U1267" t="s"/>
      <c r="V1267" t="s">
        <v>83</v>
      </c>
      <c r="W1267" t="s">
        <v>94</v>
      </c>
      <c r="X1267" t="s"/>
      <c r="Y1267" t="s">
        <v>85</v>
      </c>
      <c r="Z1267">
        <f>HYPERLINK("https://hotelmonitor-cachepage.eclerx.com/savepage/tk_15439116859956772_sr_2152.html","info")</f>
        <v/>
      </c>
      <c r="AA1267" t="n">
        <v>169914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/>
      <c r="AP1267" t="n">
        <v>94</v>
      </c>
      <c r="AQ1267" t="s">
        <v>88</v>
      </c>
      <c r="AR1267" t="s">
        <v>116</v>
      </c>
      <c r="AS1267" t="s"/>
      <c r="AT1267" t="s">
        <v>90</v>
      </c>
      <c r="AU1267" t="s"/>
      <c r="AV1267" t="s"/>
      <c r="AW1267" t="s"/>
      <c r="AX1267" t="s"/>
      <c r="AY1267" t="n">
        <v>2311853</v>
      </c>
      <c r="AZ1267" t="s">
        <v>650</v>
      </c>
      <c r="BA1267" t="s"/>
      <c r="BB1267" t="n">
        <v>64740</v>
      </c>
      <c r="BC1267" t="n">
        <v>10.030549</v>
      </c>
      <c r="BD1267" t="n">
        <v>53.536126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647</v>
      </c>
      <c r="F1268" t="n">
        <v>1035613</v>
      </c>
      <c r="G1268" t="s">
        <v>74</v>
      </c>
      <c r="H1268" t="s">
        <v>75</v>
      </c>
      <c r="I1268" t="s"/>
      <c r="J1268" t="s">
        <v>74</v>
      </c>
      <c r="K1268" t="n">
        <v>140</v>
      </c>
      <c r="L1268" t="s">
        <v>76</v>
      </c>
      <c r="M1268" t="s"/>
      <c r="N1268" t="s">
        <v>651</v>
      </c>
      <c r="O1268" t="s">
        <v>78</v>
      </c>
      <c r="P1268" t="s">
        <v>648</v>
      </c>
      <c r="Q1268" t="s"/>
      <c r="R1268" t="s">
        <v>80</v>
      </c>
      <c r="S1268" t="s">
        <v>352</v>
      </c>
      <c r="T1268" t="s">
        <v>82</v>
      </c>
      <c r="U1268" t="s"/>
      <c r="V1268" t="s">
        <v>83</v>
      </c>
      <c r="W1268" t="s">
        <v>84</v>
      </c>
      <c r="X1268" t="s"/>
      <c r="Y1268" t="s">
        <v>85</v>
      </c>
      <c r="Z1268">
        <f>HYPERLINK("https://hotelmonitor-cachepage.eclerx.com/savepage/tk_15439116859956772_sr_2152.html","info")</f>
        <v/>
      </c>
      <c r="AA1268" t="n">
        <v>169914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87</v>
      </c>
      <c r="AO1268" t="s"/>
      <c r="AP1268" t="n">
        <v>94</v>
      </c>
      <c r="AQ1268" t="s">
        <v>88</v>
      </c>
      <c r="AR1268" t="s">
        <v>110</v>
      </c>
      <c r="AS1268" t="s"/>
      <c r="AT1268" t="s">
        <v>90</v>
      </c>
      <c r="AU1268" t="s"/>
      <c r="AV1268" t="s"/>
      <c r="AW1268" t="s"/>
      <c r="AX1268" t="s"/>
      <c r="AY1268" t="n">
        <v>2311853</v>
      </c>
      <c r="AZ1268" t="s">
        <v>650</v>
      </c>
      <c r="BA1268" t="s"/>
      <c r="BB1268" t="n">
        <v>64740</v>
      </c>
      <c r="BC1268" t="n">
        <v>10.030549</v>
      </c>
      <c r="BD1268" t="n">
        <v>53.536126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647</v>
      </c>
      <c r="F1269" t="n">
        <v>1035613</v>
      </c>
      <c r="G1269" t="s">
        <v>74</v>
      </c>
      <c r="H1269" t="s">
        <v>75</v>
      </c>
      <c r="I1269" t="s"/>
      <c r="J1269" t="s">
        <v>74</v>
      </c>
      <c r="K1269" t="n">
        <v>147</v>
      </c>
      <c r="L1269" t="s">
        <v>76</v>
      </c>
      <c r="M1269" t="s"/>
      <c r="N1269" t="s">
        <v>651</v>
      </c>
      <c r="O1269" t="s">
        <v>78</v>
      </c>
      <c r="P1269" t="s">
        <v>648</v>
      </c>
      <c r="Q1269" t="s"/>
      <c r="R1269" t="s">
        <v>80</v>
      </c>
      <c r="S1269" t="s">
        <v>355</v>
      </c>
      <c r="T1269" t="s">
        <v>82</v>
      </c>
      <c r="U1269" t="s"/>
      <c r="V1269" t="s">
        <v>83</v>
      </c>
      <c r="W1269" t="s">
        <v>84</v>
      </c>
      <c r="X1269" t="s"/>
      <c r="Y1269" t="s">
        <v>85</v>
      </c>
      <c r="Z1269">
        <f>HYPERLINK("https://hotelmonitor-cachepage.eclerx.com/savepage/tk_15439116859956772_sr_2152.html","info")</f>
        <v/>
      </c>
      <c r="AA1269" t="n">
        <v>169914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87</v>
      </c>
      <c r="AO1269" t="s"/>
      <c r="AP1269" t="n">
        <v>94</v>
      </c>
      <c r="AQ1269" t="s">
        <v>88</v>
      </c>
      <c r="AR1269" t="s">
        <v>116</v>
      </c>
      <c r="AS1269" t="s"/>
      <c r="AT1269" t="s">
        <v>90</v>
      </c>
      <c r="AU1269" t="s"/>
      <c r="AV1269" t="s"/>
      <c r="AW1269" t="s"/>
      <c r="AX1269" t="s"/>
      <c r="AY1269" t="n">
        <v>2311853</v>
      </c>
      <c r="AZ1269" t="s">
        <v>650</v>
      </c>
      <c r="BA1269" t="s"/>
      <c r="BB1269" t="n">
        <v>64740</v>
      </c>
      <c r="BC1269" t="n">
        <v>10.030549</v>
      </c>
      <c r="BD1269" t="n">
        <v>53.536126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769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168</v>
      </c>
      <c r="L1270" t="s">
        <v>76</v>
      </c>
      <c r="M1270" t="s"/>
      <c r="N1270" t="s">
        <v>342</v>
      </c>
      <c r="O1270" t="s">
        <v>78</v>
      </c>
      <c r="P1270" t="s">
        <v>769</v>
      </c>
      <c r="Q1270" t="s"/>
      <c r="R1270" t="s">
        <v>80</v>
      </c>
      <c r="S1270" t="s">
        <v>419</v>
      </c>
      <c r="T1270" t="s">
        <v>82</v>
      </c>
      <c r="U1270" t="s"/>
      <c r="V1270" t="s">
        <v>83</v>
      </c>
      <c r="W1270" t="s">
        <v>84</v>
      </c>
      <c r="X1270" t="s"/>
      <c r="Y1270" t="s">
        <v>85</v>
      </c>
      <c r="Z1270">
        <f>HYPERLINK("https://hotelmonitor-cachepage.eclerx.com/savepage/tk_15439114583218968_sr_2152.html","info")</f>
        <v/>
      </c>
      <c r="AA1270" t="n">
        <v>-4276810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87</v>
      </c>
      <c r="AO1270" t="s"/>
      <c r="AP1270" t="n">
        <v>11</v>
      </c>
      <c r="AQ1270" t="s">
        <v>88</v>
      </c>
      <c r="AR1270" t="s">
        <v>107</v>
      </c>
      <c r="AS1270" t="s"/>
      <c r="AT1270" t="s">
        <v>90</v>
      </c>
      <c r="AU1270" t="s"/>
      <c r="AV1270" t="s"/>
      <c r="AW1270" t="s"/>
      <c r="AX1270" t="s"/>
      <c r="AY1270" t="n">
        <v>4276810</v>
      </c>
      <c r="AZ1270" t="s">
        <v>770</v>
      </c>
      <c r="BA1270" t="s"/>
      <c r="BB1270" t="n">
        <v>27820</v>
      </c>
      <c r="BC1270" t="n">
        <v>9.939987</v>
      </c>
      <c r="BD1270" t="n">
        <v>53.460319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769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170</v>
      </c>
      <c r="L1271" t="s">
        <v>76</v>
      </c>
      <c r="M1271" t="s"/>
      <c r="N1271" t="s">
        <v>342</v>
      </c>
      <c r="O1271" t="s">
        <v>78</v>
      </c>
      <c r="P1271" t="s">
        <v>769</v>
      </c>
      <c r="Q1271" t="s"/>
      <c r="R1271" t="s">
        <v>80</v>
      </c>
      <c r="S1271" t="s">
        <v>421</v>
      </c>
      <c r="T1271" t="s">
        <v>82</v>
      </c>
      <c r="U1271" t="s"/>
      <c r="V1271" t="s">
        <v>83</v>
      </c>
      <c r="W1271" t="s">
        <v>84</v>
      </c>
      <c r="X1271" t="s"/>
      <c r="Y1271" t="s">
        <v>85</v>
      </c>
      <c r="Z1271">
        <f>HYPERLINK("https://hotelmonitor-cachepage.eclerx.com/savepage/tk_15439114583218968_sr_2152.html","info")</f>
        <v/>
      </c>
      <c r="AA1271" t="n">
        <v>-4276810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87</v>
      </c>
      <c r="AO1271" t="s"/>
      <c r="AP1271" t="n">
        <v>11</v>
      </c>
      <c r="AQ1271" t="s">
        <v>88</v>
      </c>
      <c r="AR1271" t="s">
        <v>107</v>
      </c>
      <c r="AS1271" t="s"/>
      <c r="AT1271" t="s">
        <v>90</v>
      </c>
      <c r="AU1271" t="s"/>
      <c r="AV1271" t="s"/>
      <c r="AW1271" t="s"/>
      <c r="AX1271" t="s"/>
      <c r="AY1271" t="n">
        <v>4276810</v>
      </c>
      <c r="AZ1271" t="s">
        <v>770</v>
      </c>
      <c r="BA1271" t="s"/>
      <c r="BB1271" t="n">
        <v>27820</v>
      </c>
      <c r="BC1271" t="n">
        <v>9.939987</v>
      </c>
      <c r="BD1271" t="n">
        <v>53.460319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97</v>
      </c>
      <c r="B1272" t="s">
        <v>71</v>
      </c>
      <c r="C1272" t="s">
        <v>98</v>
      </c>
      <c r="D1272" t="n">
        <v>2</v>
      </c>
      <c r="E1272" t="s">
        <v>529</v>
      </c>
      <c r="F1272" t="n">
        <v>6617559</v>
      </c>
      <c r="G1272" t="s">
        <v>74</v>
      </c>
      <c r="H1272" t="s">
        <v>75</v>
      </c>
      <c r="I1272" t="s"/>
      <c r="J1272" t="s">
        <v>74</v>
      </c>
      <c r="K1272" t="n">
        <v>155</v>
      </c>
      <c r="L1272" t="s">
        <v>76</v>
      </c>
      <c r="M1272" t="s"/>
      <c r="N1272" t="s">
        <v>530</v>
      </c>
      <c r="O1272" t="s">
        <v>78</v>
      </c>
      <c r="P1272" t="s">
        <v>531</v>
      </c>
      <c r="Q1272" t="s"/>
      <c r="R1272" t="s">
        <v>80</v>
      </c>
      <c r="S1272" t="s">
        <v>373</v>
      </c>
      <c r="T1272" t="s">
        <v>82</v>
      </c>
      <c r="U1272" t="s"/>
      <c r="V1272" t="s">
        <v>83</v>
      </c>
      <c r="W1272" t="s">
        <v>84</v>
      </c>
      <c r="X1272" t="s"/>
      <c r="Y1272" t="s">
        <v>85</v>
      </c>
      <c r="Z1272">
        <f>HYPERLINK("https://hotelmonitor-cachepage.eclerx.com/savepage/tk_1543901476409205_sr_2151.html","info")</f>
        <v/>
      </c>
      <c r="AA1272" t="n">
        <v>34756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87</v>
      </c>
      <c r="AO1272" t="s"/>
      <c r="AP1272" t="n">
        <v>20</v>
      </c>
      <c r="AQ1272" t="s">
        <v>88</v>
      </c>
      <c r="AR1272" t="s">
        <v>110</v>
      </c>
      <c r="AS1272" t="s"/>
      <c r="AT1272" t="s">
        <v>90</v>
      </c>
      <c r="AU1272" t="s"/>
      <c r="AV1272" t="s"/>
      <c r="AW1272" t="s"/>
      <c r="AX1272" t="s"/>
      <c r="AY1272" t="n">
        <v>2311876</v>
      </c>
      <c r="AZ1272" t="s">
        <v>322</v>
      </c>
      <c r="BA1272" t="s"/>
      <c r="BB1272" t="n">
        <v>28220</v>
      </c>
      <c r="BC1272" t="n">
        <v>0</v>
      </c>
      <c r="BD1272" t="n">
        <v>0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97</v>
      </c>
      <c r="B1273" t="s">
        <v>71</v>
      </c>
      <c r="C1273" t="s">
        <v>98</v>
      </c>
      <c r="D1273" t="n">
        <v>2</v>
      </c>
      <c r="E1273" t="s">
        <v>529</v>
      </c>
      <c r="F1273" t="n">
        <v>6617559</v>
      </c>
      <c r="G1273" t="s">
        <v>74</v>
      </c>
      <c r="H1273" t="s">
        <v>75</v>
      </c>
      <c r="I1273" t="s"/>
      <c r="J1273" t="s">
        <v>74</v>
      </c>
      <c r="K1273" t="n">
        <v>160</v>
      </c>
      <c r="L1273" t="s">
        <v>76</v>
      </c>
      <c r="M1273" t="s"/>
      <c r="N1273" t="s">
        <v>532</v>
      </c>
      <c r="O1273" t="s">
        <v>78</v>
      </c>
      <c r="P1273" t="s">
        <v>531</v>
      </c>
      <c r="Q1273" t="s"/>
      <c r="R1273" t="s">
        <v>80</v>
      </c>
      <c r="S1273" t="s">
        <v>356</v>
      </c>
      <c r="T1273" t="s">
        <v>82</v>
      </c>
      <c r="U1273" t="s"/>
      <c r="V1273" t="s">
        <v>83</v>
      </c>
      <c r="W1273" t="s">
        <v>84</v>
      </c>
      <c r="X1273" t="s"/>
      <c r="Y1273" t="s">
        <v>85</v>
      </c>
      <c r="Z1273">
        <f>HYPERLINK("https://hotelmonitor-cachepage.eclerx.com/savepage/tk_1543901476409205_sr_2151.html","info")</f>
        <v/>
      </c>
      <c r="AA1273" t="n">
        <v>34756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87</v>
      </c>
      <c r="AO1273" t="s"/>
      <c r="AP1273" t="n">
        <v>20</v>
      </c>
      <c r="AQ1273" t="s">
        <v>88</v>
      </c>
      <c r="AR1273" t="s">
        <v>156</v>
      </c>
      <c r="AS1273" t="s"/>
      <c r="AT1273" t="s">
        <v>90</v>
      </c>
      <c r="AU1273" t="s"/>
      <c r="AV1273" t="s"/>
      <c r="AW1273" t="s"/>
      <c r="AX1273" t="s"/>
      <c r="AY1273" t="n">
        <v>2311876</v>
      </c>
      <c r="AZ1273" t="s">
        <v>322</v>
      </c>
      <c r="BA1273" t="s"/>
      <c r="BB1273" t="n">
        <v>28220</v>
      </c>
      <c r="BC1273" t="n">
        <v>0</v>
      </c>
      <c r="BD1273" t="n">
        <v>0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97</v>
      </c>
      <c r="B1274" t="s">
        <v>71</v>
      </c>
      <c r="C1274" t="s">
        <v>98</v>
      </c>
      <c r="D1274" t="n">
        <v>2</v>
      </c>
      <c r="E1274" t="s">
        <v>529</v>
      </c>
      <c r="F1274" t="n">
        <v>6617559</v>
      </c>
      <c r="G1274" t="s">
        <v>74</v>
      </c>
      <c r="H1274" t="s">
        <v>75</v>
      </c>
      <c r="I1274" t="s"/>
      <c r="J1274" t="s">
        <v>74</v>
      </c>
      <c r="K1274" t="n">
        <v>160</v>
      </c>
      <c r="L1274" t="s">
        <v>76</v>
      </c>
      <c r="M1274" t="s"/>
      <c r="N1274" t="s">
        <v>530</v>
      </c>
      <c r="O1274" t="s">
        <v>78</v>
      </c>
      <c r="P1274" t="s">
        <v>531</v>
      </c>
      <c r="Q1274" t="s"/>
      <c r="R1274" t="s">
        <v>80</v>
      </c>
      <c r="S1274" t="s">
        <v>356</v>
      </c>
      <c r="T1274" t="s">
        <v>82</v>
      </c>
      <c r="U1274" t="s"/>
      <c r="V1274" t="s">
        <v>83</v>
      </c>
      <c r="W1274" t="s">
        <v>84</v>
      </c>
      <c r="X1274" t="s"/>
      <c r="Y1274" t="s">
        <v>85</v>
      </c>
      <c r="Z1274">
        <f>HYPERLINK("https://hotelmonitor-cachepage.eclerx.com/savepage/tk_1543901476409205_sr_2151.html","info")</f>
        <v/>
      </c>
      <c r="AA1274" t="n">
        <v>34756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87</v>
      </c>
      <c r="AO1274" t="s"/>
      <c r="AP1274" t="n">
        <v>20</v>
      </c>
      <c r="AQ1274" t="s">
        <v>88</v>
      </c>
      <c r="AR1274" t="s">
        <v>116</v>
      </c>
      <c r="AS1274" t="s"/>
      <c r="AT1274" t="s">
        <v>90</v>
      </c>
      <c r="AU1274" t="s"/>
      <c r="AV1274" t="s"/>
      <c r="AW1274" t="s"/>
      <c r="AX1274" t="s"/>
      <c r="AY1274" t="n">
        <v>2311876</v>
      </c>
      <c r="AZ1274" t="s">
        <v>322</v>
      </c>
      <c r="BA1274" t="s"/>
      <c r="BB1274" t="n">
        <v>28220</v>
      </c>
      <c r="BC1274" t="n">
        <v>0</v>
      </c>
      <c r="BD1274" t="n">
        <v>0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97</v>
      </c>
      <c r="B1275" t="s">
        <v>71</v>
      </c>
      <c r="C1275" t="s">
        <v>98</v>
      </c>
      <c r="D1275" t="n">
        <v>2</v>
      </c>
      <c r="E1275" t="s">
        <v>529</v>
      </c>
      <c r="F1275" t="n">
        <v>6617559</v>
      </c>
      <c r="G1275" t="s">
        <v>74</v>
      </c>
      <c r="H1275" t="s">
        <v>75</v>
      </c>
      <c r="I1275" t="s"/>
      <c r="J1275" t="s">
        <v>74</v>
      </c>
      <c r="K1275" t="n">
        <v>162</v>
      </c>
      <c r="L1275" t="s">
        <v>76</v>
      </c>
      <c r="M1275" t="s"/>
      <c r="N1275" t="s">
        <v>533</v>
      </c>
      <c r="O1275" t="s">
        <v>78</v>
      </c>
      <c r="P1275" t="s">
        <v>531</v>
      </c>
      <c r="Q1275" t="s"/>
      <c r="R1275" t="s">
        <v>80</v>
      </c>
      <c r="S1275" t="s">
        <v>390</v>
      </c>
      <c r="T1275" t="s">
        <v>82</v>
      </c>
      <c r="U1275" t="s"/>
      <c r="V1275" t="s">
        <v>83</v>
      </c>
      <c r="W1275" t="s">
        <v>84</v>
      </c>
      <c r="X1275" t="s"/>
      <c r="Y1275" t="s">
        <v>85</v>
      </c>
      <c r="Z1275">
        <f>HYPERLINK("https://hotelmonitor-cachepage.eclerx.com/savepage/tk_1543901476409205_sr_2151.html","info")</f>
        <v/>
      </c>
      <c r="AA1275" t="n">
        <v>34756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87</v>
      </c>
      <c r="AO1275" t="s"/>
      <c r="AP1275" t="n">
        <v>20</v>
      </c>
      <c r="AQ1275" t="s">
        <v>88</v>
      </c>
      <c r="AR1275" t="s">
        <v>107</v>
      </c>
      <c r="AS1275" t="s"/>
      <c r="AT1275" t="s">
        <v>90</v>
      </c>
      <c r="AU1275" t="s"/>
      <c r="AV1275" t="s"/>
      <c r="AW1275" t="s"/>
      <c r="AX1275" t="s"/>
      <c r="AY1275" t="n">
        <v>2311876</v>
      </c>
      <c r="AZ1275" t="s">
        <v>322</v>
      </c>
      <c r="BA1275" t="s"/>
      <c r="BB1275" t="n">
        <v>28220</v>
      </c>
      <c r="BC1275" t="n">
        <v>0</v>
      </c>
      <c r="BD1275" t="n">
        <v>0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97</v>
      </c>
      <c r="B1276" t="s">
        <v>71</v>
      </c>
      <c r="C1276" t="s">
        <v>98</v>
      </c>
      <c r="D1276" t="n">
        <v>2</v>
      </c>
      <c r="E1276" t="s">
        <v>529</v>
      </c>
      <c r="F1276" t="n">
        <v>6617559</v>
      </c>
      <c r="G1276" t="s">
        <v>74</v>
      </c>
      <c r="H1276" t="s">
        <v>75</v>
      </c>
      <c r="I1276" t="s"/>
      <c r="J1276" t="s">
        <v>74</v>
      </c>
      <c r="K1276" t="n">
        <v>166</v>
      </c>
      <c r="L1276" t="s">
        <v>76</v>
      </c>
      <c r="M1276" t="s"/>
      <c r="N1276" t="s">
        <v>111</v>
      </c>
      <c r="O1276" t="s">
        <v>78</v>
      </c>
      <c r="P1276" t="s">
        <v>531</v>
      </c>
      <c r="Q1276" t="s"/>
      <c r="R1276" t="s">
        <v>80</v>
      </c>
      <c r="S1276" t="s">
        <v>160</v>
      </c>
      <c r="T1276" t="s">
        <v>82</v>
      </c>
      <c r="U1276" t="s"/>
      <c r="V1276" t="s">
        <v>83</v>
      </c>
      <c r="W1276" t="s">
        <v>84</v>
      </c>
      <c r="X1276" t="s"/>
      <c r="Y1276" t="s">
        <v>85</v>
      </c>
      <c r="Z1276">
        <f>HYPERLINK("https://hotelmonitor-cachepage.eclerx.com/savepage/tk_1543901476409205_sr_2151.html","info")</f>
        <v/>
      </c>
      <c r="AA1276" t="n">
        <v>34756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87</v>
      </c>
      <c r="AO1276" t="s"/>
      <c r="AP1276" t="n">
        <v>20</v>
      </c>
      <c r="AQ1276" t="s">
        <v>88</v>
      </c>
      <c r="AR1276" t="s">
        <v>103</v>
      </c>
      <c r="AS1276" t="s"/>
      <c r="AT1276" t="s">
        <v>90</v>
      </c>
      <c r="AU1276" t="s"/>
      <c r="AV1276" t="s"/>
      <c r="AW1276" t="s"/>
      <c r="AX1276" t="s"/>
      <c r="AY1276" t="n">
        <v>2311876</v>
      </c>
      <c r="AZ1276" t="s">
        <v>322</v>
      </c>
      <c r="BA1276" t="s"/>
      <c r="BB1276" t="n">
        <v>28220</v>
      </c>
      <c r="BC1276" t="n">
        <v>0</v>
      </c>
      <c r="BD1276" t="n">
        <v>0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97</v>
      </c>
      <c r="B1277" t="s">
        <v>71</v>
      </c>
      <c r="C1277" t="s">
        <v>98</v>
      </c>
      <c r="D1277" t="n">
        <v>2</v>
      </c>
      <c r="E1277" t="s">
        <v>529</v>
      </c>
      <c r="F1277" t="n">
        <v>6617559</v>
      </c>
      <c r="G1277" t="s">
        <v>74</v>
      </c>
      <c r="H1277" t="s">
        <v>75</v>
      </c>
      <c r="I1277" t="s"/>
      <c r="J1277" t="s">
        <v>74</v>
      </c>
      <c r="K1277" t="n">
        <v>166</v>
      </c>
      <c r="L1277" t="s">
        <v>76</v>
      </c>
      <c r="M1277" t="s"/>
      <c r="N1277" t="s">
        <v>534</v>
      </c>
      <c r="O1277" t="s">
        <v>78</v>
      </c>
      <c r="P1277" t="s">
        <v>531</v>
      </c>
      <c r="Q1277" t="s"/>
      <c r="R1277" t="s">
        <v>80</v>
      </c>
      <c r="S1277" t="s">
        <v>160</v>
      </c>
      <c r="T1277" t="s">
        <v>82</v>
      </c>
      <c r="U1277" t="s"/>
      <c r="V1277" t="s">
        <v>83</v>
      </c>
      <c r="W1277" t="s">
        <v>84</v>
      </c>
      <c r="X1277" t="s"/>
      <c r="Y1277" t="s">
        <v>85</v>
      </c>
      <c r="Z1277">
        <f>HYPERLINK("https://hotelmonitor-cachepage.eclerx.com/savepage/tk_1543901476409205_sr_2151.html","info")</f>
        <v/>
      </c>
      <c r="AA1277" t="n">
        <v>34756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87</v>
      </c>
      <c r="AO1277" t="s"/>
      <c r="AP1277" t="n">
        <v>20</v>
      </c>
      <c r="AQ1277" t="s">
        <v>88</v>
      </c>
      <c r="AR1277" t="s">
        <v>119</v>
      </c>
      <c r="AS1277" t="s"/>
      <c r="AT1277" t="s">
        <v>90</v>
      </c>
      <c r="AU1277" t="s"/>
      <c r="AV1277" t="s"/>
      <c r="AW1277" t="s"/>
      <c r="AX1277" t="s"/>
      <c r="AY1277" t="n">
        <v>2311876</v>
      </c>
      <c r="AZ1277" t="s">
        <v>322</v>
      </c>
      <c r="BA1277" t="s"/>
      <c r="BB1277" t="n">
        <v>28220</v>
      </c>
      <c r="BC1277" t="n">
        <v>0</v>
      </c>
      <c r="BD1277" t="n">
        <v>0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97</v>
      </c>
      <c r="B1278" t="s">
        <v>71</v>
      </c>
      <c r="C1278" t="s">
        <v>98</v>
      </c>
      <c r="D1278" t="n">
        <v>2</v>
      </c>
      <c r="E1278" t="s">
        <v>529</v>
      </c>
      <c r="F1278" t="n">
        <v>6617559</v>
      </c>
      <c r="G1278" t="s">
        <v>74</v>
      </c>
      <c r="H1278" t="s">
        <v>75</v>
      </c>
      <c r="I1278" t="s"/>
      <c r="J1278" t="s">
        <v>74</v>
      </c>
      <c r="K1278" t="n">
        <v>166</v>
      </c>
      <c r="L1278" t="s">
        <v>76</v>
      </c>
      <c r="M1278" t="s"/>
      <c r="N1278" t="s">
        <v>534</v>
      </c>
      <c r="O1278" t="s">
        <v>78</v>
      </c>
      <c r="P1278" t="s">
        <v>531</v>
      </c>
      <c r="Q1278" t="s"/>
      <c r="R1278" t="s">
        <v>80</v>
      </c>
      <c r="S1278" t="s">
        <v>160</v>
      </c>
      <c r="T1278" t="s">
        <v>82</v>
      </c>
      <c r="U1278" t="s"/>
      <c r="V1278" t="s">
        <v>83</v>
      </c>
      <c r="W1278" t="s">
        <v>84</v>
      </c>
      <c r="X1278" t="s"/>
      <c r="Y1278" t="s">
        <v>85</v>
      </c>
      <c r="Z1278">
        <f>HYPERLINK("https://hotelmonitor-cachepage.eclerx.com/savepage/tk_1543901476409205_sr_2151.html","info")</f>
        <v/>
      </c>
      <c r="AA1278" t="n">
        <v>34756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87</v>
      </c>
      <c r="AO1278" t="s"/>
      <c r="AP1278" t="n">
        <v>20</v>
      </c>
      <c r="AQ1278" t="s">
        <v>88</v>
      </c>
      <c r="AR1278" t="s">
        <v>140</v>
      </c>
      <c r="AS1278" t="s"/>
      <c r="AT1278" t="s">
        <v>90</v>
      </c>
      <c r="AU1278" t="s"/>
      <c r="AV1278" t="s"/>
      <c r="AW1278" t="s"/>
      <c r="AX1278" t="s"/>
      <c r="AY1278" t="n">
        <v>2311876</v>
      </c>
      <c r="AZ1278" t="s">
        <v>322</v>
      </c>
      <c r="BA1278" t="s"/>
      <c r="BB1278" t="n">
        <v>28220</v>
      </c>
      <c r="BC1278" t="n">
        <v>0</v>
      </c>
      <c r="BD1278" t="n">
        <v>0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97</v>
      </c>
      <c r="B1279" t="s">
        <v>71</v>
      </c>
      <c r="C1279" t="s">
        <v>98</v>
      </c>
      <c r="D1279" t="n">
        <v>2</v>
      </c>
      <c r="E1279" t="s">
        <v>529</v>
      </c>
      <c r="F1279" t="n">
        <v>6617559</v>
      </c>
      <c r="G1279" t="s">
        <v>74</v>
      </c>
      <c r="H1279" t="s">
        <v>75</v>
      </c>
      <c r="I1279" t="s"/>
      <c r="J1279" t="s">
        <v>74</v>
      </c>
      <c r="K1279" t="n">
        <v>166</v>
      </c>
      <c r="L1279" t="s">
        <v>76</v>
      </c>
      <c r="M1279" t="s"/>
      <c r="N1279" t="s">
        <v>535</v>
      </c>
      <c r="O1279" t="s">
        <v>78</v>
      </c>
      <c r="P1279" t="s">
        <v>531</v>
      </c>
      <c r="Q1279" t="s"/>
      <c r="R1279" t="s">
        <v>80</v>
      </c>
      <c r="S1279" t="s">
        <v>160</v>
      </c>
      <c r="T1279" t="s">
        <v>82</v>
      </c>
      <c r="U1279" t="s"/>
      <c r="V1279" t="s">
        <v>83</v>
      </c>
      <c r="W1279" t="s">
        <v>84</v>
      </c>
      <c r="X1279" t="s"/>
      <c r="Y1279" t="s">
        <v>85</v>
      </c>
      <c r="Z1279">
        <f>HYPERLINK("https://hotelmonitor-cachepage.eclerx.com/savepage/tk_1543901476409205_sr_2151.html","info")</f>
        <v/>
      </c>
      <c r="AA1279" t="n">
        <v>34756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87</v>
      </c>
      <c r="AO1279" t="s"/>
      <c r="AP1279" t="n">
        <v>20</v>
      </c>
      <c r="AQ1279" t="s">
        <v>88</v>
      </c>
      <c r="AR1279" t="s">
        <v>89</v>
      </c>
      <c r="AS1279" t="s"/>
      <c r="AT1279" t="s">
        <v>90</v>
      </c>
      <c r="AU1279" t="s"/>
      <c r="AV1279" t="s"/>
      <c r="AW1279" t="s"/>
      <c r="AX1279" t="s"/>
      <c r="AY1279" t="n">
        <v>2311876</v>
      </c>
      <c r="AZ1279" t="s">
        <v>322</v>
      </c>
      <c r="BA1279" t="s"/>
      <c r="BB1279" t="n">
        <v>28220</v>
      </c>
      <c r="BC1279" t="n">
        <v>0</v>
      </c>
      <c r="BD1279" t="n">
        <v>0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97</v>
      </c>
      <c r="B1280" t="s">
        <v>71</v>
      </c>
      <c r="C1280" t="s">
        <v>98</v>
      </c>
      <c r="D1280" t="n">
        <v>2</v>
      </c>
      <c r="E1280" t="s">
        <v>529</v>
      </c>
      <c r="F1280" t="n">
        <v>6617559</v>
      </c>
      <c r="G1280" t="s">
        <v>74</v>
      </c>
      <c r="H1280" t="s">
        <v>75</v>
      </c>
      <c r="I1280" t="s"/>
      <c r="J1280" t="s">
        <v>74</v>
      </c>
      <c r="K1280" t="n">
        <v>167</v>
      </c>
      <c r="L1280" t="s">
        <v>76</v>
      </c>
      <c r="M1280" t="s"/>
      <c r="N1280" t="s">
        <v>77</v>
      </c>
      <c r="O1280" t="s">
        <v>78</v>
      </c>
      <c r="P1280" t="s">
        <v>531</v>
      </c>
      <c r="Q1280" t="s"/>
      <c r="R1280" t="s">
        <v>80</v>
      </c>
      <c r="S1280" t="s">
        <v>478</v>
      </c>
      <c r="T1280" t="s">
        <v>82</v>
      </c>
      <c r="U1280" t="s"/>
      <c r="V1280" t="s">
        <v>83</v>
      </c>
      <c r="W1280" t="s">
        <v>84</v>
      </c>
      <c r="X1280" t="s"/>
      <c r="Y1280" t="s">
        <v>85</v>
      </c>
      <c r="Z1280">
        <f>HYPERLINK("https://hotelmonitor-cachepage.eclerx.com/savepage/tk_1543901476409205_sr_2151.html","info")</f>
        <v/>
      </c>
      <c r="AA1280" t="n">
        <v>34756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87</v>
      </c>
      <c r="AO1280" t="s"/>
      <c r="AP1280" t="n">
        <v>20</v>
      </c>
      <c r="AQ1280" t="s">
        <v>88</v>
      </c>
      <c r="AR1280" t="s">
        <v>126</v>
      </c>
      <c r="AS1280" t="s"/>
      <c r="AT1280" t="s">
        <v>90</v>
      </c>
      <c r="AU1280" t="s"/>
      <c r="AV1280" t="s"/>
      <c r="AW1280" t="s"/>
      <c r="AX1280" t="s"/>
      <c r="AY1280" t="n">
        <v>2311876</v>
      </c>
      <c r="AZ1280" t="s">
        <v>322</v>
      </c>
      <c r="BA1280" t="s"/>
      <c r="BB1280" t="n">
        <v>28220</v>
      </c>
      <c r="BC1280" t="n">
        <v>0</v>
      </c>
      <c r="BD1280" t="n">
        <v>0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97</v>
      </c>
      <c r="B1281" t="s">
        <v>71</v>
      </c>
      <c r="C1281" t="s">
        <v>98</v>
      </c>
      <c r="D1281" t="n">
        <v>2</v>
      </c>
      <c r="E1281" t="s">
        <v>529</v>
      </c>
      <c r="F1281" t="n">
        <v>6617559</v>
      </c>
      <c r="G1281" t="s">
        <v>74</v>
      </c>
      <c r="H1281" t="s">
        <v>75</v>
      </c>
      <c r="I1281" t="s"/>
      <c r="J1281" t="s">
        <v>74</v>
      </c>
      <c r="K1281" t="n">
        <v>181</v>
      </c>
      <c r="L1281" t="s">
        <v>76</v>
      </c>
      <c r="M1281" t="s"/>
      <c r="N1281" t="s">
        <v>536</v>
      </c>
      <c r="O1281" t="s">
        <v>78</v>
      </c>
      <c r="P1281" t="s">
        <v>531</v>
      </c>
      <c r="Q1281" t="s"/>
      <c r="R1281" t="s">
        <v>80</v>
      </c>
      <c r="S1281" t="s">
        <v>537</v>
      </c>
      <c r="T1281" t="s">
        <v>82</v>
      </c>
      <c r="U1281" t="s"/>
      <c r="V1281" t="s">
        <v>83</v>
      </c>
      <c r="W1281" t="s">
        <v>84</v>
      </c>
      <c r="X1281" t="s"/>
      <c r="Y1281" t="s">
        <v>85</v>
      </c>
      <c r="Z1281">
        <f>HYPERLINK("https://hotelmonitor-cachepage.eclerx.com/savepage/tk_1543901476409205_sr_2151.html","info")</f>
        <v/>
      </c>
      <c r="AA1281" t="n">
        <v>34756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87</v>
      </c>
      <c r="AO1281" t="s"/>
      <c r="AP1281" t="n">
        <v>20</v>
      </c>
      <c r="AQ1281" t="s">
        <v>88</v>
      </c>
      <c r="AR1281" t="s">
        <v>110</v>
      </c>
      <c r="AS1281" t="s"/>
      <c r="AT1281" t="s">
        <v>90</v>
      </c>
      <c r="AU1281" t="s"/>
      <c r="AV1281" t="s"/>
      <c r="AW1281" t="s"/>
      <c r="AX1281" t="s"/>
      <c r="AY1281" t="n">
        <v>2311876</v>
      </c>
      <c r="AZ1281" t="s">
        <v>322</v>
      </c>
      <c r="BA1281" t="s"/>
      <c r="BB1281" t="n">
        <v>28220</v>
      </c>
      <c r="BC1281" t="n">
        <v>0</v>
      </c>
      <c r="BD1281" t="n">
        <v>0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97</v>
      </c>
      <c r="B1282" t="s">
        <v>71</v>
      </c>
      <c r="C1282" t="s">
        <v>98</v>
      </c>
      <c r="D1282" t="n">
        <v>2</v>
      </c>
      <c r="E1282" t="s">
        <v>529</v>
      </c>
      <c r="F1282" t="n">
        <v>6617559</v>
      </c>
      <c r="G1282" t="s">
        <v>74</v>
      </c>
      <c r="H1282" t="s">
        <v>75</v>
      </c>
      <c r="I1282" t="s"/>
      <c r="J1282" t="s">
        <v>74</v>
      </c>
      <c r="K1282" t="n">
        <v>185</v>
      </c>
      <c r="L1282" t="s">
        <v>76</v>
      </c>
      <c r="M1282" t="s"/>
      <c r="N1282" t="s">
        <v>77</v>
      </c>
      <c r="O1282" t="s">
        <v>78</v>
      </c>
      <c r="P1282" t="s">
        <v>531</v>
      </c>
      <c r="Q1282" t="s"/>
      <c r="R1282" t="s">
        <v>80</v>
      </c>
      <c r="S1282" t="s">
        <v>538</v>
      </c>
      <c r="T1282" t="s">
        <v>82</v>
      </c>
      <c r="U1282" t="s"/>
      <c r="V1282" t="s">
        <v>83</v>
      </c>
      <c r="W1282" t="s">
        <v>84</v>
      </c>
      <c r="X1282" t="s"/>
      <c r="Y1282" t="s">
        <v>85</v>
      </c>
      <c r="Z1282">
        <f>HYPERLINK("https://hotelmonitor-cachepage.eclerx.com/savepage/tk_1543901476409205_sr_2151.html","info")</f>
        <v/>
      </c>
      <c r="AA1282" t="n">
        <v>34756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87</v>
      </c>
      <c r="AO1282" t="s"/>
      <c r="AP1282" t="n">
        <v>20</v>
      </c>
      <c r="AQ1282" t="s">
        <v>88</v>
      </c>
      <c r="AR1282" t="s">
        <v>119</v>
      </c>
      <c r="AS1282" t="s"/>
      <c r="AT1282" t="s">
        <v>90</v>
      </c>
      <c r="AU1282" t="s"/>
      <c r="AV1282" t="s"/>
      <c r="AW1282" t="s"/>
      <c r="AX1282" t="s"/>
      <c r="AY1282" t="n">
        <v>2311876</v>
      </c>
      <c r="AZ1282" t="s">
        <v>322</v>
      </c>
      <c r="BA1282" t="s"/>
      <c r="BB1282" t="n">
        <v>28220</v>
      </c>
      <c r="BC1282" t="n">
        <v>0</v>
      </c>
      <c r="BD1282" t="n">
        <v>0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97</v>
      </c>
      <c r="B1283" t="s">
        <v>71</v>
      </c>
      <c r="C1283" t="s">
        <v>98</v>
      </c>
      <c r="D1283" t="n">
        <v>2</v>
      </c>
      <c r="E1283" t="s">
        <v>529</v>
      </c>
      <c r="F1283" t="n">
        <v>6617559</v>
      </c>
      <c r="G1283" t="s">
        <v>74</v>
      </c>
      <c r="H1283" t="s">
        <v>75</v>
      </c>
      <c r="I1283" t="s"/>
      <c r="J1283" t="s">
        <v>74</v>
      </c>
      <c r="K1283" t="n">
        <v>185</v>
      </c>
      <c r="L1283" t="s">
        <v>76</v>
      </c>
      <c r="M1283" t="s"/>
      <c r="N1283" t="s">
        <v>77</v>
      </c>
      <c r="O1283" t="s">
        <v>78</v>
      </c>
      <c r="P1283" t="s">
        <v>531</v>
      </c>
      <c r="Q1283" t="s"/>
      <c r="R1283" t="s">
        <v>80</v>
      </c>
      <c r="S1283" t="s">
        <v>538</v>
      </c>
      <c r="T1283" t="s">
        <v>82</v>
      </c>
      <c r="U1283" t="s"/>
      <c r="V1283" t="s">
        <v>83</v>
      </c>
      <c r="W1283" t="s">
        <v>84</v>
      </c>
      <c r="X1283" t="s"/>
      <c r="Y1283" t="s">
        <v>85</v>
      </c>
      <c r="Z1283">
        <f>HYPERLINK("https://hotelmonitor-cachepage.eclerx.com/savepage/tk_1543901476409205_sr_2151.html","info")</f>
        <v/>
      </c>
      <c r="AA1283" t="n">
        <v>34756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87</v>
      </c>
      <c r="AO1283" t="s"/>
      <c r="AP1283" t="n">
        <v>20</v>
      </c>
      <c r="AQ1283" t="s">
        <v>88</v>
      </c>
      <c r="AR1283" t="s">
        <v>140</v>
      </c>
      <c r="AS1283" t="s"/>
      <c r="AT1283" t="s">
        <v>90</v>
      </c>
      <c r="AU1283" t="s"/>
      <c r="AV1283" t="s"/>
      <c r="AW1283" t="s"/>
      <c r="AX1283" t="s"/>
      <c r="AY1283" t="n">
        <v>2311876</v>
      </c>
      <c r="AZ1283" t="s">
        <v>322</v>
      </c>
      <c r="BA1283" t="s"/>
      <c r="BB1283" t="n">
        <v>28220</v>
      </c>
      <c r="BC1283" t="n">
        <v>0</v>
      </c>
      <c r="BD1283" t="n">
        <v>0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97</v>
      </c>
      <c r="B1284" t="s">
        <v>71</v>
      </c>
      <c r="C1284" t="s">
        <v>98</v>
      </c>
      <c r="D1284" t="n">
        <v>2</v>
      </c>
      <c r="E1284" t="s">
        <v>529</v>
      </c>
      <c r="F1284" t="n">
        <v>6617559</v>
      </c>
      <c r="G1284" t="s">
        <v>74</v>
      </c>
      <c r="H1284" t="s">
        <v>75</v>
      </c>
      <c r="I1284" t="s"/>
      <c r="J1284" t="s">
        <v>74</v>
      </c>
      <c r="K1284" t="n">
        <v>185</v>
      </c>
      <c r="L1284" t="s">
        <v>76</v>
      </c>
      <c r="M1284" t="s"/>
      <c r="N1284" t="s">
        <v>77</v>
      </c>
      <c r="O1284" t="s">
        <v>78</v>
      </c>
      <c r="P1284" t="s">
        <v>531</v>
      </c>
      <c r="Q1284" t="s"/>
      <c r="R1284" t="s">
        <v>80</v>
      </c>
      <c r="S1284" t="s">
        <v>538</v>
      </c>
      <c r="T1284" t="s">
        <v>82</v>
      </c>
      <c r="U1284" t="s"/>
      <c r="V1284" t="s">
        <v>83</v>
      </c>
      <c r="W1284" t="s">
        <v>84</v>
      </c>
      <c r="X1284" t="s"/>
      <c r="Y1284" t="s">
        <v>85</v>
      </c>
      <c r="Z1284">
        <f>HYPERLINK("https://hotelmonitor-cachepage.eclerx.com/savepage/tk_1543901476409205_sr_2151.html","info")</f>
        <v/>
      </c>
      <c r="AA1284" t="n">
        <v>34756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87</v>
      </c>
      <c r="AO1284" t="s"/>
      <c r="AP1284" t="n">
        <v>20</v>
      </c>
      <c r="AQ1284" t="s">
        <v>88</v>
      </c>
      <c r="AR1284" t="s">
        <v>186</v>
      </c>
      <c r="AS1284" t="s"/>
      <c r="AT1284" t="s">
        <v>90</v>
      </c>
      <c r="AU1284" t="s"/>
      <c r="AV1284" t="s"/>
      <c r="AW1284" t="s"/>
      <c r="AX1284" t="s"/>
      <c r="AY1284" t="n">
        <v>2311876</v>
      </c>
      <c r="AZ1284" t="s">
        <v>322</v>
      </c>
      <c r="BA1284" t="s"/>
      <c r="BB1284" t="n">
        <v>28220</v>
      </c>
      <c r="BC1284" t="n">
        <v>0</v>
      </c>
      <c r="BD1284" t="n">
        <v>0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97</v>
      </c>
      <c r="B1285" t="s">
        <v>71</v>
      </c>
      <c r="C1285" t="s">
        <v>98</v>
      </c>
      <c r="D1285" t="n">
        <v>2</v>
      </c>
      <c r="E1285" t="s">
        <v>529</v>
      </c>
      <c r="F1285" t="n">
        <v>6617559</v>
      </c>
      <c r="G1285" t="s">
        <v>74</v>
      </c>
      <c r="H1285" t="s">
        <v>75</v>
      </c>
      <c r="I1285" t="s"/>
      <c r="J1285" t="s">
        <v>74</v>
      </c>
      <c r="K1285" t="n">
        <v>186</v>
      </c>
      <c r="L1285" t="s">
        <v>76</v>
      </c>
      <c r="M1285" t="s"/>
      <c r="N1285" t="s">
        <v>111</v>
      </c>
      <c r="O1285" t="s">
        <v>78</v>
      </c>
      <c r="P1285" t="s">
        <v>531</v>
      </c>
      <c r="Q1285" t="s"/>
      <c r="R1285" t="s">
        <v>80</v>
      </c>
      <c r="S1285" t="s">
        <v>539</v>
      </c>
      <c r="T1285" t="s">
        <v>82</v>
      </c>
      <c r="U1285" t="s"/>
      <c r="V1285" t="s">
        <v>83</v>
      </c>
      <c r="W1285" t="s">
        <v>84</v>
      </c>
      <c r="X1285" t="s"/>
      <c r="Y1285" t="s">
        <v>85</v>
      </c>
      <c r="Z1285">
        <f>HYPERLINK("https://hotelmonitor-cachepage.eclerx.com/savepage/tk_1543901476409205_sr_2151.html","info")</f>
        <v/>
      </c>
      <c r="AA1285" t="n">
        <v>34756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87</v>
      </c>
      <c r="AO1285" t="s"/>
      <c r="AP1285" t="n">
        <v>20</v>
      </c>
      <c r="AQ1285" t="s">
        <v>88</v>
      </c>
      <c r="AR1285" t="s">
        <v>113</v>
      </c>
      <c r="AS1285" t="s"/>
      <c r="AT1285" t="s">
        <v>90</v>
      </c>
      <c r="AU1285" t="s"/>
      <c r="AV1285" t="s"/>
      <c r="AW1285" t="s"/>
      <c r="AX1285" t="s"/>
      <c r="AY1285" t="n">
        <v>2311876</v>
      </c>
      <c r="AZ1285" t="s">
        <v>322</v>
      </c>
      <c r="BA1285" t="s"/>
      <c r="BB1285" t="n">
        <v>28220</v>
      </c>
      <c r="BC1285" t="n">
        <v>0</v>
      </c>
      <c r="BD1285" t="n">
        <v>0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97</v>
      </c>
      <c r="B1286" t="s">
        <v>71</v>
      </c>
      <c r="C1286" t="s">
        <v>98</v>
      </c>
      <c r="D1286" t="n">
        <v>2</v>
      </c>
      <c r="E1286" t="s">
        <v>529</v>
      </c>
      <c r="F1286" t="n">
        <v>6617559</v>
      </c>
      <c r="G1286" t="s">
        <v>74</v>
      </c>
      <c r="H1286" t="s">
        <v>75</v>
      </c>
      <c r="I1286" t="s"/>
      <c r="J1286" t="s">
        <v>74</v>
      </c>
      <c r="K1286" t="n">
        <v>186</v>
      </c>
      <c r="L1286" t="s">
        <v>76</v>
      </c>
      <c r="M1286" t="s"/>
      <c r="N1286" t="s">
        <v>117</v>
      </c>
      <c r="O1286" t="s">
        <v>78</v>
      </c>
      <c r="P1286" t="s">
        <v>531</v>
      </c>
      <c r="Q1286" t="s"/>
      <c r="R1286" t="s">
        <v>80</v>
      </c>
      <c r="S1286" t="s">
        <v>539</v>
      </c>
      <c r="T1286" t="s">
        <v>82</v>
      </c>
      <c r="U1286" t="s"/>
      <c r="V1286" t="s">
        <v>83</v>
      </c>
      <c r="W1286" t="s">
        <v>84</v>
      </c>
      <c r="X1286" t="s"/>
      <c r="Y1286" t="s">
        <v>85</v>
      </c>
      <c r="Z1286">
        <f>HYPERLINK("https://hotelmonitor-cachepage.eclerx.com/savepage/tk_1543901476409205_sr_2151.html","info")</f>
        <v/>
      </c>
      <c r="AA1286" t="n">
        <v>34756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87</v>
      </c>
      <c r="AO1286" t="s"/>
      <c r="AP1286" t="n">
        <v>20</v>
      </c>
      <c r="AQ1286" t="s">
        <v>88</v>
      </c>
      <c r="AR1286" t="s">
        <v>103</v>
      </c>
      <c r="AS1286" t="s"/>
      <c r="AT1286" t="s">
        <v>90</v>
      </c>
      <c r="AU1286" t="s"/>
      <c r="AV1286" t="s"/>
      <c r="AW1286" t="s"/>
      <c r="AX1286" t="s"/>
      <c r="AY1286" t="n">
        <v>2311876</v>
      </c>
      <c r="AZ1286" t="s">
        <v>322</v>
      </c>
      <c r="BA1286" t="s"/>
      <c r="BB1286" t="n">
        <v>28220</v>
      </c>
      <c r="BC1286" t="n">
        <v>0</v>
      </c>
      <c r="BD1286" t="n">
        <v>0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97</v>
      </c>
      <c r="B1287" t="s">
        <v>71</v>
      </c>
      <c r="C1287" t="s">
        <v>98</v>
      </c>
      <c r="D1287" t="n">
        <v>2</v>
      </c>
      <c r="E1287" t="s">
        <v>529</v>
      </c>
      <c r="F1287" t="n">
        <v>6617559</v>
      </c>
      <c r="G1287" t="s">
        <v>74</v>
      </c>
      <c r="H1287" t="s">
        <v>75</v>
      </c>
      <c r="I1287" t="s"/>
      <c r="J1287" t="s">
        <v>74</v>
      </c>
      <c r="K1287" t="n">
        <v>187</v>
      </c>
      <c r="L1287" t="s">
        <v>76</v>
      </c>
      <c r="M1287" t="s"/>
      <c r="N1287" t="s">
        <v>77</v>
      </c>
      <c r="O1287" t="s">
        <v>78</v>
      </c>
      <c r="P1287" t="s">
        <v>531</v>
      </c>
      <c r="Q1287" t="s"/>
      <c r="R1287" t="s">
        <v>80</v>
      </c>
      <c r="S1287" t="s">
        <v>540</v>
      </c>
      <c r="T1287" t="s">
        <v>82</v>
      </c>
      <c r="U1287" t="s"/>
      <c r="V1287" t="s">
        <v>83</v>
      </c>
      <c r="W1287" t="s">
        <v>84</v>
      </c>
      <c r="X1287" t="s"/>
      <c r="Y1287" t="s">
        <v>85</v>
      </c>
      <c r="Z1287">
        <f>HYPERLINK("https://hotelmonitor-cachepage.eclerx.com/savepage/tk_1543901476409205_sr_2151.html","info")</f>
        <v/>
      </c>
      <c r="AA1287" t="n">
        <v>34756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87</v>
      </c>
      <c r="AO1287" t="s"/>
      <c r="AP1287" t="n">
        <v>20</v>
      </c>
      <c r="AQ1287" t="s">
        <v>88</v>
      </c>
      <c r="AR1287" t="s">
        <v>124</v>
      </c>
      <c r="AS1287" t="s"/>
      <c r="AT1287" t="s">
        <v>90</v>
      </c>
      <c r="AU1287" t="s"/>
      <c r="AV1287" t="s"/>
      <c r="AW1287" t="s"/>
      <c r="AX1287" t="s"/>
      <c r="AY1287" t="n">
        <v>2311876</v>
      </c>
      <c r="AZ1287" t="s">
        <v>322</v>
      </c>
      <c r="BA1287" t="s"/>
      <c r="BB1287" t="n">
        <v>28220</v>
      </c>
      <c r="BC1287" t="n">
        <v>0</v>
      </c>
      <c r="BD1287" t="n">
        <v>0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97</v>
      </c>
      <c r="B1288" t="s">
        <v>71</v>
      </c>
      <c r="C1288" t="s">
        <v>98</v>
      </c>
      <c r="D1288" t="n">
        <v>2</v>
      </c>
      <c r="E1288" t="s">
        <v>529</v>
      </c>
      <c r="F1288" t="n">
        <v>6617559</v>
      </c>
      <c r="G1288" t="s">
        <v>74</v>
      </c>
      <c r="H1288" t="s">
        <v>75</v>
      </c>
      <c r="I1288" t="s"/>
      <c r="J1288" t="s">
        <v>74</v>
      </c>
      <c r="K1288" t="n">
        <v>187</v>
      </c>
      <c r="L1288" t="s">
        <v>76</v>
      </c>
      <c r="M1288" t="s"/>
      <c r="N1288" t="s">
        <v>541</v>
      </c>
      <c r="O1288" t="s">
        <v>78</v>
      </c>
      <c r="P1288" t="s">
        <v>531</v>
      </c>
      <c r="Q1288" t="s"/>
      <c r="R1288" t="s">
        <v>80</v>
      </c>
      <c r="S1288" t="s">
        <v>540</v>
      </c>
      <c r="T1288" t="s">
        <v>82</v>
      </c>
      <c r="U1288" t="s"/>
      <c r="V1288" t="s">
        <v>83</v>
      </c>
      <c r="W1288" t="s">
        <v>84</v>
      </c>
      <c r="X1288" t="s"/>
      <c r="Y1288" t="s">
        <v>85</v>
      </c>
      <c r="Z1288">
        <f>HYPERLINK("https://hotelmonitor-cachepage.eclerx.com/savepage/tk_1543901476409205_sr_2151.html","info")</f>
        <v/>
      </c>
      <c r="AA1288" t="n">
        <v>34756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87</v>
      </c>
      <c r="AO1288" t="s"/>
      <c r="AP1288" t="n">
        <v>20</v>
      </c>
      <c r="AQ1288" t="s">
        <v>88</v>
      </c>
      <c r="AR1288" t="s">
        <v>156</v>
      </c>
      <c r="AS1288" t="s"/>
      <c r="AT1288" t="s">
        <v>90</v>
      </c>
      <c r="AU1288" t="s"/>
      <c r="AV1288" t="s"/>
      <c r="AW1288" t="s"/>
      <c r="AX1288" t="s"/>
      <c r="AY1288" t="n">
        <v>2311876</v>
      </c>
      <c r="AZ1288" t="s">
        <v>322</v>
      </c>
      <c r="BA1288" t="s"/>
      <c r="BB1288" t="n">
        <v>28220</v>
      </c>
      <c r="BC1288" t="n">
        <v>0</v>
      </c>
      <c r="BD1288" t="n">
        <v>0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97</v>
      </c>
      <c r="B1289" t="s">
        <v>71</v>
      </c>
      <c r="C1289" t="s">
        <v>98</v>
      </c>
      <c r="D1289" t="n">
        <v>2</v>
      </c>
      <c r="E1289" t="s">
        <v>529</v>
      </c>
      <c r="F1289" t="n">
        <v>6617559</v>
      </c>
      <c r="G1289" t="s">
        <v>74</v>
      </c>
      <c r="H1289" t="s">
        <v>75</v>
      </c>
      <c r="I1289" t="s"/>
      <c r="J1289" t="s">
        <v>74</v>
      </c>
      <c r="K1289" t="n">
        <v>187</v>
      </c>
      <c r="L1289" t="s">
        <v>76</v>
      </c>
      <c r="M1289" t="s"/>
      <c r="N1289" t="s">
        <v>536</v>
      </c>
      <c r="O1289" t="s">
        <v>78</v>
      </c>
      <c r="P1289" t="s">
        <v>531</v>
      </c>
      <c r="Q1289" t="s"/>
      <c r="R1289" t="s">
        <v>80</v>
      </c>
      <c r="S1289" t="s">
        <v>540</v>
      </c>
      <c r="T1289" t="s">
        <v>82</v>
      </c>
      <c r="U1289" t="s"/>
      <c r="V1289" t="s">
        <v>83</v>
      </c>
      <c r="W1289" t="s">
        <v>84</v>
      </c>
      <c r="X1289" t="s"/>
      <c r="Y1289" t="s">
        <v>85</v>
      </c>
      <c r="Z1289">
        <f>HYPERLINK("https://hotelmonitor-cachepage.eclerx.com/savepage/tk_1543901476409205_sr_2151.html","info")</f>
        <v/>
      </c>
      <c r="AA1289" t="n">
        <v>34756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87</v>
      </c>
      <c r="AO1289" t="s"/>
      <c r="AP1289" t="n">
        <v>20</v>
      </c>
      <c r="AQ1289" t="s">
        <v>88</v>
      </c>
      <c r="AR1289" t="s">
        <v>116</v>
      </c>
      <c r="AS1289" t="s"/>
      <c r="AT1289" t="s">
        <v>90</v>
      </c>
      <c r="AU1289" t="s"/>
      <c r="AV1289" t="s"/>
      <c r="AW1289" t="s"/>
      <c r="AX1289" t="s"/>
      <c r="AY1289" t="n">
        <v>2311876</v>
      </c>
      <c r="AZ1289" t="s">
        <v>322</v>
      </c>
      <c r="BA1289" t="s"/>
      <c r="BB1289" t="n">
        <v>28220</v>
      </c>
      <c r="BC1289" t="n">
        <v>0</v>
      </c>
      <c r="BD1289" t="n">
        <v>0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97</v>
      </c>
      <c r="B1290" t="s">
        <v>71</v>
      </c>
      <c r="C1290" t="s">
        <v>98</v>
      </c>
      <c r="D1290" t="n">
        <v>2</v>
      </c>
      <c r="E1290" t="s">
        <v>529</v>
      </c>
      <c r="F1290" t="n">
        <v>6617559</v>
      </c>
      <c r="G1290" t="s">
        <v>74</v>
      </c>
      <c r="H1290" t="s">
        <v>75</v>
      </c>
      <c r="I1290" t="s"/>
      <c r="J1290" t="s">
        <v>74</v>
      </c>
      <c r="K1290" t="n">
        <v>188</v>
      </c>
      <c r="L1290" t="s">
        <v>76</v>
      </c>
      <c r="M1290" t="s"/>
      <c r="N1290" t="s">
        <v>542</v>
      </c>
      <c r="O1290" t="s">
        <v>78</v>
      </c>
      <c r="P1290" t="s">
        <v>531</v>
      </c>
      <c r="Q1290" t="s"/>
      <c r="R1290" t="s">
        <v>80</v>
      </c>
      <c r="S1290" t="s">
        <v>185</v>
      </c>
      <c r="T1290" t="s">
        <v>82</v>
      </c>
      <c r="U1290" t="s"/>
      <c r="V1290" t="s">
        <v>83</v>
      </c>
      <c r="W1290" t="s">
        <v>84</v>
      </c>
      <c r="X1290" t="s"/>
      <c r="Y1290" t="s">
        <v>85</v>
      </c>
      <c r="Z1290">
        <f>HYPERLINK("https://hotelmonitor-cachepage.eclerx.com/savepage/tk_1543901476409205_sr_2151.html","info")</f>
        <v/>
      </c>
      <c r="AA1290" t="n">
        <v>34756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87</v>
      </c>
      <c r="AO1290" t="s"/>
      <c r="AP1290" t="n">
        <v>20</v>
      </c>
      <c r="AQ1290" t="s">
        <v>88</v>
      </c>
      <c r="AR1290" t="s">
        <v>103</v>
      </c>
      <c r="AS1290" t="s"/>
      <c r="AT1290" t="s">
        <v>90</v>
      </c>
      <c r="AU1290" t="s"/>
      <c r="AV1290" t="s"/>
      <c r="AW1290" t="s"/>
      <c r="AX1290" t="s"/>
      <c r="AY1290" t="n">
        <v>2311876</v>
      </c>
      <c r="AZ1290" t="s">
        <v>322</v>
      </c>
      <c r="BA1290" t="s"/>
      <c r="BB1290" t="n">
        <v>28220</v>
      </c>
      <c r="BC1290" t="n">
        <v>0</v>
      </c>
      <c r="BD1290" t="n">
        <v>0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97</v>
      </c>
      <c r="B1291" t="s">
        <v>71</v>
      </c>
      <c r="C1291" t="s">
        <v>98</v>
      </c>
      <c r="D1291" t="n">
        <v>2</v>
      </c>
      <c r="E1291" t="s">
        <v>529</v>
      </c>
      <c r="F1291" t="n">
        <v>6617559</v>
      </c>
      <c r="G1291" t="s">
        <v>74</v>
      </c>
      <c r="H1291" t="s">
        <v>75</v>
      </c>
      <c r="I1291" t="s"/>
      <c r="J1291" t="s">
        <v>74</v>
      </c>
      <c r="K1291" t="n">
        <v>194</v>
      </c>
      <c r="L1291" t="s">
        <v>76</v>
      </c>
      <c r="M1291" t="s"/>
      <c r="N1291" t="s">
        <v>543</v>
      </c>
      <c r="O1291" t="s">
        <v>78</v>
      </c>
      <c r="P1291" t="s">
        <v>531</v>
      </c>
      <c r="Q1291" t="s"/>
      <c r="R1291" t="s">
        <v>80</v>
      </c>
      <c r="S1291" t="s">
        <v>190</v>
      </c>
      <c r="T1291" t="s">
        <v>82</v>
      </c>
      <c r="U1291" t="s"/>
      <c r="V1291" t="s">
        <v>83</v>
      </c>
      <c r="W1291" t="s">
        <v>84</v>
      </c>
      <c r="X1291" t="s"/>
      <c r="Y1291" t="s">
        <v>85</v>
      </c>
      <c r="Z1291">
        <f>HYPERLINK("https://hotelmonitor-cachepage.eclerx.com/savepage/tk_1543901476409205_sr_2151.html","info")</f>
        <v/>
      </c>
      <c r="AA1291" t="n">
        <v>34756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87</v>
      </c>
      <c r="AO1291" t="s"/>
      <c r="AP1291" t="n">
        <v>20</v>
      </c>
      <c r="AQ1291" t="s">
        <v>88</v>
      </c>
      <c r="AR1291" t="s">
        <v>119</v>
      </c>
      <c r="AS1291" t="s"/>
      <c r="AT1291" t="s">
        <v>90</v>
      </c>
      <c r="AU1291" t="s"/>
      <c r="AV1291" t="s"/>
      <c r="AW1291" t="s"/>
      <c r="AX1291" t="s"/>
      <c r="AY1291" t="n">
        <v>2311876</v>
      </c>
      <c r="AZ1291" t="s">
        <v>322</v>
      </c>
      <c r="BA1291" t="s"/>
      <c r="BB1291" t="n">
        <v>28220</v>
      </c>
      <c r="BC1291" t="n">
        <v>0</v>
      </c>
      <c r="BD1291" t="n">
        <v>0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97</v>
      </c>
      <c r="B1292" t="s">
        <v>71</v>
      </c>
      <c r="C1292" t="s">
        <v>98</v>
      </c>
      <c r="D1292" t="n">
        <v>2</v>
      </c>
      <c r="E1292" t="s">
        <v>529</v>
      </c>
      <c r="F1292" t="n">
        <v>6617559</v>
      </c>
      <c r="G1292" t="s">
        <v>74</v>
      </c>
      <c r="H1292" t="s">
        <v>75</v>
      </c>
      <c r="I1292" t="s"/>
      <c r="J1292" t="s">
        <v>74</v>
      </c>
      <c r="K1292" t="n">
        <v>194</v>
      </c>
      <c r="L1292" t="s">
        <v>76</v>
      </c>
      <c r="M1292" t="s"/>
      <c r="N1292" t="s">
        <v>543</v>
      </c>
      <c r="O1292" t="s">
        <v>78</v>
      </c>
      <c r="P1292" t="s">
        <v>531</v>
      </c>
      <c r="Q1292" t="s"/>
      <c r="R1292" t="s">
        <v>80</v>
      </c>
      <c r="S1292" t="s">
        <v>190</v>
      </c>
      <c r="T1292" t="s">
        <v>82</v>
      </c>
      <c r="U1292" t="s"/>
      <c r="V1292" t="s">
        <v>83</v>
      </c>
      <c r="W1292" t="s">
        <v>84</v>
      </c>
      <c r="X1292" t="s"/>
      <c r="Y1292" t="s">
        <v>85</v>
      </c>
      <c r="Z1292">
        <f>HYPERLINK("https://hotelmonitor-cachepage.eclerx.com/savepage/tk_1543901476409205_sr_2151.html","info")</f>
        <v/>
      </c>
      <c r="AA1292" t="n">
        <v>34756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87</v>
      </c>
      <c r="AO1292" t="s"/>
      <c r="AP1292" t="n">
        <v>20</v>
      </c>
      <c r="AQ1292" t="s">
        <v>88</v>
      </c>
      <c r="AR1292" t="s">
        <v>140</v>
      </c>
      <c r="AS1292" t="s"/>
      <c r="AT1292" t="s">
        <v>90</v>
      </c>
      <c r="AU1292" t="s"/>
      <c r="AV1292" t="s"/>
      <c r="AW1292" t="s"/>
      <c r="AX1292" t="s"/>
      <c r="AY1292" t="n">
        <v>2311876</v>
      </c>
      <c r="AZ1292" t="s">
        <v>322</v>
      </c>
      <c r="BA1292" t="s"/>
      <c r="BB1292" t="n">
        <v>28220</v>
      </c>
      <c r="BC1292" t="n">
        <v>0</v>
      </c>
      <c r="BD1292" t="n">
        <v>0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97</v>
      </c>
      <c r="B1293" t="s">
        <v>71</v>
      </c>
      <c r="C1293" t="s">
        <v>98</v>
      </c>
      <c r="D1293" t="n">
        <v>2</v>
      </c>
      <c r="E1293" t="s">
        <v>529</v>
      </c>
      <c r="F1293" t="n">
        <v>6617559</v>
      </c>
      <c r="G1293" t="s">
        <v>74</v>
      </c>
      <c r="H1293" t="s">
        <v>75</v>
      </c>
      <c r="I1293" t="s"/>
      <c r="J1293" t="s">
        <v>74</v>
      </c>
      <c r="K1293" t="n">
        <v>194</v>
      </c>
      <c r="L1293" t="s">
        <v>76</v>
      </c>
      <c r="M1293" t="s"/>
      <c r="N1293" t="s">
        <v>544</v>
      </c>
      <c r="O1293" t="s">
        <v>78</v>
      </c>
      <c r="P1293" t="s">
        <v>531</v>
      </c>
      <c r="Q1293" t="s"/>
      <c r="R1293" t="s">
        <v>80</v>
      </c>
      <c r="S1293" t="s">
        <v>190</v>
      </c>
      <c r="T1293" t="s">
        <v>82</v>
      </c>
      <c r="U1293" t="s"/>
      <c r="V1293" t="s">
        <v>83</v>
      </c>
      <c r="W1293" t="s">
        <v>84</v>
      </c>
      <c r="X1293" t="s"/>
      <c r="Y1293" t="s">
        <v>85</v>
      </c>
      <c r="Z1293">
        <f>HYPERLINK("https://hotelmonitor-cachepage.eclerx.com/savepage/tk_1543901476409205_sr_2151.html","info")</f>
        <v/>
      </c>
      <c r="AA1293" t="n">
        <v>34756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87</v>
      </c>
      <c r="AO1293" t="s"/>
      <c r="AP1293" t="n">
        <v>20</v>
      </c>
      <c r="AQ1293" t="s">
        <v>88</v>
      </c>
      <c r="AR1293" t="s">
        <v>89</v>
      </c>
      <c r="AS1293" t="s"/>
      <c r="AT1293" t="s">
        <v>90</v>
      </c>
      <c r="AU1293" t="s"/>
      <c r="AV1293" t="s"/>
      <c r="AW1293" t="s"/>
      <c r="AX1293" t="s"/>
      <c r="AY1293" t="n">
        <v>2311876</v>
      </c>
      <c r="AZ1293" t="s">
        <v>322</v>
      </c>
      <c r="BA1293" t="s"/>
      <c r="BB1293" t="n">
        <v>28220</v>
      </c>
      <c r="BC1293" t="n">
        <v>0</v>
      </c>
      <c r="BD1293" t="n">
        <v>0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97</v>
      </c>
      <c r="B1294" t="s">
        <v>71</v>
      </c>
      <c r="C1294" t="s">
        <v>98</v>
      </c>
      <c r="D1294" t="n">
        <v>2</v>
      </c>
      <c r="E1294" t="s">
        <v>529</v>
      </c>
      <c r="F1294" t="n">
        <v>6617559</v>
      </c>
      <c r="G1294" t="s">
        <v>74</v>
      </c>
      <c r="H1294" t="s">
        <v>75</v>
      </c>
      <c r="I1294" t="s"/>
      <c r="J1294" t="s">
        <v>74</v>
      </c>
      <c r="K1294" t="n">
        <v>194</v>
      </c>
      <c r="L1294" t="s">
        <v>76</v>
      </c>
      <c r="M1294" t="s"/>
      <c r="N1294" t="s">
        <v>545</v>
      </c>
      <c r="O1294" t="s">
        <v>78</v>
      </c>
      <c r="P1294" t="s">
        <v>531</v>
      </c>
      <c r="Q1294" t="s"/>
      <c r="R1294" t="s">
        <v>80</v>
      </c>
      <c r="S1294" t="s">
        <v>190</v>
      </c>
      <c r="T1294" t="s">
        <v>82</v>
      </c>
      <c r="U1294" t="s"/>
      <c r="V1294" t="s">
        <v>83</v>
      </c>
      <c r="W1294" t="s">
        <v>84</v>
      </c>
      <c r="X1294" t="s"/>
      <c r="Y1294" t="s">
        <v>85</v>
      </c>
      <c r="Z1294">
        <f>HYPERLINK("https://hotelmonitor-cachepage.eclerx.com/savepage/tk_1543901476409205_sr_2151.html","info")</f>
        <v/>
      </c>
      <c r="AA1294" t="n">
        <v>34756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87</v>
      </c>
      <c r="AO1294" t="s"/>
      <c r="AP1294" t="n">
        <v>20</v>
      </c>
      <c r="AQ1294" t="s">
        <v>88</v>
      </c>
      <c r="AR1294" t="s">
        <v>126</v>
      </c>
      <c r="AS1294" t="s"/>
      <c r="AT1294" t="s">
        <v>90</v>
      </c>
      <c r="AU1294" t="s"/>
      <c r="AV1294" t="s"/>
      <c r="AW1294" t="s"/>
      <c r="AX1294" t="s"/>
      <c r="AY1294" t="n">
        <v>2311876</v>
      </c>
      <c r="AZ1294" t="s">
        <v>322</v>
      </c>
      <c r="BA1294" t="s"/>
      <c r="BB1294" t="n">
        <v>28220</v>
      </c>
      <c r="BC1294" t="n">
        <v>0</v>
      </c>
      <c r="BD1294" t="n">
        <v>0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97</v>
      </c>
      <c r="B1295" t="s">
        <v>71</v>
      </c>
      <c r="C1295" t="s">
        <v>98</v>
      </c>
      <c r="D1295" t="n">
        <v>2</v>
      </c>
      <c r="E1295" t="s">
        <v>529</v>
      </c>
      <c r="F1295" t="n">
        <v>6617559</v>
      </c>
      <c r="G1295" t="s">
        <v>74</v>
      </c>
      <c r="H1295" t="s">
        <v>75</v>
      </c>
      <c r="I1295" t="s"/>
      <c r="J1295" t="s">
        <v>74</v>
      </c>
      <c r="K1295" t="n">
        <v>194</v>
      </c>
      <c r="L1295" t="s">
        <v>76</v>
      </c>
      <c r="M1295" t="s"/>
      <c r="N1295" t="s">
        <v>546</v>
      </c>
      <c r="O1295" t="s">
        <v>78</v>
      </c>
      <c r="P1295" t="s">
        <v>531</v>
      </c>
      <c r="Q1295" t="s"/>
      <c r="R1295" t="s">
        <v>80</v>
      </c>
      <c r="S1295" t="s">
        <v>190</v>
      </c>
      <c r="T1295" t="s">
        <v>82</v>
      </c>
      <c r="U1295" t="s"/>
      <c r="V1295" t="s">
        <v>83</v>
      </c>
      <c r="W1295" t="s">
        <v>84</v>
      </c>
      <c r="X1295" t="s"/>
      <c r="Y1295" t="s">
        <v>85</v>
      </c>
      <c r="Z1295">
        <f>HYPERLINK("https://hotelmonitor-cachepage.eclerx.com/savepage/tk_1543901476409205_sr_2151.html","info")</f>
        <v/>
      </c>
      <c r="AA1295" t="n">
        <v>34756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87</v>
      </c>
      <c r="AO1295" t="s"/>
      <c r="AP1295" t="n">
        <v>20</v>
      </c>
      <c r="AQ1295" t="s">
        <v>88</v>
      </c>
      <c r="AR1295" t="s">
        <v>107</v>
      </c>
      <c r="AS1295" t="s"/>
      <c r="AT1295" t="s">
        <v>90</v>
      </c>
      <c r="AU1295" t="s"/>
      <c r="AV1295" t="s"/>
      <c r="AW1295" t="s"/>
      <c r="AX1295" t="s"/>
      <c r="AY1295" t="n">
        <v>2311876</v>
      </c>
      <c r="AZ1295" t="s">
        <v>322</v>
      </c>
      <c r="BA1295" t="s"/>
      <c r="BB1295" t="n">
        <v>28220</v>
      </c>
      <c r="BC1295" t="n">
        <v>0</v>
      </c>
      <c r="BD1295" t="n">
        <v>0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97</v>
      </c>
      <c r="B1296" t="s">
        <v>71</v>
      </c>
      <c r="C1296" t="s">
        <v>98</v>
      </c>
      <c r="D1296" t="n">
        <v>2</v>
      </c>
      <c r="E1296" t="s">
        <v>529</v>
      </c>
      <c r="F1296" t="n">
        <v>6617559</v>
      </c>
      <c r="G1296" t="s">
        <v>74</v>
      </c>
      <c r="H1296" t="s">
        <v>75</v>
      </c>
      <c r="I1296" t="s"/>
      <c r="J1296" t="s">
        <v>74</v>
      </c>
      <c r="K1296" t="n">
        <v>199</v>
      </c>
      <c r="L1296" t="s">
        <v>76</v>
      </c>
      <c r="M1296" t="s"/>
      <c r="N1296" t="s">
        <v>77</v>
      </c>
      <c r="O1296" t="s">
        <v>78</v>
      </c>
      <c r="P1296" t="s">
        <v>531</v>
      </c>
      <c r="Q1296" t="s"/>
      <c r="R1296" t="s">
        <v>80</v>
      </c>
      <c r="S1296" t="s">
        <v>171</v>
      </c>
      <c r="T1296" t="s">
        <v>82</v>
      </c>
      <c r="U1296" t="s"/>
      <c r="V1296" t="s">
        <v>83</v>
      </c>
      <c r="W1296" t="s">
        <v>84</v>
      </c>
      <c r="X1296" t="s"/>
      <c r="Y1296" t="s">
        <v>85</v>
      </c>
      <c r="Z1296">
        <f>HYPERLINK("https://hotelmonitor-cachepage.eclerx.com/savepage/tk_1543901476409205_sr_2151.html","info")</f>
        <v/>
      </c>
      <c r="AA1296" t="n">
        <v>34756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87</v>
      </c>
      <c r="AO1296" t="s"/>
      <c r="AP1296" t="n">
        <v>20</v>
      </c>
      <c r="AQ1296" t="s">
        <v>88</v>
      </c>
      <c r="AR1296" t="s">
        <v>89</v>
      </c>
      <c r="AS1296" t="s"/>
      <c r="AT1296" t="s">
        <v>90</v>
      </c>
      <c r="AU1296" t="s"/>
      <c r="AV1296" t="s"/>
      <c r="AW1296" t="s"/>
      <c r="AX1296" t="s"/>
      <c r="AY1296" t="n">
        <v>2311876</v>
      </c>
      <c r="AZ1296" t="s">
        <v>322</v>
      </c>
      <c r="BA1296" t="s"/>
      <c r="BB1296" t="n">
        <v>28220</v>
      </c>
      <c r="BC1296" t="n">
        <v>0</v>
      </c>
      <c r="BD1296" t="n">
        <v>0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97</v>
      </c>
      <c r="B1297" t="s">
        <v>71</v>
      </c>
      <c r="C1297" t="s">
        <v>98</v>
      </c>
      <c r="D1297" t="n">
        <v>2</v>
      </c>
      <c r="E1297" t="s">
        <v>529</v>
      </c>
      <c r="F1297" t="n">
        <v>6617559</v>
      </c>
      <c r="G1297" t="s">
        <v>74</v>
      </c>
      <c r="H1297" t="s">
        <v>75</v>
      </c>
      <c r="I1297" t="s"/>
      <c r="J1297" t="s">
        <v>74</v>
      </c>
      <c r="K1297" t="n">
        <v>223</v>
      </c>
      <c r="L1297" t="s">
        <v>76</v>
      </c>
      <c r="M1297" t="s"/>
      <c r="N1297" t="s">
        <v>77</v>
      </c>
      <c r="O1297" t="s">
        <v>78</v>
      </c>
      <c r="P1297" t="s">
        <v>531</v>
      </c>
      <c r="Q1297" t="s"/>
      <c r="R1297" t="s">
        <v>80</v>
      </c>
      <c r="S1297" t="s">
        <v>547</v>
      </c>
      <c r="T1297" t="s">
        <v>82</v>
      </c>
      <c r="U1297" t="s"/>
      <c r="V1297" t="s">
        <v>83</v>
      </c>
      <c r="W1297" t="s">
        <v>84</v>
      </c>
      <c r="X1297" t="s"/>
      <c r="Y1297" t="s">
        <v>85</v>
      </c>
      <c r="Z1297">
        <f>HYPERLINK("https://hotelmonitor-cachepage.eclerx.com/savepage/tk_1543901476409205_sr_2151.html","info")</f>
        <v/>
      </c>
      <c r="AA1297" t="n">
        <v>34756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87</v>
      </c>
      <c r="AO1297" t="s"/>
      <c r="AP1297" t="n">
        <v>20</v>
      </c>
      <c r="AQ1297" t="s">
        <v>88</v>
      </c>
      <c r="AR1297" t="s">
        <v>89</v>
      </c>
      <c r="AS1297" t="s"/>
      <c r="AT1297" t="s">
        <v>90</v>
      </c>
      <c r="AU1297" t="s"/>
      <c r="AV1297" t="s"/>
      <c r="AW1297" t="s"/>
      <c r="AX1297" t="s"/>
      <c r="AY1297" t="n">
        <v>2311876</v>
      </c>
      <c r="AZ1297" t="s">
        <v>322</v>
      </c>
      <c r="BA1297" t="s"/>
      <c r="BB1297" t="n">
        <v>28220</v>
      </c>
      <c r="BC1297" t="n">
        <v>0</v>
      </c>
      <c r="BD1297" t="n">
        <v>0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97</v>
      </c>
      <c r="B1298" t="s">
        <v>71</v>
      </c>
      <c r="C1298" t="s">
        <v>98</v>
      </c>
      <c r="D1298" t="n">
        <v>2</v>
      </c>
      <c r="E1298" t="s">
        <v>529</v>
      </c>
      <c r="F1298" t="n">
        <v>6617559</v>
      </c>
      <c r="G1298" t="s">
        <v>74</v>
      </c>
      <c r="H1298" t="s">
        <v>75</v>
      </c>
      <c r="I1298" t="s"/>
      <c r="J1298" t="s">
        <v>74</v>
      </c>
      <c r="K1298" t="n">
        <v>275</v>
      </c>
      <c r="L1298" t="s">
        <v>76</v>
      </c>
      <c r="M1298" t="s"/>
      <c r="N1298" t="s">
        <v>546</v>
      </c>
      <c r="O1298" t="s">
        <v>78</v>
      </c>
      <c r="P1298" t="s">
        <v>531</v>
      </c>
      <c r="Q1298" t="s"/>
      <c r="R1298" t="s">
        <v>80</v>
      </c>
      <c r="S1298" t="s">
        <v>401</v>
      </c>
      <c r="T1298" t="s">
        <v>82</v>
      </c>
      <c r="U1298" t="s"/>
      <c r="V1298" t="s">
        <v>83</v>
      </c>
      <c r="W1298" t="s">
        <v>84</v>
      </c>
      <c r="X1298" t="s"/>
      <c r="Y1298" t="s">
        <v>85</v>
      </c>
      <c r="Z1298">
        <f>HYPERLINK("https://hotelmonitor-cachepage.eclerx.com/savepage/tk_1543901476409205_sr_2151.html","info")</f>
        <v/>
      </c>
      <c r="AA1298" t="n">
        <v>34756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87</v>
      </c>
      <c r="AO1298" t="s"/>
      <c r="AP1298" t="n">
        <v>20</v>
      </c>
      <c r="AQ1298" t="s">
        <v>88</v>
      </c>
      <c r="AR1298" t="s">
        <v>107</v>
      </c>
      <c r="AS1298" t="s"/>
      <c r="AT1298" t="s">
        <v>90</v>
      </c>
      <c r="AU1298" t="s"/>
      <c r="AV1298" t="s"/>
      <c r="AW1298" t="s"/>
      <c r="AX1298" t="s"/>
      <c r="AY1298" t="n">
        <v>2311876</v>
      </c>
      <c r="AZ1298" t="s">
        <v>322</v>
      </c>
      <c r="BA1298" t="s"/>
      <c r="BB1298" t="n">
        <v>28220</v>
      </c>
      <c r="BC1298" t="n">
        <v>0</v>
      </c>
      <c r="BD1298" t="n">
        <v>0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97</v>
      </c>
      <c r="B1299" t="s">
        <v>71</v>
      </c>
      <c r="C1299" t="s">
        <v>98</v>
      </c>
      <c r="D1299" t="n">
        <v>2</v>
      </c>
      <c r="E1299" t="s">
        <v>709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101</v>
      </c>
      <c r="L1299" t="s">
        <v>76</v>
      </c>
      <c r="M1299" t="s"/>
      <c r="N1299" t="s">
        <v>710</v>
      </c>
      <c r="O1299" t="s">
        <v>78</v>
      </c>
      <c r="P1299" t="s">
        <v>709</v>
      </c>
      <c r="Q1299" t="s"/>
      <c r="R1299" t="s">
        <v>80</v>
      </c>
      <c r="S1299" t="s">
        <v>174</v>
      </c>
      <c r="T1299" t="s">
        <v>82</v>
      </c>
      <c r="U1299" t="s"/>
      <c r="V1299" t="s">
        <v>83</v>
      </c>
      <c r="W1299" t="s">
        <v>84</v>
      </c>
      <c r="X1299" t="s"/>
      <c r="Y1299" t="s">
        <v>85</v>
      </c>
      <c r="Z1299">
        <f>HYPERLINK("https://hotelmonitor-cachepage.eclerx.com/savepage/tk_15439016949842381_sr_2151.html","info")</f>
        <v/>
      </c>
      <c r="AA1299" t="n">
        <v>-2311957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87</v>
      </c>
      <c r="AO1299" t="s"/>
      <c r="AP1299" t="n">
        <v>89</v>
      </c>
      <c r="AQ1299" t="s">
        <v>88</v>
      </c>
      <c r="AR1299" t="s">
        <v>107</v>
      </c>
      <c r="AS1299" t="s"/>
      <c r="AT1299" t="s">
        <v>90</v>
      </c>
      <c r="AU1299" t="s"/>
      <c r="AV1299" t="s"/>
      <c r="AW1299" t="s"/>
      <c r="AX1299" t="s"/>
      <c r="AY1299" t="n">
        <v>2311957</v>
      </c>
      <c r="AZ1299" t="s">
        <v>711</v>
      </c>
      <c r="BA1299" t="s"/>
      <c r="BB1299" t="n">
        <v>93849</v>
      </c>
      <c r="BC1299" t="n">
        <v>10.01512169838</v>
      </c>
      <c r="BD1299" t="n">
        <v>53.554567401643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97</v>
      </c>
      <c r="B1300" t="s">
        <v>71</v>
      </c>
      <c r="C1300" t="s">
        <v>98</v>
      </c>
      <c r="D1300" t="n">
        <v>2</v>
      </c>
      <c r="E1300" t="s">
        <v>709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102</v>
      </c>
      <c r="L1300" t="s">
        <v>76</v>
      </c>
      <c r="M1300" t="s"/>
      <c r="N1300" t="s">
        <v>283</v>
      </c>
      <c r="O1300" t="s">
        <v>78</v>
      </c>
      <c r="P1300" t="s">
        <v>709</v>
      </c>
      <c r="Q1300" t="s"/>
      <c r="R1300" t="s">
        <v>80</v>
      </c>
      <c r="S1300" t="s">
        <v>316</v>
      </c>
      <c r="T1300" t="s">
        <v>82</v>
      </c>
      <c r="U1300" t="s"/>
      <c r="V1300" t="s">
        <v>83</v>
      </c>
      <c r="W1300" t="s">
        <v>84</v>
      </c>
      <c r="X1300" t="s"/>
      <c r="Y1300" t="s">
        <v>85</v>
      </c>
      <c r="Z1300">
        <f>HYPERLINK("https://hotelmonitor-cachepage.eclerx.com/savepage/tk_15439016949842381_sr_2151.html","info")</f>
        <v/>
      </c>
      <c r="AA1300" t="n">
        <v>-2311957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87</v>
      </c>
      <c r="AO1300" t="s"/>
      <c r="AP1300" t="n">
        <v>89</v>
      </c>
      <c r="AQ1300" t="s">
        <v>88</v>
      </c>
      <c r="AR1300" t="s">
        <v>103</v>
      </c>
      <c r="AS1300" t="s"/>
      <c r="AT1300" t="s">
        <v>90</v>
      </c>
      <c r="AU1300" t="s"/>
      <c r="AV1300" t="s"/>
      <c r="AW1300" t="s"/>
      <c r="AX1300" t="s"/>
      <c r="AY1300" t="n">
        <v>2311957</v>
      </c>
      <c r="AZ1300" t="s">
        <v>711</v>
      </c>
      <c r="BA1300" t="s"/>
      <c r="BB1300" t="n">
        <v>93849</v>
      </c>
      <c r="BC1300" t="n">
        <v>10.01512169838</v>
      </c>
      <c r="BD1300" t="n">
        <v>53.554567401643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97</v>
      </c>
      <c r="B1301" t="s">
        <v>71</v>
      </c>
      <c r="C1301" t="s">
        <v>98</v>
      </c>
      <c r="D1301" t="n">
        <v>2</v>
      </c>
      <c r="E1301" t="s">
        <v>771</v>
      </c>
      <c r="F1301" t="n">
        <v>2337505</v>
      </c>
      <c r="G1301" t="s">
        <v>74</v>
      </c>
      <c r="H1301" t="s">
        <v>75</v>
      </c>
      <c r="I1301" t="s"/>
      <c r="J1301" t="s">
        <v>74</v>
      </c>
      <c r="K1301" t="n">
        <v>84</v>
      </c>
      <c r="L1301" t="s">
        <v>76</v>
      </c>
      <c r="M1301" t="s"/>
      <c r="N1301" t="s">
        <v>111</v>
      </c>
      <c r="O1301" t="s">
        <v>78</v>
      </c>
      <c r="P1301" t="s">
        <v>772</v>
      </c>
      <c r="Q1301" t="s"/>
      <c r="R1301" t="s">
        <v>80</v>
      </c>
      <c r="S1301" t="s">
        <v>123</v>
      </c>
      <c r="T1301" t="s">
        <v>82</v>
      </c>
      <c r="U1301" t="s"/>
      <c r="V1301" t="s">
        <v>83</v>
      </c>
      <c r="W1301" t="s">
        <v>94</v>
      </c>
      <c r="X1301" t="s"/>
      <c r="Y1301" t="s">
        <v>85</v>
      </c>
      <c r="Z1301">
        <f>HYPERLINK("https://hotelmonitor-cachepage.eclerx.com/savepage/tk_154390157979155_sr_2151.html","info")</f>
        <v/>
      </c>
      <c r="AA1301" t="n">
        <v>190295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87</v>
      </c>
      <c r="AO1301" t="s"/>
      <c r="AP1301" t="n">
        <v>51</v>
      </c>
      <c r="AQ1301" t="s">
        <v>88</v>
      </c>
      <c r="AR1301" t="s">
        <v>113</v>
      </c>
      <c r="AS1301" t="s"/>
      <c r="AT1301" t="s">
        <v>90</v>
      </c>
      <c r="AU1301" t="s"/>
      <c r="AV1301" t="s"/>
      <c r="AW1301" t="s"/>
      <c r="AX1301" t="s"/>
      <c r="AY1301" t="n">
        <v>2311847</v>
      </c>
      <c r="AZ1301" t="s">
        <v>773</v>
      </c>
      <c r="BA1301" t="s"/>
      <c r="BB1301" t="n">
        <v>28219</v>
      </c>
      <c r="BC1301" t="n">
        <v>10.016221404076</v>
      </c>
      <c r="BD1301" t="n">
        <v>53.552867225821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97</v>
      </c>
      <c r="B1302" t="s">
        <v>71</v>
      </c>
      <c r="C1302" t="s">
        <v>98</v>
      </c>
      <c r="D1302" t="n">
        <v>2</v>
      </c>
      <c r="E1302" t="s">
        <v>771</v>
      </c>
      <c r="F1302" t="n">
        <v>2337505</v>
      </c>
      <c r="G1302" t="s">
        <v>74</v>
      </c>
      <c r="H1302" t="s">
        <v>75</v>
      </c>
      <c r="I1302" t="s"/>
      <c r="J1302" t="s">
        <v>74</v>
      </c>
      <c r="K1302" t="n">
        <v>130</v>
      </c>
      <c r="L1302" t="s">
        <v>76</v>
      </c>
      <c r="M1302" t="s"/>
      <c r="N1302" t="s">
        <v>774</v>
      </c>
      <c r="O1302" t="s">
        <v>78</v>
      </c>
      <c r="P1302" t="s">
        <v>772</v>
      </c>
      <c r="Q1302" t="s"/>
      <c r="R1302" t="s">
        <v>80</v>
      </c>
      <c r="S1302" t="s">
        <v>292</v>
      </c>
      <c r="T1302" t="s">
        <v>82</v>
      </c>
      <c r="U1302" t="s"/>
      <c r="V1302" t="s">
        <v>83</v>
      </c>
      <c r="W1302" t="s">
        <v>84</v>
      </c>
      <c r="X1302" t="s"/>
      <c r="Y1302" t="s">
        <v>85</v>
      </c>
      <c r="Z1302">
        <f>HYPERLINK("https://hotelmonitor-cachepage.eclerx.com/savepage/tk_154390157979155_sr_2151.html","info")</f>
        <v/>
      </c>
      <c r="AA1302" t="n">
        <v>190295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87</v>
      </c>
      <c r="AO1302" t="s"/>
      <c r="AP1302" t="n">
        <v>51</v>
      </c>
      <c r="AQ1302" t="s">
        <v>88</v>
      </c>
      <c r="AR1302" t="s">
        <v>107</v>
      </c>
      <c r="AS1302" t="s"/>
      <c r="AT1302" t="s">
        <v>90</v>
      </c>
      <c r="AU1302" t="s"/>
      <c r="AV1302" t="s"/>
      <c r="AW1302" t="s"/>
      <c r="AX1302" t="s"/>
      <c r="AY1302" t="n">
        <v>2311847</v>
      </c>
      <c r="AZ1302" t="s">
        <v>773</v>
      </c>
      <c r="BA1302" t="s"/>
      <c r="BB1302" t="n">
        <v>28219</v>
      </c>
      <c r="BC1302" t="n">
        <v>10.016221404076</v>
      </c>
      <c r="BD1302" t="n">
        <v>53.552867225821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97</v>
      </c>
      <c r="B1303" t="s">
        <v>71</v>
      </c>
      <c r="C1303" t="s">
        <v>98</v>
      </c>
      <c r="D1303" t="n">
        <v>2</v>
      </c>
      <c r="E1303" t="s">
        <v>771</v>
      </c>
      <c r="F1303" t="n">
        <v>2337505</v>
      </c>
      <c r="G1303" t="s">
        <v>74</v>
      </c>
      <c r="H1303" t="s">
        <v>75</v>
      </c>
      <c r="I1303" t="s"/>
      <c r="J1303" t="s">
        <v>74</v>
      </c>
      <c r="K1303" t="n">
        <v>131</v>
      </c>
      <c r="L1303" t="s">
        <v>76</v>
      </c>
      <c r="M1303" t="s"/>
      <c r="N1303" t="s">
        <v>775</v>
      </c>
      <c r="O1303" t="s">
        <v>78</v>
      </c>
      <c r="P1303" t="s">
        <v>772</v>
      </c>
      <c r="Q1303" t="s"/>
      <c r="R1303" t="s">
        <v>80</v>
      </c>
      <c r="S1303" t="s">
        <v>350</v>
      </c>
      <c r="T1303" t="s">
        <v>82</v>
      </c>
      <c r="U1303" t="s"/>
      <c r="V1303" t="s">
        <v>83</v>
      </c>
      <c r="W1303" t="s">
        <v>84</v>
      </c>
      <c r="X1303" t="s"/>
      <c r="Y1303" t="s">
        <v>85</v>
      </c>
      <c r="Z1303">
        <f>HYPERLINK("https://hotelmonitor-cachepage.eclerx.com/savepage/tk_154390157979155_sr_2151.html","info")</f>
        <v/>
      </c>
      <c r="AA1303" t="n">
        <v>190295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87</v>
      </c>
      <c r="AO1303" t="s"/>
      <c r="AP1303" t="n">
        <v>51</v>
      </c>
      <c r="AQ1303" t="s">
        <v>88</v>
      </c>
      <c r="AR1303" t="s">
        <v>89</v>
      </c>
      <c r="AS1303" t="s"/>
      <c r="AT1303" t="s">
        <v>90</v>
      </c>
      <c r="AU1303" t="s"/>
      <c r="AV1303" t="s"/>
      <c r="AW1303" t="s"/>
      <c r="AX1303" t="s"/>
      <c r="AY1303" t="n">
        <v>2311847</v>
      </c>
      <c r="AZ1303" t="s">
        <v>773</v>
      </c>
      <c r="BA1303" t="s"/>
      <c r="BB1303" t="n">
        <v>28219</v>
      </c>
      <c r="BC1303" t="n">
        <v>10.016221404076</v>
      </c>
      <c r="BD1303" t="n">
        <v>53.552867225821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97</v>
      </c>
      <c r="B1304" t="s">
        <v>71</v>
      </c>
      <c r="C1304" t="s">
        <v>98</v>
      </c>
      <c r="D1304" t="n">
        <v>2</v>
      </c>
      <c r="E1304" t="s">
        <v>771</v>
      </c>
      <c r="F1304" t="n">
        <v>2337505</v>
      </c>
      <c r="G1304" t="s">
        <v>74</v>
      </c>
      <c r="H1304" t="s">
        <v>75</v>
      </c>
      <c r="I1304" t="s"/>
      <c r="J1304" t="s">
        <v>74</v>
      </c>
      <c r="K1304" t="n">
        <v>140</v>
      </c>
      <c r="L1304" t="s">
        <v>76</v>
      </c>
      <c r="M1304" t="s"/>
      <c r="N1304" t="s">
        <v>776</v>
      </c>
      <c r="O1304" t="s">
        <v>78</v>
      </c>
      <c r="P1304" t="s">
        <v>772</v>
      </c>
      <c r="Q1304" t="s"/>
      <c r="R1304" t="s">
        <v>80</v>
      </c>
      <c r="S1304" t="s">
        <v>352</v>
      </c>
      <c r="T1304" t="s">
        <v>82</v>
      </c>
      <c r="U1304" t="s"/>
      <c r="V1304" t="s">
        <v>83</v>
      </c>
      <c r="W1304" t="s">
        <v>84</v>
      </c>
      <c r="X1304" t="s"/>
      <c r="Y1304" t="s">
        <v>85</v>
      </c>
      <c r="Z1304">
        <f>HYPERLINK("https://hotelmonitor-cachepage.eclerx.com/savepage/tk_154390157979155_sr_2151.html","info")</f>
        <v/>
      </c>
      <c r="AA1304" t="n">
        <v>190295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87</v>
      </c>
      <c r="AO1304" t="s"/>
      <c r="AP1304" t="n">
        <v>51</v>
      </c>
      <c r="AQ1304" t="s">
        <v>88</v>
      </c>
      <c r="AR1304" t="s">
        <v>110</v>
      </c>
      <c r="AS1304" t="s"/>
      <c r="AT1304" t="s">
        <v>90</v>
      </c>
      <c r="AU1304" t="s"/>
      <c r="AV1304" t="s"/>
      <c r="AW1304" t="s"/>
      <c r="AX1304" t="s"/>
      <c r="AY1304" t="n">
        <v>2311847</v>
      </c>
      <c r="AZ1304" t="s">
        <v>773</v>
      </c>
      <c r="BA1304" t="s"/>
      <c r="BB1304" t="n">
        <v>28219</v>
      </c>
      <c r="BC1304" t="n">
        <v>10.016221404076</v>
      </c>
      <c r="BD1304" t="n">
        <v>53.552867225821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97</v>
      </c>
      <c r="B1305" t="s">
        <v>71</v>
      </c>
      <c r="C1305" t="s">
        <v>98</v>
      </c>
      <c r="D1305" t="n">
        <v>2</v>
      </c>
      <c r="E1305" t="s">
        <v>771</v>
      </c>
      <c r="F1305" t="n">
        <v>2337505</v>
      </c>
      <c r="G1305" t="s">
        <v>74</v>
      </c>
      <c r="H1305" t="s">
        <v>75</v>
      </c>
      <c r="I1305" t="s"/>
      <c r="J1305" t="s">
        <v>74</v>
      </c>
      <c r="K1305" t="n">
        <v>140</v>
      </c>
      <c r="L1305" t="s">
        <v>76</v>
      </c>
      <c r="M1305" t="s"/>
      <c r="N1305" t="s">
        <v>776</v>
      </c>
      <c r="O1305" t="s">
        <v>78</v>
      </c>
      <c r="P1305" t="s">
        <v>772</v>
      </c>
      <c r="Q1305" t="s"/>
      <c r="R1305" t="s">
        <v>80</v>
      </c>
      <c r="S1305" t="s">
        <v>352</v>
      </c>
      <c r="T1305" t="s">
        <v>82</v>
      </c>
      <c r="U1305" t="s"/>
      <c r="V1305" t="s">
        <v>83</v>
      </c>
      <c r="W1305" t="s">
        <v>84</v>
      </c>
      <c r="X1305" t="s"/>
      <c r="Y1305" t="s">
        <v>85</v>
      </c>
      <c r="Z1305">
        <f>HYPERLINK("https://hotelmonitor-cachepage.eclerx.com/savepage/tk_154390157979155_sr_2151.html","info")</f>
        <v/>
      </c>
      <c r="AA1305" t="n">
        <v>190295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87</v>
      </c>
      <c r="AO1305" t="s"/>
      <c r="AP1305" t="n">
        <v>51</v>
      </c>
      <c r="AQ1305" t="s">
        <v>88</v>
      </c>
      <c r="AR1305" t="s">
        <v>116</v>
      </c>
      <c r="AS1305" t="s"/>
      <c r="AT1305" t="s">
        <v>90</v>
      </c>
      <c r="AU1305" t="s"/>
      <c r="AV1305" t="s"/>
      <c r="AW1305" t="s"/>
      <c r="AX1305" t="s"/>
      <c r="AY1305" t="n">
        <v>2311847</v>
      </c>
      <c r="AZ1305" t="s">
        <v>773</v>
      </c>
      <c r="BA1305" t="s"/>
      <c r="BB1305" t="n">
        <v>28219</v>
      </c>
      <c r="BC1305" t="n">
        <v>10.016221404076</v>
      </c>
      <c r="BD1305" t="n">
        <v>53.552867225821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97</v>
      </c>
      <c r="B1306" t="s">
        <v>71</v>
      </c>
      <c r="C1306" t="s">
        <v>98</v>
      </c>
      <c r="D1306" t="n">
        <v>2</v>
      </c>
      <c r="E1306" t="s">
        <v>771</v>
      </c>
      <c r="F1306" t="n">
        <v>2337505</v>
      </c>
      <c r="G1306" t="s">
        <v>74</v>
      </c>
      <c r="H1306" t="s">
        <v>75</v>
      </c>
      <c r="I1306" t="s"/>
      <c r="J1306" t="s">
        <v>74</v>
      </c>
      <c r="K1306" t="n">
        <v>147</v>
      </c>
      <c r="L1306" t="s">
        <v>76</v>
      </c>
      <c r="M1306" t="s"/>
      <c r="N1306" t="s">
        <v>111</v>
      </c>
      <c r="O1306" t="s">
        <v>78</v>
      </c>
      <c r="P1306" t="s">
        <v>772</v>
      </c>
      <c r="Q1306" t="s"/>
      <c r="R1306" t="s">
        <v>80</v>
      </c>
      <c r="S1306" t="s">
        <v>355</v>
      </c>
      <c r="T1306" t="s">
        <v>82</v>
      </c>
      <c r="U1306" t="s"/>
      <c r="V1306" t="s">
        <v>83</v>
      </c>
      <c r="W1306" t="s">
        <v>84</v>
      </c>
      <c r="X1306" t="s"/>
      <c r="Y1306" t="s">
        <v>85</v>
      </c>
      <c r="Z1306">
        <f>HYPERLINK("https://hotelmonitor-cachepage.eclerx.com/savepage/tk_154390157979155_sr_2151.html","info")</f>
        <v/>
      </c>
      <c r="AA1306" t="n">
        <v>190295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87</v>
      </c>
      <c r="AO1306" t="s"/>
      <c r="AP1306" t="n">
        <v>51</v>
      </c>
      <c r="AQ1306" t="s">
        <v>88</v>
      </c>
      <c r="AR1306" t="s">
        <v>113</v>
      </c>
      <c r="AS1306" t="s"/>
      <c r="AT1306" t="s">
        <v>90</v>
      </c>
      <c r="AU1306" t="s"/>
      <c r="AV1306" t="s"/>
      <c r="AW1306" t="s"/>
      <c r="AX1306" t="s"/>
      <c r="AY1306" t="n">
        <v>2311847</v>
      </c>
      <c r="AZ1306" t="s">
        <v>773</v>
      </c>
      <c r="BA1306" t="s"/>
      <c r="BB1306" t="n">
        <v>28219</v>
      </c>
      <c r="BC1306" t="n">
        <v>10.016221404076</v>
      </c>
      <c r="BD1306" t="n">
        <v>53.552867225821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97</v>
      </c>
      <c r="B1307" t="s">
        <v>71</v>
      </c>
      <c r="C1307" t="s">
        <v>98</v>
      </c>
      <c r="D1307" t="n">
        <v>2</v>
      </c>
      <c r="E1307" t="s">
        <v>771</v>
      </c>
      <c r="F1307" t="n">
        <v>2337505</v>
      </c>
      <c r="G1307" t="s">
        <v>74</v>
      </c>
      <c r="H1307" t="s">
        <v>75</v>
      </c>
      <c r="I1307" t="s"/>
      <c r="J1307" t="s">
        <v>74</v>
      </c>
      <c r="K1307" t="n">
        <v>148</v>
      </c>
      <c r="L1307" t="s">
        <v>76</v>
      </c>
      <c r="M1307" t="s"/>
      <c r="N1307" t="s">
        <v>77</v>
      </c>
      <c r="O1307" t="s">
        <v>78</v>
      </c>
      <c r="P1307" t="s">
        <v>772</v>
      </c>
      <c r="Q1307" t="s"/>
      <c r="R1307" t="s">
        <v>80</v>
      </c>
      <c r="S1307" t="s">
        <v>485</v>
      </c>
      <c r="T1307" t="s">
        <v>82</v>
      </c>
      <c r="U1307" t="s"/>
      <c r="V1307" t="s">
        <v>83</v>
      </c>
      <c r="W1307" t="s">
        <v>84</v>
      </c>
      <c r="X1307" t="s"/>
      <c r="Y1307" t="s">
        <v>85</v>
      </c>
      <c r="Z1307">
        <f>HYPERLINK("https://hotelmonitor-cachepage.eclerx.com/savepage/tk_154390157979155_sr_2151.html","info")</f>
        <v/>
      </c>
      <c r="AA1307" t="n">
        <v>190295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87</v>
      </c>
      <c r="AO1307" t="s"/>
      <c r="AP1307" t="n">
        <v>51</v>
      </c>
      <c r="AQ1307" t="s">
        <v>88</v>
      </c>
      <c r="AR1307" t="s">
        <v>89</v>
      </c>
      <c r="AS1307" t="s"/>
      <c r="AT1307" t="s">
        <v>90</v>
      </c>
      <c r="AU1307" t="s"/>
      <c r="AV1307" t="s"/>
      <c r="AW1307" t="s"/>
      <c r="AX1307" t="s"/>
      <c r="AY1307" t="n">
        <v>2311847</v>
      </c>
      <c r="AZ1307" t="s">
        <v>773</v>
      </c>
      <c r="BA1307" t="s"/>
      <c r="BB1307" t="n">
        <v>28219</v>
      </c>
      <c r="BC1307" t="n">
        <v>10.016221404076</v>
      </c>
      <c r="BD1307" t="n">
        <v>53.552867225821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97</v>
      </c>
      <c r="B1308" t="s">
        <v>71</v>
      </c>
      <c r="C1308" t="s">
        <v>98</v>
      </c>
      <c r="D1308" t="n">
        <v>2</v>
      </c>
      <c r="E1308" t="s">
        <v>771</v>
      </c>
      <c r="F1308" t="n">
        <v>2337505</v>
      </c>
      <c r="G1308" t="s">
        <v>74</v>
      </c>
      <c r="H1308" t="s">
        <v>75</v>
      </c>
      <c r="I1308" t="s"/>
      <c r="J1308" t="s">
        <v>74</v>
      </c>
      <c r="K1308" t="n">
        <v>148</v>
      </c>
      <c r="L1308" t="s">
        <v>76</v>
      </c>
      <c r="M1308" t="s"/>
      <c r="N1308" t="s">
        <v>777</v>
      </c>
      <c r="O1308" t="s">
        <v>78</v>
      </c>
      <c r="P1308" t="s">
        <v>772</v>
      </c>
      <c r="Q1308" t="s"/>
      <c r="R1308" t="s">
        <v>80</v>
      </c>
      <c r="S1308" t="s">
        <v>485</v>
      </c>
      <c r="T1308" t="s">
        <v>82</v>
      </c>
      <c r="U1308" t="s"/>
      <c r="V1308" t="s">
        <v>83</v>
      </c>
      <c r="W1308" t="s">
        <v>84</v>
      </c>
      <c r="X1308" t="s"/>
      <c r="Y1308" t="s">
        <v>85</v>
      </c>
      <c r="Z1308">
        <f>HYPERLINK("https://hotelmonitor-cachepage.eclerx.com/savepage/tk_154390157979155_sr_2151.html","info")</f>
        <v/>
      </c>
      <c r="AA1308" t="n">
        <v>190295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87</v>
      </c>
      <c r="AO1308" t="s"/>
      <c r="AP1308" t="n">
        <v>51</v>
      </c>
      <c r="AQ1308" t="s">
        <v>88</v>
      </c>
      <c r="AR1308" t="s">
        <v>107</v>
      </c>
      <c r="AS1308" t="s"/>
      <c r="AT1308" t="s">
        <v>90</v>
      </c>
      <c r="AU1308" t="s"/>
      <c r="AV1308" t="s"/>
      <c r="AW1308" t="s"/>
      <c r="AX1308" t="s"/>
      <c r="AY1308" t="n">
        <v>2311847</v>
      </c>
      <c r="AZ1308" t="s">
        <v>773</v>
      </c>
      <c r="BA1308" t="s"/>
      <c r="BB1308" t="n">
        <v>28219</v>
      </c>
      <c r="BC1308" t="n">
        <v>10.016221404076</v>
      </c>
      <c r="BD1308" t="n">
        <v>53.552867225821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97</v>
      </c>
      <c r="B1309" t="s">
        <v>71</v>
      </c>
      <c r="C1309" t="s">
        <v>98</v>
      </c>
      <c r="D1309" t="n">
        <v>2</v>
      </c>
      <c r="E1309" t="s">
        <v>771</v>
      </c>
      <c r="F1309" t="n">
        <v>2337505</v>
      </c>
      <c r="G1309" t="s">
        <v>74</v>
      </c>
      <c r="H1309" t="s">
        <v>75</v>
      </c>
      <c r="I1309" t="s"/>
      <c r="J1309" t="s">
        <v>74</v>
      </c>
      <c r="K1309" t="n">
        <v>159</v>
      </c>
      <c r="L1309" t="s">
        <v>76</v>
      </c>
      <c r="M1309" t="s"/>
      <c r="N1309" t="s">
        <v>778</v>
      </c>
      <c r="O1309" t="s">
        <v>78</v>
      </c>
      <c r="P1309" t="s">
        <v>772</v>
      </c>
      <c r="Q1309" t="s"/>
      <c r="R1309" t="s">
        <v>80</v>
      </c>
      <c r="S1309" t="s">
        <v>565</v>
      </c>
      <c r="T1309" t="s">
        <v>82</v>
      </c>
      <c r="U1309" t="s"/>
      <c r="V1309" t="s">
        <v>83</v>
      </c>
      <c r="W1309" t="s">
        <v>84</v>
      </c>
      <c r="X1309" t="s"/>
      <c r="Y1309" t="s">
        <v>85</v>
      </c>
      <c r="Z1309">
        <f>HYPERLINK("https://hotelmonitor-cachepage.eclerx.com/savepage/tk_154390157979155_sr_2151.html","info")</f>
        <v/>
      </c>
      <c r="AA1309" t="n">
        <v>190295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87</v>
      </c>
      <c r="AO1309" t="s"/>
      <c r="AP1309" t="n">
        <v>51</v>
      </c>
      <c r="AQ1309" t="s">
        <v>88</v>
      </c>
      <c r="AR1309" t="s">
        <v>110</v>
      </c>
      <c r="AS1309" t="s"/>
      <c r="AT1309" t="s">
        <v>90</v>
      </c>
      <c r="AU1309" t="s"/>
      <c r="AV1309" t="s"/>
      <c r="AW1309" t="s"/>
      <c r="AX1309" t="s"/>
      <c r="AY1309" t="n">
        <v>2311847</v>
      </c>
      <c r="AZ1309" t="s">
        <v>773</v>
      </c>
      <c r="BA1309" t="s"/>
      <c r="BB1309" t="n">
        <v>28219</v>
      </c>
      <c r="BC1309" t="n">
        <v>10.016221404076</v>
      </c>
      <c r="BD1309" t="n">
        <v>53.552867225821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97</v>
      </c>
      <c r="B1310" t="s">
        <v>71</v>
      </c>
      <c r="C1310" t="s">
        <v>98</v>
      </c>
      <c r="D1310" t="n">
        <v>2</v>
      </c>
      <c r="E1310" t="s">
        <v>771</v>
      </c>
      <c r="F1310" t="n">
        <v>2337505</v>
      </c>
      <c r="G1310" t="s">
        <v>74</v>
      </c>
      <c r="H1310" t="s">
        <v>75</v>
      </c>
      <c r="I1310" t="s"/>
      <c r="J1310" t="s">
        <v>74</v>
      </c>
      <c r="K1310" t="n">
        <v>159</v>
      </c>
      <c r="L1310" t="s">
        <v>76</v>
      </c>
      <c r="M1310" t="s"/>
      <c r="N1310" t="s">
        <v>778</v>
      </c>
      <c r="O1310" t="s">
        <v>78</v>
      </c>
      <c r="P1310" t="s">
        <v>772</v>
      </c>
      <c r="Q1310" t="s"/>
      <c r="R1310" t="s">
        <v>80</v>
      </c>
      <c r="S1310" t="s">
        <v>565</v>
      </c>
      <c r="T1310" t="s">
        <v>82</v>
      </c>
      <c r="U1310" t="s"/>
      <c r="V1310" t="s">
        <v>83</v>
      </c>
      <c r="W1310" t="s">
        <v>84</v>
      </c>
      <c r="X1310" t="s"/>
      <c r="Y1310" t="s">
        <v>85</v>
      </c>
      <c r="Z1310">
        <f>HYPERLINK("https://hotelmonitor-cachepage.eclerx.com/savepage/tk_154390157979155_sr_2151.html","info")</f>
        <v/>
      </c>
      <c r="AA1310" t="n">
        <v>190295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/>
      <c r="AP1310" t="n">
        <v>51</v>
      </c>
      <c r="AQ1310" t="s">
        <v>88</v>
      </c>
      <c r="AR1310" t="s">
        <v>116</v>
      </c>
      <c r="AS1310" t="s"/>
      <c r="AT1310" t="s">
        <v>90</v>
      </c>
      <c r="AU1310" t="s"/>
      <c r="AV1310" t="s"/>
      <c r="AW1310" t="s"/>
      <c r="AX1310" t="s"/>
      <c r="AY1310" t="n">
        <v>2311847</v>
      </c>
      <c r="AZ1310" t="s">
        <v>773</v>
      </c>
      <c r="BA1310" t="s"/>
      <c r="BB1310" t="n">
        <v>28219</v>
      </c>
      <c r="BC1310" t="n">
        <v>10.016221404076</v>
      </c>
      <c r="BD1310" t="n">
        <v>53.552867225821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97</v>
      </c>
      <c r="B1311" t="s">
        <v>71</v>
      </c>
      <c r="C1311" t="s">
        <v>98</v>
      </c>
      <c r="D1311" t="n">
        <v>2</v>
      </c>
      <c r="E1311" t="s">
        <v>771</v>
      </c>
      <c r="F1311" t="n">
        <v>2337505</v>
      </c>
      <c r="G1311" t="s">
        <v>74</v>
      </c>
      <c r="H1311" t="s">
        <v>75</v>
      </c>
      <c r="I1311" t="s"/>
      <c r="J1311" t="s">
        <v>74</v>
      </c>
      <c r="K1311" t="n">
        <v>159</v>
      </c>
      <c r="L1311" t="s">
        <v>76</v>
      </c>
      <c r="M1311" t="s"/>
      <c r="N1311" t="s">
        <v>77</v>
      </c>
      <c r="O1311" t="s">
        <v>78</v>
      </c>
      <c r="P1311" t="s">
        <v>772</v>
      </c>
      <c r="Q1311" t="s"/>
      <c r="R1311" t="s">
        <v>80</v>
      </c>
      <c r="S1311" t="s">
        <v>565</v>
      </c>
      <c r="T1311" t="s">
        <v>82</v>
      </c>
      <c r="U1311" t="s"/>
      <c r="V1311" t="s">
        <v>83</v>
      </c>
      <c r="W1311" t="s">
        <v>84</v>
      </c>
      <c r="X1311" t="s"/>
      <c r="Y1311" t="s">
        <v>85</v>
      </c>
      <c r="Z1311">
        <f>HYPERLINK("https://hotelmonitor-cachepage.eclerx.com/savepage/tk_154390157979155_sr_2151.html","info")</f>
        <v/>
      </c>
      <c r="AA1311" t="n">
        <v>190295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/>
      <c r="AP1311" t="n">
        <v>51</v>
      </c>
      <c r="AQ1311" t="s">
        <v>88</v>
      </c>
      <c r="AR1311" t="s">
        <v>119</v>
      </c>
      <c r="AS1311" t="s"/>
      <c r="AT1311" t="s">
        <v>90</v>
      </c>
      <c r="AU1311" t="s"/>
      <c r="AV1311" t="s"/>
      <c r="AW1311" t="s"/>
      <c r="AX1311" t="s"/>
      <c r="AY1311" t="n">
        <v>2311847</v>
      </c>
      <c r="AZ1311" t="s">
        <v>773</v>
      </c>
      <c r="BA1311" t="s"/>
      <c r="BB1311" t="n">
        <v>28219</v>
      </c>
      <c r="BC1311" t="n">
        <v>10.016221404076</v>
      </c>
      <c r="BD1311" t="n">
        <v>53.552867225821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97</v>
      </c>
      <c r="B1312" t="s">
        <v>71</v>
      </c>
      <c r="C1312" t="s">
        <v>98</v>
      </c>
      <c r="D1312" t="n">
        <v>2</v>
      </c>
      <c r="E1312" t="s">
        <v>771</v>
      </c>
      <c r="F1312" t="n">
        <v>2337505</v>
      </c>
      <c r="G1312" t="s">
        <v>74</v>
      </c>
      <c r="H1312" t="s">
        <v>75</v>
      </c>
      <c r="I1312" t="s"/>
      <c r="J1312" t="s">
        <v>74</v>
      </c>
      <c r="K1312" t="n">
        <v>161</v>
      </c>
      <c r="L1312" t="s">
        <v>76</v>
      </c>
      <c r="M1312" t="s"/>
      <c r="N1312" t="s">
        <v>779</v>
      </c>
      <c r="O1312" t="s">
        <v>78</v>
      </c>
      <c r="P1312" t="s">
        <v>772</v>
      </c>
      <c r="Q1312" t="s"/>
      <c r="R1312" t="s">
        <v>80</v>
      </c>
      <c r="S1312" t="s">
        <v>81</v>
      </c>
      <c r="T1312" t="s">
        <v>82</v>
      </c>
      <c r="U1312" t="s"/>
      <c r="V1312" t="s">
        <v>83</v>
      </c>
      <c r="W1312" t="s">
        <v>84</v>
      </c>
      <c r="X1312" t="s"/>
      <c r="Y1312" t="s">
        <v>85</v>
      </c>
      <c r="Z1312">
        <f>HYPERLINK("https://hotelmonitor-cachepage.eclerx.com/savepage/tk_154390157979155_sr_2151.html","info")</f>
        <v/>
      </c>
      <c r="AA1312" t="n">
        <v>190295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/>
      <c r="AP1312" t="n">
        <v>51</v>
      </c>
      <c r="AQ1312" t="s">
        <v>88</v>
      </c>
      <c r="AR1312" t="s">
        <v>103</v>
      </c>
      <c r="AS1312" t="s"/>
      <c r="AT1312" t="s">
        <v>90</v>
      </c>
      <c r="AU1312" t="s"/>
      <c r="AV1312" t="s"/>
      <c r="AW1312" t="s"/>
      <c r="AX1312" t="s"/>
      <c r="AY1312" t="n">
        <v>2311847</v>
      </c>
      <c r="AZ1312" t="s">
        <v>773</v>
      </c>
      <c r="BA1312" t="s"/>
      <c r="BB1312" t="n">
        <v>28219</v>
      </c>
      <c r="BC1312" t="n">
        <v>10.016221404076</v>
      </c>
      <c r="BD1312" t="n">
        <v>53.552867225821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97</v>
      </c>
      <c r="B1313" t="s">
        <v>71</v>
      </c>
      <c r="C1313" t="s">
        <v>98</v>
      </c>
      <c r="D1313" t="n">
        <v>2</v>
      </c>
      <c r="E1313" t="s">
        <v>771</v>
      </c>
      <c r="F1313" t="n">
        <v>2337505</v>
      </c>
      <c r="G1313" t="s">
        <v>74</v>
      </c>
      <c r="H1313" t="s">
        <v>75</v>
      </c>
      <c r="I1313" t="s"/>
      <c r="J1313" t="s">
        <v>74</v>
      </c>
      <c r="K1313" t="n">
        <v>161</v>
      </c>
      <c r="L1313" t="s">
        <v>76</v>
      </c>
      <c r="M1313" t="s"/>
      <c r="N1313" t="s">
        <v>77</v>
      </c>
      <c r="O1313" t="s">
        <v>78</v>
      </c>
      <c r="P1313" t="s">
        <v>772</v>
      </c>
      <c r="Q1313" t="s"/>
      <c r="R1313" t="s">
        <v>80</v>
      </c>
      <c r="S1313" t="s">
        <v>81</v>
      </c>
      <c r="T1313" t="s">
        <v>82</v>
      </c>
      <c r="U1313" t="s"/>
      <c r="V1313" t="s">
        <v>83</v>
      </c>
      <c r="W1313" t="s">
        <v>84</v>
      </c>
      <c r="X1313" t="s"/>
      <c r="Y1313" t="s">
        <v>85</v>
      </c>
      <c r="Z1313">
        <f>HYPERLINK("https://hotelmonitor-cachepage.eclerx.com/savepage/tk_154390157979155_sr_2151.html","info")</f>
        <v/>
      </c>
      <c r="AA1313" t="n">
        <v>190295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/>
      <c r="AP1313" t="n">
        <v>51</v>
      </c>
      <c r="AQ1313" t="s">
        <v>88</v>
      </c>
      <c r="AR1313" t="s">
        <v>124</v>
      </c>
      <c r="AS1313" t="s"/>
      <c r="AT1313" t="s">
        <v>90</v>
      </c>
      <c r="AU1313" t="s"/>
      <c r="AV1313" t="s"/>
      <c r="AW1313" t="s"/>
      <c r="AX1313" t="s"/>
      <c r="AY1313" t="n">
        <v>2311847</v>
      </c>
      <c r="AZ1313" t="s">
        <v>773</v>
      </c>
      <c r="BA1313" t="s"/>
      <c r="BB1313" t="n">
        <v>28219</v>
      </c>
      <c r="BC1313" t="n">
        <v>10.016221404076</v>
      </c>
      <c r="BD1313" t="n">
        <v>53.552867225821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97</v>
      </c>
      <c r="B1314" t="s">
        <v>71</v>
      </c>
      <c r="C1314" t="s">
        <v>98</v>
      </c>
      <c r="D1314" t="n">
        <v>2</v>
      </c>
      <c r="E1314" t="s">
        <v>771</v>
      </c>
      <c r="F1314" t="n">
        <v>2337505</v>
      </c>
      <c r="G1314" t="s">
        <v>74</v>
      </c>
      <c r="H1314" t="s">
        <v>75</v>
      </c>
      <c r="I1314" t="s"/>
      <c r="J1314" t="s">
        <v>74</v>
      </c>
      <c r="K1314" t="n">
        <v>167</v>
      </c>
      <c r="L1314" t="s">
        <v>76</v>
      </c>
      <c r="M1314" t="s"/>
      <c r="N1314" t="s">
        <v>293</v>
      </c>
      <c r="O1314" t="s">
        <v>78</v>
      </c>
      <c r="P1314" t="s">
        <v>772</v>
      </c>
      <c r="Q1314" t="s"/>
      <c r="R1314" t="s">
        <v>80</v>
      </c>
      <c r="S1314" t="s">
        <v>478</v>
      </c>
      <c r="T1314" t="s">
        <v>82</v>
      </c>
      <c r="U1314" t="s"/>
      <c r="V1314" t="s">
        <v>83</v>
      </c>
      <c r="W1314" t="s">
        <v>84</v>
      </c>
      <c r="X1314" t="s"/>
      <c r="Y1314" t="s">
        <v>85</v>
      </c>
      <c r="Z1314">
        <f>HYPERLINK("https://hotelmonitor-cachepage.eclerx.com/savepage/tk_154390157979155_sr_2151.html","info")</f>
        <v/>
      </c>
      <c r="AA1314" t="n">
        <v>190295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/>
      <c r="AP1314" t="n">
        <v>51</v>
      </c>
      <c r="AQ1314" t="s">
        <v>88</v>
      </c>
      <c r="AR1314" t="s">
        <v>89</v>
      </c>
      <c r="AS1314" t="s"/>
      <c r="AT1314" t="s">
        <v>90</v>
      </c>
      <c r="AU1314" t="s"/>
      <c r="AV1314" t="s"/>
      <c r="AW1314" t="s"/>
      <c r="AX1314" t="s"/>
      <c r="AY1314" t="n">
        <v>2311847</v>
      </c>
      <c r="AZ1314" t="s">
        <v>773</v>
      </c>
      <c r="BA1314" t="s"/>
      <c r="BB1314" t="n">
        <v>28219</v>
      </c>
      <c r="BC1314" t="n">
        <v>10.016221404076</v>
      </c>
      <c r="BD1314" t="n">
        <v>53.552867225821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97</v>
      </c>
      <c r="B1315" t="s">
        <v>71</v>
      </c>
      <c r="C1315" t="s">
        <v>98</v>
      </c>
      <c r="D1315" t="n">
        <v>2</v>
      </c>
      <c r="E1315" t="s">
        <v>771</v>
      </c>
      <c r="F1315" t="n">
        <v>2337505</v>
      </c>
      <c r="G1315" t="s">
        <v>74</v>
      </c>
      <c r="H1315" t="s">
        <v>75</v>
      </c>
      <c r="I1315" t="s"/>
      <c r="J1315" t="s">
        <v>74</v>
      </c>
      <c r="K1315" t="n">
        <v>167</v>
      </c>
      <c r="L1315" t="s">
        <v>76</v>
      </c>
      <c r="M1315" t="s"/>
      <c r="N1315" t="s">
        <v>349</v>
      </c>
      <c r="O1315" t="s">
        <v>78</v>
      </c>
      <c r="P1315" t="s">
        <v>772</v>
      </c>
      <c r="Q1315" t="s"/>
      <c r="R1315" t="s">
        <v>80</v>
      </c>
      <c r="S1315" t="s">
        <v>478</v>
      </c>
      <c r="T1315" t="s">
        <v>82</v>
      </c>
      <c r="U1315" t="s"/>
      <c r="V1315" t="s">
        <v>83</v>
      </c>
      <c r="W1315" t="s">
        <v>84</v>
      </c>
      <c r="X1315" t="s"/>
      <c r="Y1315" t="s">
        <v>85</v>
      </c>
      <c r="Z1315">
        <f>HYPERLINK("https://hotelmonitor-cachepage.eclerx.com/savepage/tk_154390157979155_sr_2151.html","info")</f>
        <v/>
      </c>
      <c r="AA1315" t="n">
        <v>190295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/>
      <c r="AP1315" t="n">
        <v>51</v>
      </c>
      <c r="AQ1315" t="s">
        <v>88</v>
      </c>
      <c r="AR1315" t="s">
        <v>113</v>
      </c>
      <c r="AS1315" t="s"/>
      <c r="AT1315" t="s">
        <v>90</v>
      </c>
      <c r="AU1315" t="s"/>
      <c r="AV1315" t="s"/>
      <c r="AW1315" t="s"/>
      <c r="AX1315" t="s"/>
      <c r="AY1315" t="n">
        <v>2311847</v>
      </c>
      <c r="AZ1315" t="s">
        <v>773</v>
      </c>
      <c r="BA1315" t="s"/>
      <c r="BB1315" t="n">
        <v>28219</v>
      </c>
      <c r="BC1315" t="n">
        <v>10.016221404076</v>
      </c>
      <c r="BD1315" t="n">
        <v>53.552867225821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97</v>
      </c>
      <c r="B1316" t="s">
        <v>71</v>
      </c>
      <c r="C1316" t="s">
        <v>98</v>
      </c>
      <c r="D1316" t="n">
        <v>2</v>
      </c>
      <c r="E1316" t="s">
        <v>780</v>
      </c>
      <c r="F1316" t="n">
        <v>3630732</v>
      </c>
      <c r="G1316" t="s">
        <v>74</v>
      </c>
      <c r="H1316" t="s">
        <v>75</v>
      </c>
      <c r="I1316" t="s"/>
      <c r="J1316" t="s">
        <v>74</v>
      </c>
      <c r="K1316" t="n">
        <v>88</v>
      </c>
      <c r="L1316" t="s">
        <v>76</v>
      </c>
      <c r="M1316" t="s"/>
      <c r="N1316" t="s">
        <v>300</v>
      </c>
      <c r="O1316" t="s">
        <v>78</v>
      </c>
      <c r="P1316" t="s">
        <v>780</v>
      </c>
      <c r="Q1316" t="s"/>
      <c r="R1316" t="s">
        <v>80</v>
      </c>
      <c r="S1316" t="s">
        <v>147</v>
      </c>
      <c r="T1316" t="s">
        <v>82</v>
      </c>
      <c r="U1316" t="s"/>
      <c r="V1316" t="s">
        <v>83</v>
      </c>
      <c r="W1316" t="s">
        <v>94</v>
      </c>
      <c r="X1316" t="s"/>
      <c r="Y1316" t="s">
        <v>85</v>
      </c>
      <c r="Z1316">
        <f>HYPERLINK("https://hotelmonitor-cachepage.eclerx.com/savepage/tk_15439015927186973_sr_2151.html","info")</f>
        <v/>
      </c>
      <c r="AA1316" t="n">
        <v>224638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/>
      <c r="AP1316" t="n">
        <v>55</v>
      </c>
      <c r="AQ1316" t="s">
        <v>88</v>
      </c>
      <c r="AR1316" t="s">
        <v>110</v>
      </c>
      <c r="AS1316" t="s"/>
      <c r="AT1316" t="s">
        <v>90</v>
      </c>
      <c r="AU1316" t="s"/>
      <c r="AV1316" t="s"/>
      <c r="AW1316" t="s"/>
      <c r="AX1316" t="s"/>
      <c r="AY1316" t="n">
        <v>2311932</v>
      </c>
      <c r="AZ1316" t="s">
        <v>781</v>
      </c>
      <c r="BA1316" t="s"/>
      <c r="BB1316" t="n">
        <v>31553</v>
      </c>
      <c r="BC1316" t="n">
        <v>9.9771094322205</v>
      </c>
      <c r="BD1316" t="n">
        <v>53.564500990077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97</v>
      </c>
      <c r="B1317" t="s">
        <v>71</v>
      </c>
      <c r="C1317" t="s">
        <v>98</v>
      </c>
      <c r="D1317" t="n">
        <v>2</v>
      </c>
      <c r="E1317" t="s">
        <v>780</v>
      </c>
      <c r="F1317" t="n">
        <v>3630732</v>
      </c>
      <c r="G1317" t="s">
        <v>74</v>
      </c>
      <c r="H1317" t="s">
        <v>75</v>
      </c>
      <c r="I1317" t="s"/>
      <c r="J1317" t="s">
        <v>74</v>
      </c>
      <c r="K1317" t="n">
        <v>88</v>
      </c>
      <c r="L1317" t="s">
        <v>76</v>
      </c>
      <c r="M1317" t="s"/>
      <c r="N1317" t="s">
        <v>782</v>
      </c>
      <c r="O1317" t="s">
        <v>78</v>
      </c>
      <c r="P1317" t="s">
        <v>780</v>
      </c>
      <c r="Q1317" t="s"/>
      <c r="R1317" t="s">
        <v>80</v>
      </c>
      <c r="S1317" t="s">
        <v>147</v>
      </c>
      <c r="T1317" t="s">
        <v>82</v>
      </c>
      <c r="U1317" t="s"/>
      <c r="V1317" t="s">
        <v>83</v>
      </c>
      <c r="W1317" t="s">
        <v>94</v>
      </c>
      <c r="X1317" t="s"/>
      <c r="Y1317" t="s">
        <v>85</v>
      </c>
      <c r="Z1317">
        <f>HYPERLINK("https://hotelmonitor-cachepage.eclerx.com/savepage/tk_15439015927186973_sr_2151.html","info")</f>
        <v/>
      </c>
      <c r="AA1317" t="n">
        <v>224638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87</v>
      </c>
      <c r="AO1317" t="s"/>
      <c r="AP1317" t="n">
        <v>55</v>
      </c>
      <c r="AQ1317" t="s">
        <v>88</v>
      </c>
      <c r="AR1317" t="s">
        <v>110</v>
      </c>
      <c r="AS1317" t="s"/>
      <c r="AT1317" t="s">
        <v>90</v>
      </c>
      <c r="AU1317" t="s"/>
      <c r="AV1317" t="s"/>
      <c r="AW1317" t="s"/>
      <c r="AX1317" t="s"/>
      <c r="AY1317" t="n">
        <v>2311932</v>
      </c>
      <c r="AZ1317" t="s">
        <v>781</v>
      </c>
      <c r="BA1317" t="s"/>
      <c r="BB1317" t="n">
        <v>31553</v>
      </c>
      <c r="BC1317" t="n">
        <v>9.9771094322205</v>
      </c>
      <c r="BD1317" t="n">
        <v>53.564500990077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97</v>
      </c>
      <c r="B1318" t="s">
        <v>71</v>
      </c>
      <c r="C1318" t="s">
        <v>98</v>
      </c>
      <c r="D1318" t="n">
        <v>2</v>
      </c>
      <c r="E1318" t="s">
        <v>780</v>
      </c>
      <c r="F1318" t="n">
        <v>3630732</v>
      </c>
      <c r="G1318" t="s">
        <v>74</v>
      </c>
      <c r="H1318" t="s">
        <v>75</v>
      </c>
      <c r="I1318" t="s"/>
      <c r="J1318" t="s">
        <v>74</v>
      </c>
      <c r="K1318" t="n">
        <v>89</v>
      </c>
      <c r="L1318" t="s">
        <v>76</v>
      </c>
      <c r="M1318" t="s"/>
      <c r="N1318" t="s">
        <v>300</v>
      </c>
      <c r="O1318" t="s">
        <v>78</v>
      </c>
      <c r="P1318" t="s">
        <v>780</v>
      </c>
      <c r="Q1318" t="s"/>
      <c r="R1318" t="s">
        <v>80</v>
      </c>
      <c r="S1318" t="s">
        <v>264</v>
      </c>
      <c r="T1318" t="s">
        <v>82</v>
      </c>
      <c r="U1318" t="s"/>
      <c r="V1318" t="s">
        <v>83</v>
      </c>
      <c r="W1318" t="s">
        <v>94</v>
      </c>
      <c r="X1318" t="s"/>
      <c r="Y1318" t="s">
        <v>85</v>
      </c>
      <c r="Z1318">
        <f>HYPERLINK("https://hotelmonitor-cachepage.eclerx.com/savepage/tk_15439015927186973_sr_2151.html","info")</f>
        <v/>
      </c>
      <c r="AA1318" t="n">
        <v>224638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87</v>
      </c>
      <c r="AO1318" t="s"/>
      <c r="AP1318" t="n">
        <v>55</v>
      </c>
      <c r="AQ1318" t="s">
        <v>88</v>
      </c>
      <c r="AR1318" t="s">
        <v>116</v>
      </c>
      <c r="AS1318" t="s"/>
      <c r="AT1318" t="s">
        <v>90</v>
      </c>
      <c r="AU1318" t="s"/>
      <c r="AV1318" t="s"/>
      <c r="AW1318" t="s"/>
      <c r="AX1318" t="s"/>
      <c r="AY1318" t="n">
        <v>2311932</v>
      </c>
      <c r="AZ1318" t="s">
        <v>781</v>
      </c>
      <c r="BA1318" t="s"/>
      <c r="BB1318" t="n">
        <v>31553</v>
      </c>
      <c r="BC1318" t="n">
        <v>9.9771094322205</v>
      </c>
      <c r="BD1318" t="n">
        <v>53.564500990077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97</v>
      </c>
      <c r="B1319" t="s">
        <v>71</v>
      </c>
      <c r="C1319" t="s">
        <v>98</v>
      </c>
      <c r="D1319" t="n">
        <v>2</v>
      </c>
      <c r="E1319" t="s">
        <v>780</v>
      </c>
      <c r="F1319" t="n">
        <v>3630732</v>
      </c>
      <c r="G1319" t="s">
        <v>74</v>
      </c>
      <c r="H1319" t="s">
        <v>75</v>
      </c>
      <c r="I1319" t="s"/>
      <c r="J1319" t="s">
        <v>74</v>
      </c>
      <c r="K1319" t="n">
        <v>89</v>
      </c>
      <c r="L1319" t="s">
        <v>76</v>
      </c>
      <c r="M1319" t="s"/>
      <c r="N1319" t="s">
        <v>782</v>
      </c>
      <c r="O1319" t="s">
        <v>78</v>
      </c>
      <c r="P1319" t="s">
        <v>780</v>
      </c>
      <c r="Q1319" t="s"/>
      <c r="R1319" t="s">
        <v>80</v>
      </c>
      <c r="S1319" t="s">
        <v>264</v>
      </c>
      <c r="T1319" t="s">
        <v>82</v>
      </c>
      <c r="U1319" t="s"/>
      <c r="V1319" t="s">
        <v>83</v>
      </c>
      <c r="W1319" t="s">
        <v>94</v>
      </c>
      <c r="X1319" t="s"/>
      <c r="Y1319" t="s">
        <v>85</v>
      </c>
      <c r="Z1319">
        <f>HYPERLINK("https://hotelmonitor-cachepage.eclerx.com/savepage/tk_15439015927186973_sr_2151.html","info")</f>
        <v/>
      </c>
      <c r="AA1319" t="n">
        <v>224638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87</v>
      </c>
      <c r="AO1319" t="s"/>
      <c r="AP1319" t="n">
        <v>55</v>
      </c>
      <c r="AQ1319" t="s">
        <v>88</v>
      </c>
      <c r="AR1319" t="s">
        <v>116</v>
      </c>
      <c r="AS1319" t="s"/>
      <c r="AT1319" t="s">
        <v>90</v>
      </c>
      <c r="AU1319" t="s"/>
      <c r="AV1319" t="s"/>
      <c r="AW1319" t="s"/>
      <c r="AX1319" t="s"/>
      <c r="AY1319" t="n">
        <v>2311932</v>
      </c>
      <c r="AZ1319" t="s">
        <v>781</v>
      </c>
      <c r="BA1319" t="s"/>
      <c r="BB1319" t="n">
        <v>31553</v>
      </c>
      <c r="BC1319" t="n">
        <v>9.9771094322205</v>
      </c>
      <c r="BD1319" t="n">
        <v>53.564500990077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97</v>
      </c>
      <c r="B1320" t="s">
        <v>71</v>
      </c>
      <c r="C1320" t="s">
        <v>98</v>
      </c>
      <c r="D1320" t="n">
        <v>2</v>
      </c>
      <c r="E1320" t="s">
        <v>780</v>
      </c>
      <c r="F1320" t="n">
        <v>3630732</v>
      </c>
      <c r="G1320" t="s">
        <v>74</v>
      </c>
      <c r="H1320" t="s">
        <v>75</v>
      </c>
      <c r="I1320" t="s"/>
      <c r="J1320" t="s">
        <v>74</v>
      </c>
      <c r="K1320" t="n">
        <v>103</v>
      </c>
      <c r="L1320" t="s">
        <v>76</v>
      </c>
      <c r="M1320" t="s"/>
      <c r="N1320" t="s">
        <v>77</v>
      </c>
      <c r="O1320" t="s">
        <v>78</v>
      </c>
      <c r="P1320" t="s">
        <v>780</v>
      </c>
      <c r="Q1320" t="s"/>
      <c r="R1320" t="s">
        <v>80</v>
      </c>
      <c r="S1320" t="s">
        <v>176</v>
      </c>
      <c r="T1320" t="s">
        <v>82</v>
      </c>
      <c r="U1320" t="s"/>
      <c r="V1320" t="s">
        <v>83</v>
      </c>
      <c r="W1320" t="s">
        <v>94</v>
      </c>
      <c r="X1320" t="s"/>
      <c r="Y1320" t="s">
        <v>85</v>
      </c>
      <c r="Z1320">
        <f>HYPERLINK("https://hotelmonitor-cachepage.eclerx.com/savepage/tk_15439015927186973_sr_2151.html","info")</f>
        <v/>
      </c>
      <c r="AA1320" t="n">
        <v>224638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87</v>
      </c>
      <c r="AO1320" t="s"/>
      <c r="AP1320" t="n">
        <v>55</v>
      </c>
      <c r="AQ1320" t="s">
        <v>88</v>
      </c>
      <c r="AR1320" t="s">
        <v>126</v>
      </c>
      <c r="AS1320" t="s"/>
      <c r="AT1320" t="s">
        <v>90</v>
      </c>
      <c r="AU1320" t="s"/>
      <c r="AV1320" t="s"/>
      <c r="AW1320" t="s"/>
      <c r="AX1320" t="s"/>
      <c r="AY1320" t="n">
        <v>2311932</v>
      </c>
      <c r="AZ1320" t="s">
        <v>781</v>
      </c>
      <c r="BA1320" t="s"/>
      <c r="BB1320" t="n">
        <v>31553</v>
      </c>
      <c r="BC1320" t="n">
        <v>9.9771094322205</v>
      </c>
      <c r="BD1320" t="n">
        <v>53.564500990077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97</v>
      </c>
      <c r="B1321" t="s">
        <v>71</v>
      </c>
      <c r="C1321" t="s">
        <v>98</v>
      </c>
      <c r="D1321" t="n">
        <v>2</v>
      </c>
      <c r="E1321" t="s">
        <v>780</v>
      </c>
      <c r="F1321" t="n">
        <v>3630732</v>
      </c>
      <c r="G1321" t="s">
        <v>74</v>
      </c>
      <c r="H1321" t="s">
        <v>75</v>
      </c>
      <c r="I1321" t="s"/>
      <c r="J1321" t="s">
        <v>74</v>
      </c>
      <c r="K1321" t="n">
        <v>112</v>
      </c>
      <c r="L1321" t="s">
        <v>76</v>
      </c>
      <c r="M1321" t="s"/>
      <c r="N1321" t="s">
        <v>783</v>
      </c>
      <c r="O1321" t="s">
        <v>78</v>
      </c>
      <c r="P1321" t="s">
        <v>780</v>
      </c>
      <c r="Q1321" t="s"/>
      <c r="R1321" t="s">
        <v>80</v>
      </c>
      <c r="S1321" t="s">
        <v>344</v>
      </c>
      <c r="T1321" t="s">
        <v>82</v>
      </c>
      <c r="U1321" t="s"/>
      <c r="V1321" t="s">
        <v>83</v>
      </c>
      <c r="W1321" t="s">
        <v>94</v>
      </c>
      <c r="X1321" t="s"/>
      <c r="Y1321" t="s">
        <v>85</v>
      </c>
      <c r="Z1321">
        <f>HYPERLINK("https://hotelmonitor-cachepage.eclerx.com/savepage/tk_15439015927186973_sr_2151.html","info")</f>
        <v/>
      </c>
      <c r="AA1321" t="n">
        <v>224638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87</v>
      </c>
      <c r="AO1321" t="s"/>
      <c r="AP1321" t="n">
        <v>55</v>
      </c>
      <c r="AQ1321" t="s">
        <v>88</v>
      </c>
      <c r="AR1321" t="s">
        <v>110</v>
      </c>
      <c r="AS1321" t="s"/>
      <c r="AT1321" t="s">
        <v>90</v>
      </c>
      <c r="AU1321" t="s"/>
      <c r="AV1321" t="s"/>
      <c r="AW1321" t="s"/>
      <c r="AX1321" t="s"/>
      <c r="AY1321" t="n">
        <v>2311932</v>
      </c>
      <c r="AZ1321" t="s">
        <v>781</v>
      </c>
      <c r="BA1321" t="s"/>
      <c r="BB1321" t="n">
        <v>31553</v>
      </c>
      <c r="BC1321" t="n">
        <v>9.9771094322205</v>
      </c>
      <c r="BD1321" t="n">
        <v>53.564500990077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97</v>
      </c>
      <c r="B1322" t="s">
        <v>71</v>
      </c>
      <c r="C1322" t="s">
        <v>98</v>
      </c>
      <c r="D1322" t="n">
        <v>2</v>
      </c>
      <c r="E1322" t="s">
        <v>780</v>
      </c>
      <c r="F1322" t="n">
        <v>3630732</v>
      </c>
      <c r="G1322" t="s">
        <v>74</v>
      </c>
      <c r="H1322" t="s">
        <v>75</v>
      </c>
      <c r="I1322" t="s"/>
      <c r="J1322" t="s">
        <v>74</v>
      </c>
      <c r="K1322" t="n">
        <v>114</v>
      </c>
      <c r="L1322" t="s">
        <v>76</v>
      </c>
      <c r="M1322" t="s"/>
      <c r="N1322" t="s">
        <v>783</v>
      </c>
      <c r="O1322" t="s">
        <v>78</v>
      </c>
      <c r="P1322" t="s">
        <v>780</v>
      </c>
      <c r="Q1322" t="s"/>
      <c r="R1322" t="s">
        <v>80</v>
      </c>
      <c r="S1322" t="s">
        <v>284</v>
      </c>
      <c r="T1322" t="s">
        <v>82</v>
      </c>
      <c r="U1322" t="s"/>
      <c r="V1322" t="s">
        <v>83</v>
      </c>
      <c r="W1322" t="s">
        <v>94</v>
      </c>
      <c r="X1322" t="s"/>
      <c r="Y1322" t="s">
        <v>85</v>
      </c>
      <c r="Z1322">
        <f>HYPERLINK("https://hotelmonitor-cachepage.eclerx.com/savepage/tk_15439015927186973_sr_2151.html","info")</f>
        <v/>
      </c>
      <c r="AA1322" t="n">
        <v>224638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87</v>
      </c>
      <c r="AO1322" t="s"/>
      <c r="AP1322" t="n">
        <v>55</v>
      </c>
      <c r="AQ1322" t="s">
        <v>88</v>
      </c>
      <c r="AR1322" t="s">
        <v>116</v>
      </c>
      <c r="AS1322" t="s"/>
      <c r="AT1322" t="s">
        <v>90</v>
      </c>
      <c r="AU1322" t="s"/>
      <c r="AV1322" t="s"/>
      <c r="AW1322" t="s"/>
      <c r="AX1322" t="s"/>
      <c r="AY1322" t="n">
        <v>2311932</v>
      </c>
      <c r="AZ1322" t="s">
        <v>781</v>
      </c>
      <c r="BA1322" t="s"/>
      <c r="BB1322" t="n">
        <v>31553</v>
      </c>
      <c r="BC1322" t="n">
        <v>9.9771094322205</v>
      </c>
      <c r="BD1322" t="n">
        <v>53.564500990077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97</v>
      </c>
      <c r="B1323" t="s">
        <v>71</v>
      </c>
      <c r="C1323" t="s">
        <v>98</v>
      </c>
      <c r="D1323" t="n">
        <v>2</v>
      </c>
      <c r="E1323" t="s">
        <v>780</v>
      </c>
      <c r="F1323" t="n">
        <v>3630732</v>
      </c>
      <c r="G1323" t="s">
        <v>74</v>
      </c>
      <c r="H1323" t="s">
        <v>75</v>
      </c>
      <c r="I1323" t="s"/>
      <c r="J1323" t="s">
        <v>74</v>
      </c>
      <c r="K1323" t="n">
        <v>123</v>
      </c>
      <c r="L1323" t="s">
        <v>76</v>
      </c>
      <c r="M1323" t="s"/>
      <c r="N1323" t="s">
        <v>300</v>
      </c>
      <c r="O1323" t="s">
        <v>78</v>
      </c>
      <c r="P1323" t="s">
        <v>780</v>
      </c>
      <c r="Q1323" t="s"/>
      <c r="R1323" t="s">
        <v>80</v>
      </c>
      <c r="S1323" t="s">
        <v>270</v>
      </c>
      <c r="T1323" t="s">
        <v>82</v>
      </c>
      <c r="U1323" t="s"/>
      <c r="V1323" t="s">
        <v>83</v>
      </c>
      <c r="W1323" t="s">
        <v>84</v>
      </c>
      <c r="X1323" t="s"/>
      <c r="Y1323" t="s">
        <v>85</v>
      </c>
      <c r="Z1323">
        <f>HYPERLINK("https://hotelmonitor-cachepage.eclerx.com/savepage/tk_15439015927186973_sr_2151.html","info")</f>
        <v/>
      </c>
      <c r="AA1323" t="n">
        <v>224638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87</v>
      </c>
      <c r="AO1323" t="s"/>
      <c r="AP1323" t="n">
        <v>55</v>
      </c>
      <c r="AQ1323" t="s">
        <v>88</v>
      </c>
      <c r="AR1323" t="s">
        <v>110</v>
      </c>
      <c r="AS1323" t="s"/>
      <c r="AT1323" t="s">
        <v>90</v>
      </c>
      <c r="AU1323" t="s"/>
      <c r="AV1323" t="s"/>
      <c r="AW1323" t="s"/>
      <c r="AX1323" t="s"/>
      <c r="AY1323" t="n">
        <v>2311932</v>
      </c>
      <c r="AZ1323" t="s">
        <v>781</v>
      </c>
      <c r="BA1323" t="s"/>
      <c r="BB1323" t="n">
        <v>31553</v>
      </c>
      <c r="BC1323" t="n">
        <v>9.9771094322205</v>
      </c>
      <c r="BD1323" t="n">
        <v>53.564500990077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97</v>
      </c>
      <c r="B1324" t="s">
        <v>71</v>
      </c>
      <c r="C1324" t="s">
        <v>98</v>
      </c>
      <c r="D1324" t="n">
        <v>2</v>
      </c>
      <c r="E1324" t="s">
        <v>780</v>
      </c>
      <c r="F1324" t="n">
        <v>3630732</v>
      </c>
      <c r="G1324" t="s">
        <v>74</v>
      </c>
      <c r="H1324" t="s">
        <v>75</v>
      </c>
      <c r="I1324" t="s"/>
      <c r="J1324" t="s">
        <v>74</v>
      </c>
      <c r="K1324" t="n">
        <v>123</v>
      </c>
      <c r="L1324" t="s">
        <v>76</v>
      </c>
      <c r="M1324" t="s"/>
      <c r="N1324" t="s">
        <v>782</v>
      </c>
      <c r="O1324" t="s">
        <v>78</v>
      </c>
      <c r="P1324" t="s">
        <v>780</v>
      </c>
      <c r="Q1324" t="s"/>
      <c r="R1324" t="s">
        <v>80</v>
      </c>
      <c r="S1324" t="s">
        <v>270</v>
      </c>
      <c r="T1324" t="s">
        <v>82</v>
      </c>
      <c r="U1324" t="s"/>
      <c r="V1324" t="s">
        <v>83</v>
      </c>
      <c r="W1324" t="s">
        <v>84</v>
      </c>
      <c r="X1324" t="s"/>
      <c r="Y1324" t="s">
        <v>85</v>
      </c>
      <c r="Z1324">
        <f>HYPERLINK("https://hotelmonitor-cachepage.eclerx.com/savepage/tk_15439015927186973_sr_2151.html","info")</f>
        <v/>
      </c>
      <c r="AA1324" t="n">
        <v>224638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87</v>
      </c>
      <c r="AO1324" t="s"/>
      <c r="AP1324" t="n">
        <v>55</v>
      </c>
      <c r="AQ1324" t="s">
        <v>88</v>
      </c>
      <c r="AR1324" t="s">
        <v>110</v>
      </c>
      <c r="AS1324" t="s"/>
      <c r="AT1324" t="s">
        <v>90</v>
      </c>
      <c r="AU1324" t="s"/>
      <c r="AV1324" t="s"/>
      <c r="AW1324" t="s"/>
      <c r="AX1324" t="s"/>
      <c r="AY1324" t="n">
        <v>2311932</v>
      </c>
      <c r="AZ1324" t="s">
        <v>781</v>
      </c>
      <c r="BA1324" t="s"/>
      <c r="BB1324" t="n">
        <v>31553</v>
      </c>
      <c r="BC1324" t="n">
        <v>9.9771094322205</v>
      </c>
      <c r="BD1324" t="n">
        <v>53.564500990077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97</v>
      </c>
      <c r="B1325" t="s">
        <v>71</v>
      </c>
      <c r="C1325" t="s">
        <v>98</v>
      </c>
      <c r="D1325" t="n">
        <v>2</v>
      </c>
      <c r="E1325" t="s">
        <v>780</v>
      </c>
      <c r="F1325" t="n">
        <v>3630732</v>
      </c>
      <c r="G1325" t="s">
        <v>74</v>
      </c>
      <c r="H1325" t="s">
        <v>75</v>
      </c>
      <c r="I1325" t="s"/>
      <c r="J1325" t="s">
        <v>74</v>
      </c>
      <c r="K1325" t="n">
        <v>126</v>
      </c>
      <c r="L1325" t="s">
        <v>76</v>
      </c>
      <c r="M1325" t="s"/>
      <c r="N1325" t="s">
        <v>93</v>
      </c>
      <c r="O1325" t="s">
        <v>78</v>
      </c>
      <c r="P1325" t="s">
        <v>780</v>
      </c>
      <c r="Q1325" t="s"/>
      <c r="R1325" t="s">
        <v>80</v>
      </c>
      <c r="S1325" t="s">
        <v>289</v>
      </c>
      <c r="T1325" t="s">
        <v>82</v>
      </c>
      <c r="U1325" t="s"/>
      <c r="V1325" t="s">
        <v>83</v>
      </c>
      <c r="W1325" t="s">
        <v>84</v>
      </c>
      <c r="X1325" t="s"/>
      <c r="Y1325" t="s">
        <v>85</v>
      </c>
      <c r="Z1325">
        <f>HYPERLINK("https://hotelmonitor-cachepage.eclerx.com/savepage/tk_15439015927186973_sr_2151.html","info")</f>
        <v/>
      </c>
      <c r="AA1325" t="n">
        <v>224638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87</v>
      </c>
      <c r="AO1325" t="s"/>
      <c r="AP1325" t="n">
        <v>55</v>
      </c>
      <c r="AQ1325" t="s">
        <v>88</v>
      </c>
      <c r="AR1325" t="s">
        <v>89</v>
      </c>
      <c r="AS1325" t="s"/>
      <c r="AT1325" t="s">
        <v>90</v>
      </c>
      <c r="AU1325" t="s"/>
      <c r="AV1325" t="s"/>
      <c r="AW1325" t="s"/>
      <c r="AX1325" t="s"/>
      <c r="AY1325" t="n">
        <v>2311932</v>
      </c>
      <c r="AZ1325" t="s">
        <v>781</v>
      </c>
      <c r="BA1325" t="s"/>
      <c r="BB1325" t="n">
        <v>31553</v>
      </c>
      <c r="BC1325" t="n">
        <v>9.9771094322205</v>
      </c>
      <c r="BD1325" t="n">
        <v>53.564500990077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97</v>
      </c>
      <c r="B1326" t="s">
        <v>71</v>
      </c>
      <c r="C1326" t="s">
        <v>98</v>
      </c>
      <c r="D1326" t="n">
        <v>2</v>
      </c>
      <c r="E1326" t="s">
        <v>780</v>
      </c>
      <c r="F1326" t="n">
        <v>3630732</v>
      </c>
      <c r="G1326" t="s">
        <v>74</v>
      </c>
      <c r="H1326" t="s">
        <v>75</v>
      </c>
      <c r="I1326" t="s"/>
      <c r="J1326" t="s">
        <v>74</v>
      </c>
      <c r="K1326" t="n">
        <v>126</v>
      </c>
      <c r="L1326" t="s">
        <v>76</v>
      </c>
      <c r="M1326" t="s"/>
      <c r="N1326" t="s">
        <v>77</v>
      </c>
      <c r="O1326" t="s">
        <v>78</v>
      </c>
      <c r="P1326" t="s">
        <v>780</v>
      </c>
      <c r="Q1326" t="s"/>
      <c r="R1326" t="s">
        <v>80</v>
      </c>
      <c r="S1326" t="s">
        <v>289</v>
      </c>
      <c r="T1326" t="s">
        <v>82</v>
      </c>
      <c r="U1326" t="s"/>
      <c r="V1326" t="s">
        <v>83</v>
      </c>
      <c r="W1326" t="s">
        <v>84</v>
      </c>
      <c r="X1326" t="s"/>
      <c r="Y1326" t="s">
        <v>85</v>
      </c>
      <c r="Z1326">
        <f>HYPERLINK("https://hotelmonitor-cachepage.eclerx.com/savepage/tk_15439015927186973_sr_2151.html","info")</f>
        <v/>
      </c>
      <c r="AA1326" t="n">
        <v>224638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87</v>
      </c>
      <c r="AO1326" t="s"/>
      <c r="AP1326" t="n">
        <v>55</v>
      </c>
      <c r="AQ1326" t="s">
        <v>88</v>
      </c>
      <c r="AR1326" t="s">
        <v>89</v>
      </c>
      <c r="AS1326" t="s"/>
      <c r="AT1326" t="s">
        <v>90</v>
      </c>
      <c r="AU1326" t="s"/>
      <c r="AV1326" t="s"/>
      <c r="AW1326" t="s"/>
      <c r="AX1326" t="s"/>
      <c r="AY1326" t="n">
        <v>2311932</v>
      </c>
      <c r="AZ1326" t="s">
        <v>781</v>
      </c>
      <c r="BA1326" t="s"/>
      <c r="BB1326" t="n">
        <v>31553</v>
      </c>
      <c r="BC1326" t="n">
        <v>9.9771094322205</v>
      </c>
      <c r="BD1326" t="n">
        <v>53.564500990077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97</v>
      </c>
      <c r="B1327" t="s">
        <v>71</v>
      </c>
      <c r="C1327" t="s">
        <v>98</v>
      </c>
      <c r="D1327" t="n">
        <v>2</v>
      </c>
      <c r="E1327" t="s">
        <v>780</v>
      </c>
      <c r="F1327" t="n">
        <v>3630732</v>
      </c>
      <c r="G1327" t="s">
        <v>74</v>
      </c>
      <c r="H1327" t="s">
        <v>75</v>
      </c>
      <c r="I1327" t="s"/>
      <c r="J1327" t="s">
        <v>74</v>
      </c>
      <c r="K1327" t="n">
        <v>126</v>
      </c>
      <c r="L1327" t="s">
        <v>76</v>
      </c>
      <c r="M1327" t="s"/>
      <c r="N1327" t="s">
        <v>300</v>
      </c>
      <c r="O1327" t="s">
        <v>78</v>
      </c>
      <c r="P1327" t="s">
        <v>780</v>
      </c>
      <c r="Q1327" t="s"/>
      <c r="R1327" t="s">
        <v>80</v>
      </c>
      <c r="S1327" t="s">
        <v>289</v>
      </c>
      <c r="T1327" t="s">
        <v>82</v>
      </c>
      <c r="U1327" t="s"/>
      <c r="V1327" t="s">
        <v>83</v>
      </c>
      <c r="W1327" t="s">
        <v>84</v>
      </c>
      <c r="X1327" t="s"/>
      <c r="Y1327" t="s">
        <v>85</v>
      </c>
      <c r="Z1327">
        <f>HYPERLINK("https://hotelmonitor-cachepage.eclerx.com/savepage/tk_15439015927186973_sr_2151.html","info")</f>
        <v/>
      </c>
      <c r="AA1327" t="n">
        <v>224638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87</v>
      </c>
      <c r="AO1327" t="s"/>
      <c r="AP1327" t="n">
        <v>55</v>
      </c>
      <c r="AQ1327" t="s">
        <v>88</v>
      </c>
      <c r="AR1327" t="s">
        <v>116</v>
      </c>
      <c r="AS1327" t="s"/>
      <c r="AT1327" t="s">
        <v>90</v>
      </c>
      <c r="AU1327" t="s"/>
      <c r="AV1327" t="s"/>
      <c r="AW1327" t="s"/>
      <c r="AX1327" t="s"/>
      <c r="AY1327" t="n">
        <v>2311932</v>
      </c>
      <c r="AZ1327" t="s">
        <v>781</v>
      </c>
      <c r="BA1327" t="s"/>
      <c r="BB1327" t="n">
        <v>31553</v>
      </c>
      <c r="BC1327" t="n">
        <v>9.9771094322205</v>
      </c>
      <c r="BD1327" t="n">
        <v>53.564500990077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97</v>
      </c>
      <c r="B1328" t="s">
        <v>71</v>
      </c>
      <c r="C1328" t="s">
        <v>98</v>
      </c>
      <c r="D1328" t="n">
        <v>2</v>
      </c>
      <c r="E1328" t="s">
        <v>780</v>
      </c>
      <c r="F1328" t="n">
        <v>3630732</v>
      </c>
      <c r="G1328" t="s">
        <v>74</v>
      </c>
      <c r="H1328" t="s">
        <v>75</v>
      </c>
      <c r="I1328" t="s"/>
      <c r="J1328" t="s">
        <v>74</v>
      </c>
      <c r="K1328" t="n">
        <v>126</v>
      </c>
      <c r="L1328" t="s">
        <v>76</v>
      </c>
      <c r="M1328" t="s"/>
      <c r="N1328" t="s">
        <v>782</v>
      </c>
      <c r="O1328" t="s">
        <v>78</v>
      </c>
      <c r="P1328" t="s">
        <v>780</v>
      </c>
      <c r="Q1328" t="s"/>
      <c r="R1328" t="s">
        <v>80</v>
      </c>
      <c r="S1328" t="s">
        <v>289</v>
      </c>
      <c r="T1328" t="s">
        <v>82</v>
      </c>
      <c r="U1328" t="s"/>
      <c r="V1328" t="s">
        <v>83</v>
      </c>
      <c r="W1328" t="s">
        <v>84</v>
      </c>
      <c r="X1328" t="s"/>
      <c r="Y1328" t="s">
        <v>85</v>
      </c>
      <c r="Z1328">
        <f>HYPERLINK("https://hotelmonitor-cachepage.eclerx.com/savepage/tk_15439015927186973_sr_2151.html","info")</f>
        <v/>
      </c>
      <c r="AA1328" t="n">
        <v>224638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87</v>
      </c>
      <c r="AO1328" t="s"/>
      <c r="AP1328" t="n">
        <v>55</v>
      </c>
      <c r="AQ1328" t="s">
        <v>88</v>
      </c>
      <c r="AR1328" t="s">
        <v>116</v>
      </c>
      <c r="AS1328" t="s"/>
      <c r="AT1328" t="s">
        <v>90</v>
      </c>
      <c r="AU1328" t="s"/>
      <c r="AV1328" t="s"/>
      <c r="AW1328" t="s"/>
      <c r="AX1328" t="s"/>
      <c r="AY1328" t="n">
        <v>2311932</v>
      </c>
      <c r="AZ1328" t="s">
        <v>781</v>
      </c>
      <c r="BA1328" t="s"/>
      <c r="BB1328" t="n">
        <v>31553</v>
      </c>
      <c r="BC1328" t="n">
        <v>9.9771094322205</v>
      </c>
      <c r="BD1328" t="n">
        <v>53.564500990077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97</v>
      </c>
      <c r="B1329" t="s">
        <v>71</v>
      </c>
      <c r="C1329" t="s">
        <v>98</v>
      </c>
      <c r="D1329" t="n">
        <v>2</v>
      </c>
      <c r="E1329" t="s">
        <v>780</v>
      </c>
      <c r="F1329" t="n">
        <v>3630732</v>
      </c>
      <c r="G1329" t="s">
        <v>74</v>
      </c>
      <c r="H1329" t="s">
        <v>75</v>
      </c>
      <c r="I1329" t="s"/>
      <c r="J1329" t="s">
        <v>74</v>
      </c>
      <c r="K1329" t="n">
        <v>137</v>
      </c>
      <c r="L1329" t="s">
        <v>76</v>
      </c>
      <c r="M1329" t="s"/>
      <c r="N1329" t="s">
        <v>77</v>
      </c>
      <c r="O1329" t="s">
        <v>78</v>
      </c>
      <c r="P1329" t="s">
        <v>780</v>
      </c>
      <c r="Q1329" t="s"/>
      <c r="R1329" t="s">
        <v>80</v>
      </c>
      <c r="S1329" t="s">
        <v>495</v>
      </c>
      <c r="T1329" t="s">
        <v>82</v>
      </c>
      <c r="U1329" t="s"/>
      <c r="V1329" t="s">
        <v>83</v>
      </c>
      <c r="W1329" t="s">
        <v>84</v>
      </c>
      <c r="X1329" t="s"/>
      <c r="Y1329" t="s">
        <v>85</v>
      </c>
      <c r="Z1329">
        <f>HYPERLINK("https://hotelmonitor-cachepage.eclerx.com/savepage/tk_15439015927186973_sr_2151.html","info")</f>
        <v/>
      </c>
      <c r="AA1329" t="n">
        <v>224638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87</v>
      </c>
      <c r="AO1329" t="s"/>
      <c r="AP1329" t="n">
        <v>55</v>
      </c>
      <c r="AQ1329" t="s">
        <v>88</v>
      </c>
      <c r="AR1329" t="s">
        <v>126</v>
      </c>
      <c r="AS1329" t="s"/>
      <c r="AT1329" t="s">
        <v>90</v>
      </c>
      <c r="AU1329" t="s"/>
      <c r="AV1329" t="s"/>
      <c r="AW1329" t="s"/>
      <c r="AX1329" t="s"/>
      <c r="AY1329" t="n">
        <v>2311932</v>
      </c>
      <c r="AZ1329" t="s">
        <v>781</v>
      </c>
      <c r="BA1329" t="s"/>
      <c r="BB1329" t="n">
        <v>31553</v>
      </c>
      <c r="BC1329" t="n">
        <v>9.9771094322205</v>
      </c>
      <c r="BD1329" t="n">
        <v>53.564500990077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97</v>
      </c>
      <c r="B1330" t="s">
        <v>71</v>
      </c>
      <c r="C1330" t="s">
        <v>98</v>
      </c>
      <c r="D1330" t="n">
        <v>2</v>
      </c>
      <c r="E1330" t="s">
        <v>780</v>
      </c>
      <c r="F1330" t="n">
        <v>3630732</v>
      </c>
      <c r="G1330" t="s">
        <v>74</v>
      </c>
      <c r="H1330" t="s">
        <v>75</v>
      </c>
      <c r="I1330" t="s"/>
      <c r="J1330" t="s">
        <v>74</v>
      </c>
      <c r="K1330" t="n">
        <v>141</v>
      </c>
      <c r="L1330" t="s">
        <v>76</v>
      </c>
      <c r="M1330" t="s"/>
      <c r="N1330" t="s">
        <v>77</v>
      </c>
      <c r="O1330" t="s">
        <v>78</v>
      </c>
      <c r="P1330" t="s">
        <v>780</v>
      </c>
      <c r="Q1330" t="s"/>
      <c r="R1330" t="s">
        <v>80</v>
      </c>
      <c r="S1330" t="s">
        <v>353</v>
      </c>
      <c r="T1330" t="s">
        <v>82</v>
      </c>
      <c r="U1330" t="s"/>
      <c r="V1330" t="s">
        <v>83</v>
      </c>
      <c r="W1330" t="s">
        <v>84</v>
      </c>
      <c r="X1330" t="s"/>
      <c r="Y1330" t="s">
        <v>85</v>
      </c>
      <c r="Z1330">
        <f>HYPERLINK("https://hotelmonitor-cachepage.eclerx.com/savepage/tk_15439015927186973_sr_2151.html","info")</f>
        <v/>
      </c>
      <c r="AA1330" t="n">
        <v>224638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87</v>
      </c>
      <c r="AO1330" t="s"/>
      <c r="AP1330" t="n">
        <v>55</v>
      </c>
      <c r="AQ1330" t="s">
        <v>88</v>
      </c>
      <c r="AR1330" t="s">
        <v>119</v>
      </c>
      <c r="AS1330" t="s"/>
      <c r="AT1330" t="s">
        <v>90</v>
      </c>
      <c r="AU1330" t="s"/>
      <c r="AV1330" t="s"/>
      <c r="AW1330" t="s"/>
      <c r="AX1330" t="s"/>
      <c r="AY1330" t="n">
        <v>2311932</v>
      </c>
      <c r="AZ1330" t="s">
        <v>781</v>
      </c>
      <c r="BA1330" t="s"/>
      <c r="BB1330" t="n">
        <v>31553</v>
      </c>
      <c r="BC1330" t="n">
        <v>9.9771094322205</v>
      </c>
      <c r="BD1330" t="n">
        <v>53.564500990077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97</v>
      </c>
      <c r="B1331" t="s">
        <v>71</v>
      </c>
      <c r="C1331" t="s">
        <v>98</v>
      </c>
      <c r="D1331" t="n">
        <v>2</v>
      </c>
      <c r="E1331" t="s">
        <v>780</v>
      </c>
      <c r="F1331" t="n">
        <v>3630732</v>
      </c>
      <c r="G1331" t="s">
        <v>74</v>
      </c>
      <c r="H1331" t="s">
        <v>75</v>
      </c>
      <c r="I1331" t="s"/>
      <c r="J1331" t="s">
        <v>74</v>
      </c>
      <c r="K1331" t="n">
        <v>143</v>
      </c>
      <c r="L1331" t="s">
        <v>76</v>
      </c>
      <c r="M1331" t="s"/>
      <c r="N1331" t="s">
        <v>77</v>
      </c>
      <c r="O1331" t="s">
        <v>78</v>
      </c>
      <c r="P1331" t="s">
        <v>780</v>
      </c>
      <c r="Q1331" t="s"/>
      <c r="R1331" t="s">
        <v>80</v>
      </c>
      <c r="S1331" t="s">
        <v>155</v>
      </c>
      <c r="T1331" t="s">
        <v>82</v>
      </c>
      <c r="U1331" t="s"/>
      <c r="V1331" t="s">
        <v>83</v>
      </c>
      <c r="W1331" t="s">
        <v>84</v>
      </c>
      <c r="X1331" t="s"/>
      <c r="Y1331" t="s">
        <v>85</v>
      </c>
      <c r="Z1331">
        <f>HYPERLINK("https://hotelmonitor-cachepage.eclerx.com/savepage/tk_15439015927186973_sr_2151.html","info")</f>
        <v/>
      </c>
      <c r="AA1331" t="n">
        <v>224638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/>
      <c r="AP1331" t="n">
        <v>55</v>
      </c>
      <c r="AQ1331" t="s">
        <v>88</v>
      </c>
      <c r="AR1331" t="s">
        <v>124</v>
      </c>
      <c r="AS1331" t="s"/>
      <c r="AT1331" t="s">
        <v>90</v>
      </c>
      <c r="AU1331" t="s"/>
      <c r="AV1331" t="s"/>
      <c r="AW1331" t="s"/>
      <c r="AX1331" t="s"/>
      <c r="AY1331" t="n">
        <v>2311932</v>
      </c>
      <c r="AZ1331" t="s">
        <v>781</v>
      </c>
      <c r="BA1331" t="s"/>
      <c r="BB1331" t="n">
        <v>31553</v>
      </c>
      <c r="BC1331" t="n">
        <v>9.9771094322205</v>
      </c>
      <c r="BD1331" t="n">
        <v>53.564500990077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97</v>
      </c>
      <c r="B1332" t="s">
        <v>71</v>
      </c>
      <c r="C1332" t="s">
        <v>98</v>
      </c>
      <c r="D1332" t="n">
        <v>2</v>
      </c>
      <c r="E1332" t="s">
        <v>780</v>
      </c>
      <c r="F1332" t="n">
        <v>3630732</v>
      </c>
      <c r="G1332" t="s">
        <v>74</v>
      </c>
      <c r="H1332" t="s">
        <v>75</v>
      </c>
      <c r="I1332" t="s"/>
      <c r="J1332" t="s">
        <v>74</v>
      </c>
      <c r="K1332" t="n">
        <v>148</v>
      </c>
      <c r="L1332" t="s">
        <v>76</v>
      </c>
      <c r="M1332" t="s"/>
      <c r="N1332" t="s">
        <v>783</v>
      </c>
      <c r="O1332" t="s">
        <v>78</v>
      </c>
      <c r="P1332" t="s">
        <v>780</v>
      </c>
      <c r="Q1332" t="s"/>
      <c r="R1332" t="s">
        <v>80</v>
      </c>
      <c r="S1332" t="s">
        <v>485</v>
      </c>
      <c r="T1332" t="s">
        <v>82</v>
      </c>
      <c r="U1332" t="s"/>
      <c r="V1332" t="s">
        <v>83</v>
      </c>
      <c r="W1332" t="s">
        <v>84</v>
      </c>
      <c r="X1332" t="s"/>
      <c r="Y1332" t="s">
        <v>85</v>
      </c>
      <c r="Z1332">
        <f>HYPERLINK("https://hotelmonitor-cachepage.eclerx.com/savepage/tk_15439015927186973_sr_2151.html","info")</f>
        <v/>
      </c>
      <c r="AA1332" t="n">
        <v>224638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/>
      <c r="AP1332" t="n">
        <v>55</v>
      </c>
      <c r="AQ1332" t="s">
        <v>88</v>
      </c>
      <c r="AR1332" t="s">
        <v>110</v>
      </c>
      <c r="AS1332" t="s"/>
      <c r="AT1332" t="s">
        <v>90</v>
      </c>
      <c r="AU1332" t="s"/>
      <c r="AV1332" t="s"/>
      <c r="AW1332" t="s"/>
      <c r="AX1332" t="s"/>
      <c r="AY1332" t="n">
        <v>2311932</v>
      </c>
      <c r="AZ1332" t="s">
        <v>781</v>
      </c>
      <c r="BA1332" t="s"/>
      <c r="BB1332" t="n">
        <v>31553</v>
      </c>
      <c r="BC1332" t="n">
        <v>9.9771094322205</v>
      </c>
      <c r="BD1332" t="n">
        <v>53.564500990077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97</v>
      </c>
      <c r="B1333" t="s">
        <v>71</v>
      </c>
      <c r="C1333" t="s">
        <v>98</v>
      </c>
      <c r="D1333" t="n">
        <v>2</v>
      </c>
      <c r="E1333" t="s">
        <v>780</v>
      </c>
      <c r="F1333" t="n">
        <v>3630732</v>
      </c>
      <c r="G1333" t="s">
        <v>74</v>
      </c>
      <c r="H1333" t="s">
        <v>75</v>
      </c>
      <c r="I1333" t="s"/>
      <c r="J1333" t="s">
        <v>74</v>
      </c>
      <c r="K1333" t="n">
        <v>151</v>
      </c>
      <c r="L1333" t="s">
        <v>76</v>
      </c>
      <c r="M1333" t="s"/>
      <c r="N1333" t="s">
        <v>783</v>
      </c>
      <c r="O1333" t="s">
        <v>78</v>
      </c>
      <c r="P1333" t="s">
        <v>780</v>
      </c>
      <c r="Q1333" t="s"/>
      <c r="R1333" t="s">
        <v>80</v>
      </c>
      <c r="S1333" t="s">
        <v>296</v>
      </c>
      <c r="T1333" t="s">
        <v>82</v>
      </c>
      <c r="U1333" t="s"/>
      <c r="V1333" t="s">
        <v>83</v>
      </c>
      <c r="W1333" t="s">
        <v>84</v>
      </c>
      <c r="X1333" t="s"/>
      <c r="Y1333" t="s">
        <v>85</v>
      </c>
      <c r="Z1333">
        <f>HYPERLINK("https://hotelmonitor-cachepage.eclerx.com/savepage/tk_15439015927186973_sr_2151.html","info")</f>
        <v/>
      </c>
      <c r="AA1333" t="n">
        <v>224638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/>
      <c r="AP1333" t="n">
        <v>55</v>
      </c>
      <c r="AQ1333" t="s">
        <v>88</v>
      </c>
      <c r="AR1333" t="s">
        <v>116</v>
      </c>
      <c r="AS1333" t="s"/>
      <c r="AT1333" t="s">
        <v>90</v>
      </c>
      <c r="AU1333" t="s"/>
      <c r="AV1333" t="s"/>
      <c r="AW1333" t="s"/>
      <c r="AX1333" t="s"/>
      <c r="AY1333" t="n">
        <v>2311932</v>
      </c>
      <c r="AZ1333" t="s">
        <v>781</v>
      </c>
      <c r="BA1333" t="s"/>
      <c r="BB1333" t="n">
        <v>31553</v>
      </c>
      <c r="BC1333" t="n">
        <v>9.9771094322205</v>
      </c>
      <c r="BD1333" t="n">
        <v>53.564500990077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97</v>
      </c>
      <c r="B1334" t="s">
        <v>71</v>
      </c>
      <c r="C1334" t="s">
        <v>98</v>
      </c>
      <c r="D1334" t="n">
        <v>2</v>
      </c>
      <c r="E1334" t="s">
        <v>780</v>
      </c>
      <c r="F1334" t="n">
        <v>3630732</v>
      </c>
      <c r="G1334" t="s">
        <v>74</v>
      </c>
      <c r="H1334" t="s">
        <v>75</v>
      </c>
      <c r="I1334" t="s"/>
      <c r="J1334" t="s">
        <v>74</v>
      </c>
      <c r="K1334" t="n">
        <v>175</v>
      </c>
      <c r="L1334" t="s">
        <v>76</v>
      </c>
      <c r="M1334" t="s"/>
      <c r="N1334" t="s">
        <v>754</v>
      </c>
      <c r="O1334" t="s">
        <v>78</v>
      </c>
      <c r="P1334" t="s">
        <v>780</v>
      </c>
      <c r="Q1334" t="s"/>
      <c r="R1334" t="s">
        <v>80</v>
      </c>
      <c r="S1334" t="s">
        <v>489</v>
      </c>
      <c r="T1334" t="s">
        <v>82</v>
      </c>
      <c r="U1334" t="s"/>
      <c r="V1334" t="s">
        <v>83</v>
      </c>
      <c r="W1334" t="s">
        <v>94</v>
      </c>
      <c r="X1334" t="s"/>
      <c r="Y1334" t="s">
        <v>85</v>
      </c>
      <c r="Z1334">
        <f>HYPERLINK("https://hotelmonitor-cachepage.eclerx.com/savepage/tk_15439015927186973_sr_2151.html","info")</f>
        <v/>
      </c>
      <c r="AA1334" t="n">
        <v>224638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/>
      <c r="AP1334" t="n">
        <v>55</v>
      </c>
      <c r="AQ1334" t="s">
        <v>88</v>
      </c>
      <c r="AR1334" t="s">
        <v>156</v>
      </c>
      <c r="AS1334" t="s"/>
      <c r="AT1334" t="s">
        <v>90</v>
      </c>
      <c r="AU1334" t="s"/>
      <c r="AV1334" t="s"/>
      <c r="AW1334" t="s"/>
      <c r="AX1334" t="s"/>
      <c r="AY1334" t="n">
        <v>2311932</v>
      </c>
      <c r="AZ1334" t="s">
        <v>781</v>
      </c>
      <c r="BA1334" t="s"/>
      <c r="BB1334" t="n">
        <v>31553</v>
      </c>
      <c r="BC1334" t="n">
        <v>9.9771094322205</v>
      </c>
      <c r="BD1334" t="n">
        <v>53.564500990077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97</v>
      </c>
      <c r="B1335" t="s">
        <v>71</v>
      </c>
      <c r="C1335" t="s">
        <v>98</v>
      </c>
      <c r="D1335" t="n">
        <v>2</v>
      </c>
      <c r="E1335" t="s">
        <v>780</v>
      </c>
      <c r="F1335" t="n">
        <v>3630732</v>
      </c>
      <c r="G1335" t="s">
        <v>74</v>
      </c>
      <c r="H1335" t="s">
        <v>75</v>
      </c>
      <c r="I1335" t="s"/>
      <c r="J1335" t="s">
        <v>74</v>
      </c>
      <c r="K1335" t="n">
        <v>175</v>
      </c>
      <c r="L1335" t="s">
        <v>76</v>
      </c>
      <c r="M1335" t="s"/>
      <c r="N1335" t="s">
        <v>559</v>
      </c>
      <c r="O1335" t="s">
        <v>78</v>
      </c>
      <c r="P1335" t="s">
        <v>780</v>
      </c>
      <c r="Q1335" t="s"/>
      <c r="R1335" t="s">
        <v>80</v>
      </c>
      <c r="S1335" t="s">
        <v>489</v>
      </c>
      <c r="T1335" t="s">
        <v>82</v>
      </c>
      <c r="U1335" t="s"/>
      <c r="V1335" t="s">
        <v>83</v>
      </c>
      <c r="W1335" t="s">
        <v>94</v>
      </c>
      <c r="X1335" t="s"/>
      <c r="Y1335" t="s">
        <v>85</v>
      </c>
      <c r="Z1335">
        <f>HYPERLINK("https://hotelmonitor-cachepage.eclerx.com/savepage/tk_15439015927186973_sr_2151.html","info")</f>
        <v/>
      </c>
      <c r="AA1335" t="n">
        <v>224638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/>
      <c r="AP1335" t="n">
        <v>55</v>
      </c>
      <c r="AQ1335" t="s">
        <v>88</v>
      </c>
      <c r="AR1335" t="s">
        <v>156</v>
      </c>
      <c r="AS1335" t="s"/>
      <c r="AT1335" t="s">
        <v>90</v>
      </c>
      <c r="AU1335" t="s"/>
      <c r="AV1335" t="s"/>
      <c r="AW1335" t="s"/>
      <c r="AX1335" t="s"/>
      <c r="AY1335" t="n">
        <v>2311932</v>
      </c>
      <c r="AZ1335" t="s">
        <v>781</v>
      </c>
      <c r="BA1335" t="s"/>
      <c r="BB1335" t="n">
        <v>31553</v>
      </c>
      <c r="BC1335" t="n">
        <v>9.9771094322205</v>
      </c>
      <c r="BD1335" t="n">
        <v>53.564500990077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97</v>
      </c>
      <c r="B1336" t="s">
        <v>71</v>
      </c>
      <c r="C1336" t="s">
        <v>98</v>
      </c>
      <c r="D1336" t="n">
        <v>2</v>
      </c>
      <c r="E1336" t="s">
        <v>780</v>
      </c>
      <c r="F1336" t="n">
        <v>3630732</v>
      </c>
      <c r="G1336" t="s">
        <v>74</v>
      </c>
      <c r="H1336" t="s">
        <v>75</v>
      </c>
      <c r="I1336" t="s"/>
      <c r="J1336" t="s">
        <v>74</v>
      </c>
      <c r="K1336" t="n">
        <v>224</v>
      </c>
      <c r="L1336" t="s">
        <v>76</v>
      </c>
      <c r="M1336" t="s"/>
      <c r="N1336" t="s">
        <v>784</v>
      </c>
      <c r="O1336" t="s">
        <v>78</v>
      </c>
      <c r="P1336" t="s">
        <v>780</v>
      </c>
      <c r="Q1336" t="s"/>
      <c r="R1336" t="s">
        <v>80</v>
      </c>
      <c r="S1336" t="s">
        <v>206</v>
      </c>
      <c r="T1336" t="s">
        <v>82</v>
      </c>
      <c r="U1336" t="s"/>
      <c r="V1336" t="s">
        <v>83</v>
      </c>
      <c r="W1336" t="s">
        <v>94</v>
      </c>
      <c r="X1336" t="s"/>
      <c r="Y1336" t="s">
        <v>85</v>
      </c>
      <c r="Z1336">
        <f>HYPERLINK("https://hotelmonitor-cachepage.eclerx.com/savepage/tk_15439015927186973_sr_2151.html","info")</f>
        <v/>
      </c>
      <c r="AA1336" t="n">
        <v>224638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/>
      <c r="AP1336" t="n">
        <v>55</v>
      </c>
      <c r="AQ1336" t="s">
        <v>88</v>
      </c>
      <c r="AR1336" t="s">
        <v>156</v>
      </c>
      <c r="AS1336" t="s"/>
      <c r="AT1336" t="s">
        <v>90</v>
      </c>
      <c r="AU1336" t="s"/>
      <c r="AV1336" t="s"/>
      <c r="AW1336" t="s"/>
      <c r="AX1336" t="s"/>
      <c r="AY1336" t="n">
        <v>2311932</v>
      </c>
      <c r="AZ1336" t="s">
        <v>781</v>
      </c>
      <c r="BA1336" t="s"/>
      <c r="BB1336" t="n">
        <v>31553</v>
      </c>
      <c r="BC1336" t="n">
        <v>9.9771094322205</v>
      </c>
      <c r="BD1336" t="n">
        <v>53.564500990077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97</v>
      </c>
      <c r="B1337" t="s">
        <v>71</v>
      </c>
      <c r="C1337" t="s">
        <v>98</v>
      </c>
      <c r="D1337" t="n">
        <v>2</v>
      </c>
      <c r="E1337" t="s">
        <v>780</v>
      </c>
      <c r="F1337" t="n">
        <v>3630732</v>
      </c>
      <c r="G1337" t="s">
        <v>74</v>
      </c>
      <c r="H1337" t="s">
        <v>75</v>
      </c>
      <c r="I1337" t="s"/>
      <c r="J1337" t="s">
        <v>74</v>
      </c>
      <c r="K1337" t="n">
        <v>246</v>
      </c>
      <c r="L1337" t="s">
        <v>76</v>
      </c>
      <c r="M1337" t="s"/>
      <c r="N1337" t="s">
        <v>754</v>
      </c>
      <c r="O1337" t="s">
        <v>78</v>
      </c>
      <c r="P1337" t="s">
        <v>780</v>
      </c>
      <c r="Q1337" t="s"/>
      <c r="R1337" t="s">
        <v>80</v>
      </c>
      <c r="S1337" t="s">
        <v>785</v>
      </c>
      <c r="T1337" t="s">
        <v>82</v>
      </c>
      <c r="U1337" t="s"/>
      <c r="V1337" t="s">
        <v>83</v>
      </c>
      <c r="W1337" t="s">
        <v>84</v>
      </c>
      <c r="X1337" t="s"/>
      <c r="Y1337" t="s">
        <v>85</v>
      </c>
      <c r="Z1337">
        <f>HYPERLINK("https://hotelmonitor-cachepage.eclerx.com/savepage/tk_15439015927186973_sr_2151.html","info")</f>
        <v/>
      </c>
      <c r="AA1337" t="n">
        <v>224638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/>
      <c r="AP1337" t="n">
        <v>55</v>
      </c>
      <c r="AQ1337" t="s">
        <v>88</v>
      </c>
      <c r="AR1337" t="s">
        <v>156</v>
      </c>
      <c r="AS1337" t="s"/>
      <c r="AT1337" t="s">
        <v>90</v>
      </c>
      <c r="AU1337" t="s"/>
      <c r="AV1337" t="s"/>
      <c r="AW1337" t="s"/>
      <c r="AX1337" t="s"/>
      <c r="AY1337" t="n">
        <v>2311932</v>
      </c>
      <c r="AZ1337" t="s">
        <v>781</v>
      </c>
      <c r="BA1337" t="s"/>
      <c r="BB1337" t="n">
        <v>31553</v>
      </c>
      <c r="BC1337" t="n">
        <v>9.9771094322205</v>
      </c>
      <c r="BD1337" t="n">
        <v>53.564500990077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97</v>
      </c>
      <c r="B1338" t="s">
        <v>71</v>
      </c>
      <c r="C1338" t="s">
        <v>98</v>
      </c>
      <c r="D1338" t="n">
        <v>2</v>
      </c>
      <c r="E1338" t="s">
        <v>780</v>
      </c>
      <c r="F1338" t="n">
        <v>3630732</v>
      </c>
      <c r="G1338" t="s">
        <v>74</v>
      </c>
      <c r="H1338" t="s">
        <v>75</v>
      </c>
      <c r="I1338" t="s"/>
      <c r="J1338" t="s">
        <v>74</v>
      </c>
      <c r="K1338" t="n">
        <v>246</v>
      </c>
      <c r="L1338" t="s">
        <v>76</v>
      </c>
      <c r="M1338" t="s"/>
      <c r="N1338" t="s">
        <v>559</v>
      </c>
      <c r="O1338" t="s">
        <v>78</v>
      </c>
      <c r="P1338" t="s">
        <v>780</v>
      </c>
      <c r="Q1338" t="s"/>
      <c r="R1338" t="s">
        <v>80</v>
      </c>
      <c r="S1338" t="s">
        <v>785</v>
      </c>
      <c r="T1338" t="s">
        <v>82</v>
      </c>
      <c r="U1338" t="s"/>
      <c r="V1338" t="s">
        <v>83</v>
      </c>
      <c r="W1338" t="s">
        <v>84</v>
      </c>
      <c r="X1338" t="s"/>
      <c r="Y1338" t="s">
        <v>85</v>
      </c>
      <c r="Z1338">
        <f>HYPERLINK("https://hotelmonitor-cachepage.eclerx.com/savepage/tk_15439015927186973_sr_2151.html","info")</f>
        <v/>
      </c>
      <c r="AA1338" t="n">
        <v>224638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/>
      <c r="AP1338" t="n">
        <v>55</v>
      </c>
      <c r="AQ1338" t="s">
        <v>88</v>
      </c>
      <c r="AR1338" t="s">
        <v>156</v>
      </c>
      <c r="AS1338" t="s"/>
      <c r="AT1338" t="s">
        <v>90</v>
      </c>
      <c r="AU1338" t="s"/>
      <c r="AV1338" t="s"/>
      <c r="AW1338" t="s"/>
      <c r="AX1338" t="s"/>
      <c r="AY1338" t="n">
        <v>2311932</v>
      </c>
      <c r="AZ1338" t="s">
        <v>781</v>
      </c>
      <c r="BA1338" t="s"/>
      <c r="BB1338" t="n">
        <v>31553</v>
      </c>
      <c r="BC1338" t="n">
        <v>9.9771094322205</v>
      </c>
      <c r="BD1338" t="n">
        <v>53.564500990077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97</v>
      </c>
      <c r="B1339" t="s">
        <v>71</v>
      </c>
      <c r="C1339" t="s">
        <v>98</v>
      </c>
      <c r="D1339" t="n">
        <v>2</v>
      </c>
      <c r="E1339" t="s">
        <v>780</v>
      </c>
      <c r="F1339" t="n">
        <v>3630732</v>
      </c>
      <c r="G1339" t="s">
        <v>74</v>
      </c>
      <c r="H1339" t="s">
        <v>75</v>
      </c>
      <c r="I1339" t="s"/>
      <c r="J1339" t="s">
        <v>74</v>
      </c>
      <c r="K1339" t="n">
        <v>295</v>
      </c>
      <c r="L1339" t="s">
        <v>76</v>
      </c>
      <c r="M1339" t="s"/>
      <c r="N1339" t="s">
        <v>784</v>
      </c>
      <c r="O1339" t="s">
        <v>78</v>
      </c>
      <c r="P1339" t="s">
        <v>780</v>
      </c>
      <c r="Q1339" t="s"/>
      <c r="R1339" t="s">
        <v>80</v>
      </c>
      <c r="S1339" t="s">
        <v>786</v>
      </c>
      <c r="T1339" t="s">
        <v>82</v>
      </c>
      <c r="U1339" t="s"/>
      <c r="V1339" t="s">
        <v>83</v>
      </c>
      <c r="W1339" t="s">
        <v>84</v>
      </c>
      <c r="X1339" t="s"/>
      <c r="Y1339" t="s">
        <v>85</v>
      </c>
      <c r="Z1339">
        <f>HYPERLINK("https://hotelmonitor-cachepage.eclerx.com/savepage/tk_15439015927186973_sr_2151.html","info")</f>
        <v/>
      </c>
      <c r="AA1339" t="n">
        <v>224638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/>
      <c r="AP1339" t="n">
        <v>55</v>
      </c>
      <c r="AQ1339" t="s">
        <v>88</v>
      </c>
      <c r="AR1339" t="s">
        <v>156</v>
      </c>
      <c r="AS1339" t="s"/>
      <c r="AT1339" t="s">
        <v>90</v>
      </c>
      <c r="AU1339" t="s"/>
      <c r="AV1339" t="s"/>
      <c r="AW1339" t="s"/>
      <c r="AX1339" t="s"/>
      <c r="AY1339" t="n">
        <v>2311932</v>
      </c>
      <c r="AZ1339" t="s">
        <v>781</v>
      </c>
      <c r="BA1339" t="s"/>
      <c r="BB1339" t="n">
        <v>31553</v>
      </c>
      <c r="BC1339" t="n">
        <v>9.9771094322205</v>
      </c>
      <c r="BD1339" t="n">
        <v>53.564500990077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97</v>
      </c>
      <c r="B1340" t="s">
        <v>71</v>
      </c>
      <c r="C1340" t="s">
        <v>98</v>
      </c>
      <c r="D1340" t="n">
        <v>2</v>
      </c>
      <c r="E1340" t="s">
        <v>787</v>
      </c>
      <c r="F1340" t="n">
        <v>894167</v>
      </c>
      <c r="G1340" t="s">
        <v>74</v>
      </c>
      <c r="H1340" t="s">
        <v>75</v>
      </c>
      <c r="I1340" t="s"/>
      <c r="J1340" t="s">
        <v>74</v>
      </c>
      <c r="K1340" t="n">
        <v>148</v>
      </c>
      <c r="L1340" t="s">
        <v>76</v>
      </c>
      <c r="M1340" t="s"/>
      <c r="N1340" t="s">
        <v>184</v>
      </c>
      <c r="O1340" t="s">
        <v>78</v>
      </c>
      <c r="P1340" t="s">
        <v>787</v>
      </c>
      <c r="Q1340" t="s"/>
      <c r="R1340" t="s">
        <v>80</v>
      </c>
      <c r="S1340" t="s">
        <v>485</v>
      </c>
      <c r="T1340" t="s">
        <v>82</v>
      </c>
      <c r="U1340" t="s"/>
      <c r="V1340" t="s">
        <v>83</v>
      </c>
      <c r="W1340" t="s">
        <v>94</v>
      </c>
      <c r="X1340" t="s"/>
      <c r="Y1340" t="s">
        <v>85</v>
      </c>
      <c r="Z1340">
        <f>HYPERLINK("https://hotelmonitor-cachepage.eclerx.com/savepage/tk_15439015861860456_sr_2151.html","info")</f>
        <v/>
      </c>
      <c r="AA1340" t="n">
        <v>160815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/>
      <c r="AP1340" t="n">
        <v>53</v>
      </c>
      <c r="AQ1340" t="s">
        <v>88</v>
      </c>
      <c r="AR1340" t="s">
        <v>121</v>
      </c>
      <c r="AS1340" t="s"/>
      <c r="AT1340" t="s">
        <v>90</v>
      </c>
      <c r="AU1340" t="s"/>
      <c r="AV1340" t="s"/>
      <c r="AW1340" t="s"/>
      <c r="AX1340" t="s"/>
      <c r="AY1340" t="n">
        <v>2311842</v>
      </c>
      <c r="AZ1340" t="s">
        <v>788</v>
      </c>
      <c r="BA1340" t="s"/>
      <c r="BB1340" t="n">
        <v>96926</v>
      </c>
      <c r="BC1340" t="n">
        <v>10.000653</v>
      </c>
      <c r="BD1340" t="n">
        <v>53.554389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97</v>
      </c>
      <c r="B1341" t="s">
        <v>71</v>
      </c>
      <c r="C1341" t="s">
        <v>98</v>
      </c>
      <c r="D1341" t="n">
        <v>2</v>
      </c>
      <c r="E1341" t="s">
        <v>787</v>
      </c>
      <c r="F1341" t="n">
        <v>894167</v>
      </c>
      <c r="G1341" t="s">
        <v>74</v>
      </c>
      <c r="H1341" t="s">
        <v>75</v>
      </c>
      <c r="I1341" t="s"/>
      <c r="J1341" t="s">
        <v>74</v>
      </c>
      <c r="K1341" t="n">
        <v>162</v>
      </c>
      <c r="L1341" t="s">
        <v>76</v>
      </c>
      <c r="M1341" t="s"/>
      <c r="N1341" t="s">
        <v>195</v>
      </c>
      <c r="O1341" t="s">
        <v>78</v>
      </c>
      <c r="P1341" t="s">
        <v>787</v>
      </c>
      <c r="Q1341" t="s"/>
      <c r="R1341" t="s">
        <v>80</v>
      </c>
      <c r="S1341" t="s">
        <v>390</v>
      </c>
      <c r="T1341" t="s">
        <v>82</v>
      </c>
      <c r="U1341" t="s"/>
      <c r="V1341" t="s">
        <v>83</v>
      </c>
      <c r="W1341" t="s">
        <v>94</v>
      </c>
      <c r="X1341" t="s"/>
      <c r="Y1341" t="s">
        <v>85</v>
      </c>
      <c r="Z1341">
        <f>HYPERLINK("https://hotelmonitor-cachepage.eclerx.com/savepage/tk_15439015861860456_sr_2151.html","info")</f>
        <v/>
      </c>
      <c r="AA1341" t="n">
        <v>160815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/>
      <c r="AP1341" t="n">
        <v>53</v>
      </c>
      <c r="AQ1341" t="s">
        <v>88</v>
      </c>
      <c r="AR1341" t="s">
        <v>126</v>
      </c>
      <c r="AS1341" t="s"/>
      <c r="AT1341" t="s">
        <v>90</v>
      </c>
      <c r="AU1341" t="s"/>
      <c r="AV1341" t="s"/>
      <c r="AW1341" t="s"/>
      <c r="AX1341" t="s"/>
      <c r="AY1341" t="n">
        <v>2311842</v>
      </c>
      <c r="AZ1341" t="s">
        <v>788</v>
      </c>
      <c r="BA1341" t="s"/>
      <c r="BB1341" t="n">
        <v>96926</v>
      </c>
      <c r="BC1341" t="n">
        <v>10.000653</v>
      </c>
      <c r="BD1341" t="n">
        <v>53.554389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97</v>
      </c>
      <c r="B1342" t="s">
        <v>71</v>
      </c>
      <c r="C1342" t="s">
        <v>98</v>
      </c>
      <c r="D1342" t="n">
        <v>2</v>
      </c>
      <c r="E1342" t="s">
        <v>787</v>
      </c>
      <c r="F1342" t="n">
        <v>894167</v>
      </c>
      <c r="G1342" t="s">
        <v>74</v>
      </c>
      <c r="H1342" t="s">
        <v>75</v>
      </c>
      <c r="I1342" t="s"/>
      <c r="J1342" t="s">
        <v>74</v>
      </c>
      <c r="K1342" t="n">
        <v>167</v>
      </c>
      <c r="L1342" t="s">
        <v>76</v>
      </c>
      <c r="M1342" t="s"/>
      <c r="N1342" t="s">
        <v>789</v>
      </c>
      <c r="O1342" t="s">
        <v>78</v>
      </c>
      <c r="P1342" t="s">
        <v>787</v>
      </c>
      <c r="Q1342" t="s"/>
      <c r="R1342" t="s">
        <v>80</v>
      </c>
      <c r="S1342" t="s">
        <v>478</v>
      </c>
      <c r="T1342" t="s">
        <v>82</v>
      </c>
      <c r="U1342" t="s"/>
      <c r="V1342" t="s">
        <v>83</v>
      </c>
      <c r="W1342" t="s">
        <v>94</v>
      </c>
      <c r="X1342" t="s"/>
      <c r="Y1342" t="s">
        <v>85</v>
      </c>
      <c r="Z1342">
        <f>HYPERLINK("https://hotelmonitor-cachepage.eclerx.com/savepage/tk_15439015861860456_sr_2151.html","info")</f>
        <v/>
      </c>
      <c r="AA1342" t="n">
        <v>160815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/>
      <c r="AP1342" t="n">
        <v>53</v>
      </c>
      <c r="AQ1342" t="s">
        <v>88</v>
      </c>
      <c r="AR1342" t="s">
        <v>121</v>
      </c>
      <c r="AS1342" t="s"/>
      <c r="AT1342" t="s">
        <v>90</v>
      </c>
      <c r="AU1342" t="s"/>
      <c r="AV1342" t="s"/>
      <c r="AW1342" t="s"/>
      <c r="AX1342" t="s"/>
      <c r="AY1342" t="n">
        <v>2311842</v>
      </c>
      <c r="AZ1342" t="s">
        <v>788</v>
      </c>
      <c r="BA1342" t="s"/>
      <c r="BB1342" t="n">
        <v>96926</v>
      </c>
      <c r="BC1342" t="n">
        <v>10.000653</v>
      </c>
      <c r="BD1342" t="n">
        <v>53.554389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97</v>
      </c>
      <c r="B1343" t="s">
        <v>71</v>
      </c>
      <c r="C1343" t="s">
        <v>98</v>
      </c>
      <c r="D1343" t="n">
        <v>2</v>
      </c>
      <c r="E1343" t="s">
        <v>787</v>
      </c>
      <c r="F1343" t="n">
        <v>894167</v>
      </c>
      <c r="G1343" t="s">
        <v>74</v>
      </c>
      <c r="H1343" t="s">
        <v>75</v>
      </c>
      <c r="I1343" t="s"/>
      <c r="J1343" t="s">
        <v>74</v>
      </c>
      <c r="K1343" t="n">
        <v>174</v>
      </c>
      <c r="L1343" t="s">
        <v>76</v>
      </c>
      <c r="M1343" t="s"/>
      <c r="N1343" t="s">
        <v>790</v>
      </c>
      <c r="O1343" t="s">
        <v>78</v>
      </c>
      <c r="P1343" t="s">
        <v>787</v>
      </c>
      <c r="Q1343" t="s"/>
      <c r="R1343" t="s">
        <v>80</v>
      </c>
      <c r="S1343" t="s">
        <v>681</v>
      </c>
      <c r="T1343" t="s">
        <v>82</v>
      </c>
      <c r="U1343" t="s"/>
      <c r="V1343" t="s">
        <v>83</v>
      </c>
      <c r="W1343" t="s">
        <v>94</v>
      </c>
      <c r="X1343" t="s"/>
      <c r="Y1343" t="s">
        <v>85</v>
      </c>
      <c r="Z1343">
        <f>HYPERLINK("https://hotelmonitor-cachepage.eclerx.com/savepage/tk_15439015861860456_sr_2151.html","info")</f>
        <v/>
      </c>
      <c r="AA1343" t="n">
        <v>160815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/>
      <c r="AP1343" t="n">
        <v>53</v>
      </c>
      <c r="AQ1343" t="s">
        <v>88</v>
      </c>
      <c r="AR1343" t="s">
        <v>113</v>
      </c>
      <c r="AS1343" t="s"/>
      <c r="AT1343" t="s">
        <v>90</v>
      </c>
      <c r="AU1343" t="s"/>
      <c r="AV1343" t="s"/>
      <c r="AW1343" t="s"/>
      <c r="AX1343" t="s"/>
      <c r="AY1343" t="n">
        <v>2311842</v>
      </c>
      <c r="AZ1343" t="s">
        <v>788</v>
      </c>
      <c r="BA1343" t="s"/>
      <c r="BB1343" t="n">
        <v>96926</v>
      </c>
      <c r="BC1343" t="n">
        <v>10.000653</v>
      </c>
      <c r="BD1343" t="n">
        <v>53.554389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97</v>
      </c>
      <c r="B1344" t="s">
        <v>71</v>
      </c>
      <c r="C1344" t="s">
        <v>98</v>
      </c>
      <c r="D1344" t="n">
        <v>2</v>
      </c>
      <c r="E1344" t="s">
        <v>787</v>
      </c>
      <c r="F1344" t="n">
        <v>894167</v>
      </c>
      <c r="G1344" t="s">
        <v>74</v>
      </c>
      <c r="H1344" t="s">
        <v>75</v>
      </c>
      <c r="I1344" t="s"/>
      <c r="J1344" t="s">
        <v>74</v>
      </c>
      <c r="K1344" t="n">
        <v>174</v>
      </c>
      <c r="L1344" t="s">
        <v>76</v>
      </c>
      <c r="M1344" t="s"/>
      <c r="N1344" t="s">
        <v>791</v>
      </c>
      <c r="O1344" t="s">
        <v>78</v>
      </c>
      <c r="P1344" t="s">
        <v>787</v>
      </c>
      <c r="Q1344" t="s"/>
      <c r="R1344" t="s">
        <v>80</v>
      </c>
      <c r="S1344" t="s">
        <v>681</v>
      </c>
      <c r="T1344" t="s">
        <v>82</v>
      </c>
      <c r="U1344" t="s"/>
      <c r="V1344" t="s">
        <v>83</v>
      </c>
      <c r="W1344" t="s">
        <v>94</v>
      </c>
      <c r="X1344" t="s"/>
      <c r="Y1344" t="s">
        <v>85</v>
      </c>
      <c r="Z1344">
        <f>HYPERLINK("https://hotelmonitor-cachepage.eclerx.com/savepage/tk_15439015861860456_sr_2151.html","info")</f>
        <v/>
      </c>
      <c r="AA1344" t="n">
        <v>160815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/>
      <c r="AP1344" t="n">
        <v>53</v>
      </c>
      <c r="AQ1344" t="s">
        <v>88</v>
      </c>
      <c r="AR1344" t="s">
        <v>103</v>
      </c>
      <c r="AS1344" t="s"/>
      <c r="AT1344" t="s">
        <v>90</v>
      </c>
      <c r="AU1344" t="s"/>
      <c r="AV1344" t="s"/>
      <c r="AW1344" t="s"/>
      <c r="AX1344" t="s"/>
      <c r="AY1344" t="n">
        <v>2311842</v>
      </c>
      <c r="AZ1344" t="s">
        <v>788</v>
      </c>
      <c r="BA1344" t="s"/>
      <c r="BB1344" t="n">
        <v>96926</v>
      </c>
      <c r="BC1344" t="n">
        <v>10.000653</v>
      </c>
      <c r="BD1344" t="n">
        <v>53.554389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97</v>
      </c>
      <c r="B1345" t="s">
        <v>71</v>
      </c>
      <c r="C1345" t="s">
        <v>98</v>
      </c>
      <c r="D1345" t="n">
        <v>2</v>
      </c>
      <c r="E1345" t="s">
        <v>787</v>
      </c>
      <c r="F1345" t="n">
        <v>894167</v>
      </c>
      <c r="G1345" t="s">
        <v>74</v>
      </c>
      <c r="H1345" t="s">
        <v>75</v>
      </c>
      <c r="I1345" t="s"/>
      <c r="J1345" t="s">
        <v>74</v>
      </c>
      <c r="K1345" t="n">
        <v>190</v>
      </c>
      <c r="L1345" t="s">
        <v>76</v>
      </c>
      <c r="M1345" t="s"/>
      <c r="N1345" t="s">
        <v>184</v>
      </c>
      <c r="O1345" t="s">
        <v>78</v>
      </c>
      <c r="P1345" t="s">
        <v>787</v>
      </c>
      <c r="Q1345" t="s"/>
      <c r="R1345" t="s">
        <v>80</v>
      </c>
      <c r="S1345" t="s">
        <v>461</v>
      </c>
      <c r="T1345" t="s">
        <v>82</v>
      </c>
      <c r="U1345" t="s"/>
      <c r="V1345" t="s">
        <v>83</v>
      </c>
      <c r="W1345" t="s">
        <v>84</v>
      </c>
      <c r="X1345" t="s"/>
      <c r="Y1345" t="s">
        <v>85</v>
      </c>
      <c r="Z1345">
        <f>HYPERLINK("https://hotelmonitor-cachepage.eclerx.com/savepage/tk_15439015861860456_sr_2151.html","info")</f>
        <v/>
      </c>
      <c r="AA1345" t="n">
        <v>160815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/>
      <c r="AP1345" t="n">
        <v>53</v>
      </c>
      <c r="AQ1345" t="s">
        <v>88</v>
      </c>
      <c r="AR1345" t="s">
        <v>121</v>
      </c>
      <c r="AS1345" t="s"/>
      <c r="AT1345" t="s">
        <v>90</v>
      </c>
      <c r="AU1345" t="s"/>
      <c r="AV1345" t="s"/>
      <c r="AW1345" t="s"/>
      <c r="AX1345" t="s"/>
      <c r="AY1345" t="n">
        <v>2311842</v>
      </c>
      <c r="AZ1345" t="s">
        <v>788</v>
      </c>
      <c r="BA1345" t="s"/>
      <c r="BB1345" t="n">
        <v>96926</v>
      </c>
      <c r="BC1345" t="n">
        <v>10.000653</v>
      </c>
      <c r="BD1345" t="n">
        <v>53.554389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97</v>
      </c>
      <c r="B1346" t="s">
        <v>71</v>
      </c>
      <c r="C1346" t="s">
        <v>98</v>
      </c>
      <c r="D1346" t="n">
        <v>2</v>
      </c>
      <c r="E1346" t="s">
        <v>787</v>
      </c>
      <c r="F1346" t="n">
        <v>894167</v>
      </c>
      <c r="G1346" t="s">
        <v>74</v>
      </c>
      <c r="H1346" t="s">
        <v>75</v>
      </c>
      <c r="I1346" t="s"/>
      <c r="J1346" t="s">
        <v>74</v>
      </c>
      <c r="K1346" t="n">
        <v>207</v>
      </c>
      <c r="L1346" t="s">
        <v>76</v>
      </c>
      <c r="M1346" t="s"/>
      <c r="N1346" t="s">
        <v>195</v>
      </c>
      <c r="O1346" t="s">
        <v>78</v>
      </c>
      <c r="P1346" t="s">
        <v>787</v>
      </c>
      <c r="Q1346" t="s"/>
      <c r="R1346" t="s">
        <v>80</v>
      </c>
      <c r="S1346" t="s">
        <v>278</v>
      </c>
      <c r="T1346" t="s">
        <v>82</v>
      </c>
      <c r="U1346" t="s"/>
      <c r="V1346" t="s">
        <v>83</v>
      </c>
      <c r="W1346" t="s">
        <v>84</v>
      </c>
      <c r="X1346" t="s"/>
      <c r="Y1346" t="s">
        <v>85</v>
      </c>
      <c r="Z1346">
        <f>HYPERLINK("https://hotelmonitor-cachepage.eclerx.com/savepage/tk_15439015861860456_sr_2151.html","info")</f>
        <v/>
      </c>
      <c r="AA1346" t="n">
        <v>160815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/>
      <c r="AP1346" t="n">
        <v>53</v>
      </c>
      <c r="AQ1346" t="s">
        <v>88</v>
      </c>
      <c r="AR1346" t="s">
        <v>126</v>
      </c>
      <c r="AS1346" t="s"/>
      <c r="AT1346" t="s">
        <v>90</v>
      </c>
      <c r="AU1346" t="s"/>
      <c r="AV1346" t="s"/>
      <c r="AW1346" t="s"/>
      <c r="AX1346" t="s"/>
      <c r="AY1346" t="n">
        <v>2311842</v>
      </c>
      <c r="AZ1346" t="s">
        <v>788</v>
      </c>
      <c r="BA1346" t="s"/>
      <c r="BB1346" t="n">
        <v>96926</v>
      </c>
      <c r="BC1346" t="n">
        <v>10.000653</v>
      </c>
      <c r="BD1346" t="n">
        <v>53.554389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97</v>
      </c>
      <c r="B1347" t="s">
        <v>71</v>
      </c>
      <c r="C1347" t="s">
        <v>98</v>
      </c>
      <c r="D1347" t="n">
        <v>2</v>
      </c>
      <c r="E1347" t="s">
        <v>787</v>
      </c>
      <c r="F1347" t="n">
        <v>894167</v>
      </c>
      <c r="G1347" t="s">
        <v>74</v>
      </c>
      <c r="H1347" t="s">
        <v>75</v>
      </c>
      <c r="I1347" t="s"/>
      <c r="J1347" t="s">
        <v>74</v>
      </c>
      <c r="K1347" t="n">
        <v>209</v>
      </c>
      <c r="L1347" t="s">
        <v>76</v>
      </c>
      <c r="M1347" t="s"/>
      <c r="N1347" t="s">
        <v>789</v>
      </c>
      <c r="O1347" t="s">
        <v>78</v>
      </c>
      <c r="P1347" t="s">
        <v>787</v>
      </c>
      <c r="Q1347" t="s"/>
      <c r="R1347" t="s">
        <v>80</v>
      </c>
      <c r="S1347" t="s">
        <v>718</v>
      </c>
      <c r="T1347" t="s">
        <v>82</v>
      </c>
      <c r="U1347" t="s"/>
      <c r="V1347" t="s">
        <v>83</v>
      </c>
      <c r="W1347" t="s">
        <v>84</v>
      </c>
      <c r="X1347" t="s"/>
      <c r="Y1347" t="s">
        <v>85</v>
      </c>
      <c r="Z1347">
        <f>HYPERLINK("https://hotelmonitor-cachepage.eclerx.com/savepage/tk_15439015861860456_sr_2151.html","info")</f>
        <v/>
      </c>
      <c r="AA1347" t="n">
        <v>160815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/>
      <c r="AP1347" t="n">
        <v>53</v>
      </c>
      <c r="AQ1347" t="s">
        <v>88</v>
      </c>
      <c r="AR1347" t="s">
        <v>121</v>
      </c>
      <c r="AS1347" t="s"/>
      <c r="AT1347" t="s">
        <v>90</v>
      </c>
      <c r="AU1347" t="s"/>
      <c r="AV1347" t="s"/>
      <c r="AW1347" t="s"/>
      <c r="AX1347" t="s"/>
      <c r="AY1347" t="n">
        <v>2311842</v>
      </c>
      <c r="AZ1347" t="s">
        <v>788</v>
      </c>
      <c r="BA1347" t="s"/>
      <c r="BB1347" t="n">
        <v>96926</v>
      </c>
      <c r="BC1347" t="n">
        <v>10.000653</v>
      </c>
      <c r="BD1347" t="n">
        <v>53.554389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97</v>
      </c>
      <c r="B1348" t="s">
        <v>71</v>
      </c>
      <c r="C1348" t="s">
        <v>98</v>
      </c>
      <c r="D1348" t="n">
        <v>2</v>
      </c>
      <c r="E1348" t="s">
        <v>787</v>
      </c>
      <c r="F1348" t="n">
        <v>894167</v>
      </c>
      <c r="G1348" t="s">
        <v>74</v>
      </c>
      <c r="H1348" t="s">
        <v>75</v>
      </c>
      <c r="I1348" t="s"/>
      <c r="J1348" t="s">
        <v>74</v>
      </c>
      <c r="K1348" t="n">
        <v>222</v>
      </c>
      <c r="L1348" t="s">
        <v>76</v>
      </c>
      <c r="M1348" t="s"/>
      <c r="N1348" t="s">
        <v>184</v>
      </c>
      <c r="O1348" t="s">
        <v>78</v>
      </c>
      <c r="P1348" t="s">
        <v>787</v>
      </c>
      <c r="Q1348" t="s"/>
      <c r="R1348" t="s">
        <v>80</v>
      </c>
      <c r="S1348" t="s">
        <v>393</v>
      </c>
      <c r="T1348" t="s">
        <v>82</v>
      </c>
      <c r="U1348" t="s"/>
      <c r="V1348" t="s">
        <v>83</v>
      </c>
      <c r="W1348" t="s">
        <v>84</v>
      </c>
      <c r="X1348" t="s"/>
      <c r="Y1348" t="s">
        <v>85</v>
      </c>
      <c r="Z1348">
        <f>HYPERLINK("https://hotelmonitor-cachepage.eclerx.com/savepage/tk_15439015861860456_sr_2151.html","info")</f>
        <v/>
      </c>
      <c r="AA1348" t="n">
        <v>160815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87</v>
      </c>
      <c r="AO1348" t="s"/>
      <c r="AP1348" t="n">
        <v>53</v>
      </c>
      <c r="AQ1348" t="s">
        <v>88</v>
      </c>
      <c r="AR1348" t="s">
        <v>119</v>
      </c>
      <c r="AS1348" t="s"/>
      <c r="AT1348" t="s">
        <v>90</v>
      </c>
      <c r="AU1348" t="s"/>
      <c r="AV1348" t="s"/>
      <c r="AW1348" t="s"/>
      <c r="AX1348" t="s"/>
      <c r="AY1348" t="n">
        <v>2311842</v>
      </c>
      <c r="AZ1348" t="s">
        <v>788</v>
      </c>
      <c r="BA1348" t="s"/>
      <c r="BB1348" t="n">
        <v>96926</v>
      </c>
      <c r="BC1348" t="n">
        <v>10.000653</v>
      </c>
      <c r="BD1348" t="n">
        <v>53.554389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97</v>
      </c>
      <c r="B1349" t="s">
        <v>71</v>
      </c>
      <c r="C1349" t="s">
        <v>98</v>
      </c>
      <c r="D1349" t="n">
        <v>2</v>
      </c>
      <c r="E1349" t="s">
        <v>787</v>
      </c>
      <c r="F1349" t="n">
        <v>894167</v>
      </c>
      <c r="G1349" t="s">
        <v>74</v>
      </c>
      <c r="H1349" t="s">
        <v>75</v>
      </c>
      <c r="I1349" t="s"/>
      <c r="J1349" t="s">
        <v>74</v>
      </c>
      <c r="K1349" t="n">
        <v>222</v>
      </c>
      <c r="L1349" t="s">
        <v>76</v>
      </c>
      <c r="M1349" t="s"/>
      <c r="N1349" t="s">
        <v>184</v>
      </c>
      <c r="O1349" t="s">
        <v>78</v>
      </c>
      <c r="P1349" t="s">
        <v>787</v>
      </c>
      <c r="Q1349" t="s"/>
      <c r="R1349" t="s">
        <v>80</v>
      </c>
      <c r="S1349" t="s">
        <v>393</v>
      </c>
      <c r="T1349" t="s">
        <v>82</v>
      </c>
      <c r="U1349" t="s"/>
      <c r="V1349" t="s">
        <v>83</v>
      </c>
      <c r="W1349" t="s">
        <v>84</v>
      </c>
      <c r="X1349" t="s"/>
      <c r="Y1349" t="s">
        <v>85</v>
      </c>
      <c r="Z1349">
        <f>HYPERLINK("https://hotelmonitor-cachepage.eclerx.com/savepage/tk_15439015861860456_sr_2151.html","info")</f>
        <v/>
      </c>
      <c r="AA1349" t="n">
        <v>160815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87</v>
      </c>
      <c r="AO1349" t="s"/>
      <c r="AP1349" t="n">
        <v>53</v>
      </c>
      <c r="AQ1349" t="s">
        <v>88</v>
      </c>
      <c r="AR1349" t="s">
        <v>140</v>
      </c>
      <c r="AS1349" t="s"/>
      <c r="AT1349" t="s">
        <v>90</v>
      </c>
      <c r="AU1349" t="s"/>
      <c r="AV1349" t="s"/>
      <c r="AW1349" t="s"/>
      <c r="AX1349" t="s"/>
      <c r="AY1349" t="n">
        <v>2311842</v>
      </c>
      <c r="AZ1349" t="s">
        <v>788</v>
      </c>
      <c r="BA1349" t="s"/>
      <c r="BB1349" t="n">
        <v>96926</v>
      </c>
      <c r="BC1349" t="n">
        <v>10.000653</v>
      </c>
      <c r="BD1349" t="n">
        <v>53.554389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97</v>
      </c>
      <c r="B1350" t="s">
        <v>71</v>
      </c>
      <c r="C1350" t="s">
        <v>98</v>
      </c>
      <c r="D1350" t="n">
        <v>2</v>
      </c>
      <c r="E1350" t="s">
        <v>787</v>
      </c>
      <c r="F1350" t="n">
        <v>894167</v>
      </c>
      <c r="G1350" t="s">
        <v>74</v>
      </c>
      <c r="H1350" t="s">
        <v>75</v>
      </c>
      <c r="I1350" t="s"/>
      <c r="J1350" t="s">
        <v>74</v>
      </c>
      <c r="K1350" t="n">
        <v>224</v>
      </c>
      <c r="L1350" t="s">
        <v>76</v>
      </c>
      <c r="M1350" t="s"/>
      <c r="N1350" t="s">
        <v>791</v>
      </c>
      <c r="O1350" t="s">
        <v>78</v>
      </c>
      <c r="P1350" t="s">
        <v>787</v>
      </c>
      <c r="Q1350" t="s"/>
      <c r="R1350" t="s">
        <v>80</v>
      </c>
      <c r="S1350" t="s">
        <v>206</v>
      </c>
      <c r="T1350" t="s">
        <v>82</v>
      </c>
      <c r="U1350" t="s"/>
      <c r="V1350" t="s">
        <v>83</v>
      </c>
      <c r="W1350" t="s">
        <v>84</v>
      </c>
      <c r="X1350" t="s"/>
      <c r="Y1350" t="s">
        <v>85</v>
      </c>
      <c r="Z1350">
        <f>HYPERLINK("https://hotelmonitor-cachepage.eclerx.com/savepage/tk_15439015861860456_sr_2151.html","info")</f>
        <v/>
      </c>
      <c r="AA1350" t="n">
        <v>160815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87</v>
      </c>
      <c r="AO1350" t="s"/>
      <c r="AP1350" t="n">
        <v>53</v>
      </c>
      <c r="AQ1350" t="s">
        <v>88</v>
      </c>
      <c r="AR1350" t="s">
        <v>103</v>
      </c>
      <c r="AS1350" t="s"/>
      <c r="AT1350" t="s">
        <v>90</v>
      </c>
      <c r="AU1350" t="s"/>
      <c r="AV1350" t="s"/>
      <c r="AW1350" t="s"/>
      <c r="AX1350" t="s"/>
      <c r="AY1350" t="n">
        <v>2311842</v>
      </c>
      <c r="AZ1350" t="s">
        <v>788</v>
      </c>
      <c r="BA1350" t="s"/>
      <c r="BB1350" t="n">
        <v>96926</v>
      </c>
      <c r="BC1350" t="n">
        <v>10.000653</v>
      </c>
      <c r="BD1350" t="n">
        <v>53.554389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97</v>
      </c>
      <c r="B1351" t="s">
        <v>71</v>
      </c>
      <c r="C1351" t="s">
        <v>98</v>
      </c>
      <c r="D1351" t="n">
        <v>2</v>
      </c>
      <c r="E1351" t="s">
        <v>787</v>
      </c>
      <c r="F1351" t="n">
        <v>894167</v>
      </c>
      <c r="G1351" t="s">
        <v>74</v>
      </c>
      <c r="H1351" t="s">
        <v>75</v>
      </c>
      <c r="I1351" t="s"/>
      <c r="J1351" t="s">
        <v>74</v>
      </c>
      <c r="K1351" t="n">
        <v>225</v>
      </c>
      <c r="L1351" t="s">
        <v>76</v>
      </c>
      <c r="M1351" t="s"/>
      <c r="N1351" t="s">
        <v>790</v>
      </c>
      <c r="O1351" t="s">
        <v>78</v>
      </c>
      <c r="P1351" t="s">
        <v>787</v>
      </c>
      <c r="Q1351" t="s"/>
      <c r="R1351" t="s">
        <v>80</v>
      </c>
      <c r="S1351" t="s">
        <v>330</v>
      </c>
      <c r="T1351" t="s">
        <v>82</v>
      </c>
      <c r="U1351" t="s"/>
      <c r="V1351" t="s">
        <v>83</v>
      </c>
      <c r="W1351" t="s">
        <v>84</v>
      </c>
      <c r="X1351" t="s"/>
      <c r="Y1351" t="s">
        <v>85</v>
      </c>
      <c r="Z1351">
        <f>HYPERLINK("https://hotelmonitor-cachepage.eclerx.com/savepage/tk_15439015861860456_sr_2151.html","info")</f>
        <v/>
      </c>
      <c r="AA1351" t="n">
        <v>160815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87</v>
      </c>
      <c r="AO1351" t="s"/>
      <c r="AP1351" t="n">
        <v>53</v>
      </c>
      <c r="AQ1351" t="s">
        <v>88</v>
      </c>
      <c r="AR1351" t="s">
        <v>113</v>
      </c>
      <c r="AS1351" t="s"/>
      <c r="AT1351" t="s">
        <v>90</v>
      </c>
      <c r="AU1351" t="s"/>
      <c r="AV1351" t="s"/>
      <c r="AW1351" t="s"/>
      <c r="AX1351" t="s"/>
      <c r="AY1351" t="n">
        <v>2311842</v>
      </c>
      <c r="AZ1351" t="s">
        <v>788</v>
      </c>
      <c r="BA1351" t="s"/>
      <c r="BB1351" t="n">
        <v>96926</v>
      </c>
      <c r="BC1351" t="n">
        <v>10.000653</v>
      </c>
      <c r="BD1351" t="n">
        <v>53.554389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97</v>
      </c>
      <c r="B1352" t="s">
        <v>71</v>
      </c>
      <c r="C1352" t="s">
        <v>98</v>
      </c>
      <c r="D1352" t="n">
        <v>2</v>
      </c>
      <c r="E1352" t="s">
        <v>787</v>
      </c>
      <c r="F1352" t="n">
        <v>894167</v>
      </c>
      <c r="G1352" t="s">
        <v>74</v>
      </c>
      <c r="H1352" t="s">
        <v>75</v>
      </c>
      <c r="I1352" t="s"/>
      <c r="J1352" t="s">
        <v>74</v>
      </c>
      <c r="K1352" t="n">
        <v>231</v>
      </c>
      <c r="L1352" t="s">
        <v>76</v>
      </c>
      <c r="M1352" t="s"/>
      <c r="N1352" t="s">
        <v>792</v>
      </c>
      <c r="O1352" t="s">
        <v>78</v>
      </c>
      <c r="P1352" t="s">
        <v>787</v>
      </c>
      <c r="Q1352" t="s"/>
      <c r="R1352" t="s">
        <v>80</v>
      </c>
      <c r="S1352" t="s">
        <v>209</v>
      </c>
      <c r="T1352" t="s">
        <v>82</v>
      </c>
      <c r="U1352" t="s"/>
      <c r="V1352" t="s">
        <v>83</v>
      </c>
      <c r="W1352" t="s">
        <v>94</v>
      </c>
      <c r="X1352" t="s"/>
      <c r="Y1352" t="s">
        <v>85</v>
      </c>
      <c r="Z1352">
        <f>HYPERLINK("https://hotelmonitor-cachepage.eclerx.com/savepage/tk_15439015861860456_sr_2151.html","info")</f>
        <v/>
      </c>
      <c r="AA1352" t="n">
        <v>160815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87</v>
      </c>
      <c r="AO1352" t="s"/>
      <c r="AP1352" t="n">
        <v>53</v>
      </c>
      <c r="AQ1352" t="s">
        <v>88</v>
      </c>
      <c r="AR1352" t="s">
        <v>121</v>
      </c>
      <c r="AS1352" t="s"/>
      <c r="AT1352" t="s">
        <v>90</v>
      </c>
      <c r="AU1352" t="s"/>
      <c r="AV1352" t="s"/>
      <c r="AW1352" t="s"/>
      <c r="AX1352" t="s"/>
      <c r="AY1352" t="n">
        <v>2311842</v>
      </c>
      <c r="AZ1352" t="s">
        <v>788</v>
      </c>
      <c r="BA1352" t="s"/>
      <c r="BB1352" t="n">
        <v>96926</v>
      </c>
      <c r="BC1352" t="n">
        <v>10.000653</v>
      </c>
      <c r="BD1352" t="n">
        <v>53.554389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97</v>
      </c>
      <c r="B1353" t="s">
        <v>71</v>
      </c>
      <c r="C1353" t="s">
        <v>98</v>
      </c>
      <c r="D1353" t="n">
        <v>2</v>
      </c>
      <c r="E1353" t="s">
        <v>787</v>
      </c>
      <c r="F1353" t="n">
        <v>894167</v>
      </c>
      <c r="G1353" t="s">
        <v>74</v>
      </c>
      <c r="H1353" t="s">
        <v>75</v>
      </c>
      <c r="I1353" t="s"/>
      <c r="J1353" t="s">
        <v>74</v>
      </c>
      <c r="K1353" t="n">
        <v>245</v>
      </c>
      <c r="L1353" t="s">
        <v>76</v>
      </c>
      <c r="M1353" t="s"/>
      <c r="N1353" t="s">
        <v>198</v>
      </c>
      <c r="O1353" t="s">
        <v>78</v>
      </c>
      <c r="P1353" t="s">
        <v>787</v>
      </c>
      <c r="Q1353" t="s"/>
      <c r="R1353" t="s">
        <v>80</v>
      </c>
      <c r="S1353" t="s">
        <v>216</v>
      </c>
      <c r="T1353" t="s">
        <v>82</v>
      </c>
      <c r="U1353" t="s"/>
      <c r="V1353" t="s">
        <v>83</v>
      </c>
      <c r="W1353" t="s">
        <v>84</v>
      </c>
      <c r="X1353" t="s"/>
      <c r="Y1353" t="s">
        <v>85</v>
      </c>
      <c r="Z1353">
        <f>HYPERLINK("https://hotelmonitor-cachepage.eclerx.com/savepage/tk_15439015861860456_sr_2151.html","info")</f>
        <v/>
      </c>
      <c r="AA1353" t="n">
        <v>160815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87</v>
      </c>
      <c r="AO1353" t="s"/>
      <c r="AP1353" t="n">
        <v>53</v>
      </c>
      <c r="AQ1353" t="s">
        <v>88</v>
      </c>
      <c r="AR1353" t="s">
        <v>119</v>
      </c>
      <c r="AS1353" t="s"/>
      <c r="AT1353" t="s">
        <v>90</v>
      </c>
      <c r="AU1353" t="s"/>
      <c r="AV1353" t="s"/>
      <c r="AW1353" t="s"/>
      <c r="AX1353" t="s"/>
      <c r="AY1353" t="n">
        <v>2311842</v>
      </c>
      <c r="AZ1353" t="s">
        <v>788</v>
      </c>
      <c r="BA1353" t="s"/>
      <c r="BB1353" t="n">
        <v>96926</v>
      </c>
      <c r="BC1353" t="n">
        <v>10.000653</v>
      </c>
      <c r="BD1353" t="n">
        <v>53.554389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97</v>
      </c>
      <c r="B1354" t="s">
        <v>71</v>
      </c>
      <c r="C1354" t="s">
        <v>98</v>
      </c>
      <c r="D1354" t="n">
        <v>2</v>
      </c>
      <c r="E1354" t="s">
        <v>787</v>
      </c>
      <c r="F1354" t="n">
        <v>894167</v>
      </c>
      <c r="G1354" t="s">
        <v>74</v>
      </c>
      <c r="H1354" t="s">
        <v>75</v>
      </c>
      <c r="I1354" t="s"/>
      <c r="J1354" t="s">
        <v>74</v>
      </c>
      <c r="K1354" t="n">
        <v>245</v>
      </c>
      <c r="L1354" t="s">
        <v>76</v>
      </c>
      <c r="M1354" t="s"/>
      <c r="N1354" t="s">
        <v>198</v>
      </c>
      <c r="O1354" t="s">
        <v>78</v>
      </c>
      <c r="P1354" t="s">
        <v>787</v>
      </c>
      <c r="Q1354" t="s"/>
      <c r="R1354" t="s">
        <v>80</v>
      </c>
      <c r="S1354" t="s">
        <v>216</v>
      </c>
      <c r="T1354" t="s">
        <v>82</v>
      </c>
      <c r="U1354" t="s"/>
      <c r="V1354" t="s">
        <v>83</v>
      </c>
      <c r="W1354" t="s">
        <v>84</v>
      </c>
      <c r="X1354" t="s"/>
      <c r="Y1354" t="s">
        <v>85</v>
      </c>
      <c r="Z1354">
        <f>HYPERLINK("https://hotelmonitor-cachepage.eclerx.com/savepage/tk_15439015861860456_sr_2151.html","info")</f>
        <v/>
      </c>
      <c r="AA1354" t="n">
        <v>160815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87</v>
      </c>
      <c r="AO1354" t="s"/>
      <c r="AP1354" t="n">
        <v>53</v>
      </c>
      <c r="AQ1354" t="s">
        <v>88</v>
      </c>
      <c r="AR1354" t="s">
        <v>140</v>
      </c>
      <c r="AS1354" t="s"/>
      <c r="AT1354" t="s">
        <v>90</v>
      </c>
      <c r="AU1354" t="s"/>
      <c r="AV1354" t="s"/>
      <c r="AW1354" t="s"/>
      <c r="AX1354" t="s"/>
      <c r="AY1354" t="n">
        <v>2311842</v>
      </c>
      <c r="AZ1354" t="s">
        <v>788</v>
      </c>
      <c r="BA1354" t="s"/>
      <c r="BB1354" t="n">
        <v>96926</v>
      </c>
      <c r="BC1354" t="n">
        <v>10.000653</v>
      </c>
      <c r="BD1354" t="n">
        <v>53.554389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97</v>
      </c>
      <c r="B1355" t="s">
        <v>71</v>
      </c>
      <c r="C1355" t="s">
        <v>98</v>
      </c>
      <c r="D1355" t="n">
        <v>2</v>
      </c>
      <c r="E1355" t="s">
        <v>787</v>
      </c>
      <c r="F1355" t="n">
        <v>894167</v>
      </c>
      <c r="G1355" t="s">
        <v>74</v>
      </c>
      <c r="H1355" t="s">
        <v>75</v>
      </c>
      <c r="I1355" t="s"/>
      <c r="J1355" t="s">
        <v>74</v>
      </c>
      <c r="K1355" t="n">
        <v>265</v>
      </c>
      <c r="L1355" t="s">
        <v>76</v>
      </c>
      <c r="M1355" t="s"/>
      <c r="N1355" t="s">
        <v>793</v>
      </c>
      <c r="O1355" t="s">
        <v>78</v>
      </c>
      <c r="P1355" t="s">
        <v>787</v>
      </c>
      <c r="Q1355" t="s"/>
      <c r="R1355" t="s">
        <v>80</v>
      </c>
      <c r="S1355" t="s">
        <v>794</v>
      </c>
      <c r="T1355" t="s">
        <v>82</v>
      </c>
      <c r="U1355" t="s"/>
      <c r="V1355" t="s">
        <v>83</v>
      </c>
      <c r="W1355" t="s">
        <v>94</v>
      </c>
      <c r="X1355" t="s"/>
      <c r="Y1355" t="s">
        <v>85</v>
      </c>
      <c r="Z1355">
        <f>HYPERLINK("https://hotelmonitor-cachepage.eclerx.com/savepage/tk_15439015861860456_sr_2151.html","info")</f>
        <v/>
      </c>
      <c r="AA1355" t="n">
        <v>160815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87</v>
      </c>
      <c r="AO1355" t="s"/>
      <c r="AP1355" t="n">
        <v>53</v>
      </c>
      <c r="AQ1355" t="s">
        <v>88</v>
      </c>
      <c r="AR1355" t="s">
        <v>103</v>
      </c>
      <c r="AS1355" t="s"/>
      <c r="AT1355" t="s">
        <v>90</v>
      </c>
      <c r="AU1355" t="s"/>
      <c r="AV1355" t="s"/>
      <c r="AW1355" t="s"/>
      <c r="AX1355" t="s"/>
      <c r="AY1355" t="n">
        <v>2311842</v>
      </c>
      <c r="AZ1355" t="s">
        <v>788</v>
      </c>
      <c r="BA1355" t="s"/>
      <c r="BB1355" t="n">
        <v>96926</v>
      </c>
      <c r="BC1355" t="n">
        <v>10.000653</v>
      </c>
      <c r="BD1355" t="n">
        <v>53.554389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97</v>
      </c>
      <c r="B1356" t="s">
        <v>71</v>
      </c>
      <c r="C1356" t="s">
        <v>98</v>
      </c>
      <c r="D1356" t="n">
        <v>2</v>
      </c>
      <c r="E1356" t="s">
        <v>787</v>
      </c>
      <c r="F1356" t="n">
        <v>894167</v>
      </c>
      <c r="G1356" t="s">
        <v>74</v>
      </c>
      <c r="H1356" t="s">
        <v>75</v>
      </c>
      <c r="I1356" t="s"/>
      <c r="J1356" t="s">
        <v>74</v>
      </c>
      <c r="K1356" t="n">
        <v>280</v>
      </c>
      <c r="L1356" t="s">
        <v>76</v>
      </c>
      <c r="M1356" t="s"/>
      <c r="N1356" t="s">
        <v>792</v>
      </c>
      <c r="O1356" t="s">
        <v>78</v>
      </c>
      <c r="P1356" t="s">
        <v>787</v>
      </c>
      <c r="Q1356" t="s"/>
      <c r="R1356" t="s">
        <v>80</v>
      </c>
      <c r="S1356" t="s">
        <v>795</v>
      </c>
      <c r="T1356" t="s">
        <v>82</v>
      </c>
      <c r="U1356" t="s"/>
      <c r="V1356" t="s">
        <v>83</v>
      </c>
      <c r="W1356" t="s">
        <v>84</v>
      </c>
      <c r="X1356" t="s"/>
      <c r="Y1356" t="s">
        <v>85</v>
      </c>
      <c r="Z1356">
        <f>HYPERLINK("https://hotelmonitor-cachepage.eclerx.com/savepage/tk_15439015861860456_sr_2151.html","info")</f>
        <v/>
      </c>
      <c r="AA1356" t="n">
        <v>160815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87</v>
      </c>
      <c r="AO1356" t="s"/>
      <c r="AP1356" t="n">
        <v>53</v>
      </c>
      <c r="AQ1356" t="s">
        <v>88</v>
      </c>
      <c r="AR1356" t="s">
        <v>121</v>
      </c>
      <c r="AS1356" t="s"/>
      <c r="AT1356" t="s">
        <v>90</v>
      </c>
      <c r="AU1356" t="s"/>
      <c r="AV1356" t="s"/>
      <c r="AW1356" t="s"/>
      <c r="AX1356" t="s"/>
      <c r="AY1356" t="n">
        <v>2311842</v>
      </c>
      <c r="AZ1356" t="s">
        <v>788</v>
      </c>
      <c r="BA1356" t="s"/>
      <c r="BB1356" t="n">
        <v>96926</v>
      </c>
      <c r="BC1356" t="n">
        <v>10.000653</v>
      </c>
      <c r="BD1356" t="n">
        <v>53.554389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97</v>
      </c>
      <c r="B1357" t="s">
        <v>71</v>
      </c>
      <c r="C1357" t="s">
        <v>98</v>
      </c>
      <c r="D1357" t="n">
        <v>2</v>
      </c>
      <c r="E1357" t="s">
        <v>787</v>
      </c>
      <c r="F1357" t="n">
        <v>894167</v>
      </c>
      <c r="G1357" t="s">
        <v>74</v>
      </c>
      <c r="H1357" t="s">
        <v>75</v>
      </c>
      <c r="I1357" t="s"/>
      <c r="J1357" t="s">
        <v>74</v>
      </c>
      <c r="K1357" t="n">
        <v>316</v>
      </c>
      <c r="L1357" t="s">
        <v>76</v>
      </c>
      <c r="M1357" t="s"/>
      <c r="N1357" t="s">
        <v>793</v>
      </c>
      <c r="O1357" t="s">
        <v>78</v>
      </c>
      <c r="P1357" t="s">
        <v>787</v>
      </c>
      <c r="Q1357" t="s"/>
      <c r="R1357" t="s">
        <v>80</v>
      </c>
      <c r="S1357" t="s">
        <v>668</v>
      </c>
      <c r="T1357" t="s">
        <v>82</v>
      </c>
      <c r="U1357" t="s"/>
      <c r="V1357" t="s">
        <v>83</v>
      </c>
      <c r="W1357" t="s">
        <v>84</v>
      </c>
      <c r="X1357" t="s"/>
      <c r="Y1357" t="s">
        <v>85</v>
      </c>
      <c r="Z1357">
        <f>HYPERLINK("https://hotelmonitor-cachepage.eclerx.com/savepage/tk_15439015861860456_sr_2151.html","info")</f>
        <v/>
      </c>
      <c r="AA1357" t="n">
        <v>160815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87</v>
      </c>
      <c r="AO1357" t="s"/>
      <c r="AP1357" t="n">
        <v>53</v>
      </c>
      <c r="AQ1357" t="s">
        <v>88</v>
      </c>
      <c r="AR1357" t="s">
        <v>103</v>
      </c>
      <c r="AS1357" t="s"/>
      <c r="AT1357" t="s">
        <v>90</v>
      </c>
      <c r="AU1357" t="s"/>
      <c r="AV1357" t="s"/>
      <c r="AW1357" t="s"/>
      <c r="AX1357" t="s"/>
      <c r="AY1357" t="n">
        <v>2311842</v>
      </c>
      <c r="AZ1357" t="s">
        <v>788</v>
      </c>
      <c r="BA1357" t="s"/>
      <c r="BB1357" t="n">
        <v>96926</v>
      </c>
      <c r="BC1357" t="n">
        <v>10.000653</v>
      </c>
      <c r="BD1357" t="n">
        <v>53.554389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97</v>
      </c>
      <c r="B1358" t="s">
        <v>71</v>
      </c>
      <c r="C1358" t="s">
        <v>98</v>
      </c>
      <c r="D1358" t="n">
        <v>2</v>
      </c>
      <c r="E1358" t="s">
        <v>796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223</v>
      </c>
      <c r="L1358" t="s">
        <v>76</v>
      </c>
      <c r="M1358" t="s"/>
      <c r="N1358" t="s">
        <v>445</v>
      </c>
      <c r="O1358" t="s">
        <v>78</v>
      </c>
      <c r="P1358" t="s">
        <v>796</v>
      </c>
      <c r="Q1358" t="s"/>
      <c r="R1358" t="s">
        <v>80</v>
      </c>
      <c r="S1358" t="s">
        <v>547</v>
      </c>
      <c r="T1358" t="s">
        <v>82</v>
      </c>
      <c r="U1358" t="s"/>
      <c r="V1358" t="s">
        <v>83</v>
      </c>
      <c r="W1358" t="s">
        <v>84</v>
      </c>
      <c r="X1358" t="s"/>
      <c r="Y1358" t="s">
        <v>85</v>
      </c>
      <c r="Z1358">
        <f>HYPERLINK("https://hotelmonitor-cachepage.eclerx.com/savepage/tk_15439015540988398_sr_2151.html","info")</f>
        <v/>
      </c>
      <c r="AA1358" t="n">
        <v>-6796709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87</v>
      </c>
      <c r="AO1358" t="s"/>
      <c r="AP1358" t="n">
        <v>43</v>
      </c>
      <c r="AQ1358" t="s">
        <v>88</v>
      </c>
      <c r="AR1358" t="s">
        <v>107</v>
      </c>
      <c r="AS1358" t="s"/>
      <c r="AT1358" t="s">
        <v>90</v>
      </c>
      <c r="AU1358" t="s"/>
      <c r="AV1358" t="s"/>
      <c r="AW1358" t="s"/>
      <c r="AX1358" t="s"/>
      <c r="AY1358" t="n">
        <v>6796709</v>
      </c>
      <c r="AZ1358" t="s">
        <v>322</v>
      </c>
      <c r="BA1358" t="s"/>
      <c r="BB1358" t="n">
        <v>182135</v>
      </c>
      <c r="BC1358" t="n">
        <v>0</v>
      </c>
      <c r="BD1358" t="n">
        <v>0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797</v>
      </c>
      <c r="F1359" t="n">
        <v>2028138</v>
      </c>
      <c r="G1359" t="s">
        <v>74</v>
      </c>
      <c r="H1359" t="s">
        <v>75</v>
      </c>
      <c r="I1359" t="s"/>
      <c r="J1359" t="s">
        <v>74</v>
      </c>
      <c r="K1359" t="n">
        <v>110</v>
      </c>
      <c r="L1359" t="s">
        <v>76</v>
      </c>
      <c r="M1359" t="s"/>
      <c r="N1359" t="s">
        <v>699</v>
      </c>
      <c r="O1359" t="s">
        <v>78</v>
      </c>
      <c r="P1359" t="s">
        <v>797</v>
      </c>
      <c r="Q1359" t="s"/>
      <c r="R1359" t="s">
        <v>80</v>
      </c>
      <c r="S1359" t="s">
        <v>151</v>
      </c>
      <c r="T1359" t="s">
        <v>82</v>
      </c>
      <c r="U1359" t="s"/>
      <c r="V1359" t="s">
        <v>83</v>
      </c>
      <c r="W1359" t="s">
        <v>94</v>
      </c>
      <c r="X1359" t="s"/>
      <c r="Y1359" t="s">
        <v>85</v>
      </c>
      <c r="Z1359">
        <f>HYPERLINK("https://hotelmonitor-cachepage.eclerx.com/savepage/tk_15439117318861039_sr_2152.html","info")</f>
        <v/>
      </c>
      <c r="AA1359" t="n">
        <v>150336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87</v>
      </c>
      <c r="AO1359" t="s"/>
      <c r="AP1359" t="n">
        <v>111</v>
      </c>
      <c r="AQ1359" t="s">
        <v>88</v>
      </c>
      <c r="AR1359" t="s">
        <v>110</v>
      </c>
      <c r="AS1359" t="s"/>
      <c r="AT1359" t="s">
        <v>90</v>
      </c>
      <c r="AU1359" t="s"/>
      <c r="AV1359" t="s"/>
      <c r="AW1359" t="s"/>
      <c r="AX1359" t="s"/>
      <c r="AY1359" t="n">
        <v>2311919</v>
      </c>
      <c r="AZ1359" t="s">
        <v>798</v>
      </c>
      <c r="BA1359" t="s"/>
      <c r="BB1359" t="n">
        <v>27319</v>
      </c>
      <c r="BC1359" t="n">
        <v>10.010752</v>
      </c>
      <c r="BD1359" t="n">
        <v>53.625078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797</v>
      </c>
      <c r="F1360" t="n">
        <v>2028138</v>
      </c>
      <c r="G1360" t="s">
        <v>74</v>
      </c>
      <c r="H1360" t="s">
        <v>75</v>
      </c>
      <c r="I1360" t="s"/>
      <c r="J1360" t="s">
        <v>74</v>
      </c>
      <c r="K1360" t="n">
        <v>114</v>
      </c>
      <c r="L1360" t="s">
        <v>76</v>
      </c>
      <c r="M1360" t="s"/>
      <c r="N1360" t="s">
        <v>312</v>
      </c>
      <c r="O1360" t="s">
        <v>78</v>
      </c>
      <c r="P1360" t="s">
        <v>797</v>
      </c>
      <c r="Q1360" t="s"/>
      <c r="R1360" t="s">
        <v>80</v>
      </c>
      <c r="S1360" t="s">
        <v>284</v>
      </c>
      <c r="T1360" t="s">
        <v>82</v>
      </c>
      <c r="U1360" t="s"/>
      <c r="V1360" t="s">
        <v>83</v>
      </c>
      <c r="W1360" t="s">
        <v>94</v>
      </c>
      <c r="X1360" t="s"/>
      <c r="Y1360" t="s">
        <v>85</v>
      </c>
      <c r="Z1360">
        <f>HYPERLINK("https://hotelmonitor-cachepage.eclerx.com/savepage/tk_15439117318861039_sr_2152.html","info")</f>
        <v/>
      </c>
      <c r="AA1360" t="n">
        <v>150336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/>
      <c r="AP1360" t="n">
        <v>111</v>
      </c>
      <c r="AQ1360" t="s">
        <v>88</v>
      </c>
      <c r="AR1360" t="s">
        <v>103</v>
      </c>
      <c r="AS1360" t="s"/>
      <c r="AT1360" t="s">
        <v>90</v>
      </c>
      <c r="AU1360" t="s"/>
      <c r="AV1360" t="s"/>
      <c r="AW1360" t="s"/>
      <c r="AX1360" t="s"/>
      <c r="AY1360" t="n">
        <v>2311919</v>
      </c>
      <c r="AZ1360" t="s">
        <v>798</v>
      </c>
      <c r="BA1360" t="s"/>
      <c r="BB1360" t="n">
        <v>27319</v>
      </c>
      <c r="BC1360" t="n">
        <v>10.010752</v>
      </c>
      <c r="BD1360" t="n">
        <v>53.625078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797</v>
      </c>
      <c r="F1361" t="n">
        <v>2028138</v>
      </c>
      <c r="G1361" t="s">
        <v>74</v>
      </c>
      <c r="H1361" t="s">
        <v>75</v>
      </c>
      <c r="I1361" t="s"/>
      <c r="J1361" t="s">
        <v>74</v>
      </c>
      <c r="K1361" t="n">
        <v>114</v>
      </c>
      <c r="L1361" t="s">
        <v>76</v>
      </c>
      <c r="M1361" t="s"/>
      <c r="N1361" t="s">
        <v>349</v>
      </c>
      <c r="O1361" t="s">
        <v>78</v>
      </c>
      <c r="P1361" t="s">
        <v>797</v>
      </c>
      <c r="Q1361" t="s"/>
      <c r="R1361" t="s">
        <v>80</v>
      </c>
      <c r="S1361" t="s">
        <v>284</v>
      </c>
      <c r="T1361" t="s">
        <v>82</v>
      </c>
      <c r="U1361" t="s"/>
      <c r="V1361" t="s">
        <v>83</v>
      </c>
      <c r="W1361" t="s">
        <v>94</v>
      </c>
      <c r="X1361" t="s"/>
      <c r="Y1361" t="s">
        <v>85</v>
      </c>
      <c r="Z1361">
        <f>HYPERLINK("https://hotelmonitor-cachepage.eclerx.com/savepage/tk_15439117318861039_sr_2152.html","info")</f>
        <v/>
      </c>
      <c r="AA1361" t="n">
        <v>150336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/>
      <c r="AP1361" t="n">
        <v>111</v>
      </c>
      <c r="AQ1361" t="s">
        <v>88</v>
      </c>
      <c r="AR1361" t="s">
        <v>113</v>
      </c>
      <c r="AS1361" t="s"/>
      <c r="AT1361" t="s">
        <v>90</v>
      </c>
      <c r="AU1361" t="s"/>
      <c r="AV1361" t="s"/>
      <c r="AW1361" t="s"/>
      <c r="AX1361" t="s"/>
      <c r="AY1361" t="n">
        <v>2311919</v>
      </c>
      <c r="AZ1361" t="s">
        <v>798</v>
      </c>
      <c r="BA1361" t="s"/>
      <c r="BB1361" t="n">
        <v>27319</v>
      </c>
      <c r="BC1361" t="n">
        <v>10.010752</v>
      </c>
      <c r="BD1361" t="n">
        <v>53.625078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797</v>
      </c>
      <c r="F1362" t="n">
        <v>2028138</v>
      </c>
      <c r="G1362" t="s">
        <v>74</v>
      </c>
      <c r="H1362" t="s">
        <v>75</v>
      </c>
      <c r="I1362" t="s"/>
      <c r="J1362" t="s">
        <v>74</v>
      </c>
      <c r="K1362" t="n">
        <v>114</v>
      </c>
      <c r="L1362" t="s">
        <v>76</v>
      </c>
      <c r="M1362" t="s"/>
      <c r="N1362" t="s">
        <v>77</v>
      </c>
      <c r="O1362" t="s">
        <v>78</v>
      </c>
      <c r="P1362" t="s">
        <v>797</v>
      </c>
      <c r="Q1362" t="s"/>
      <c r="R1362" t="s">
        <v>80</v>
      </c>
      <c r="S1362" t="s">
        <v>284</v>
      </c>
      <c r="T1362" t="s">
        <v>82</v>
      </c>
      <c r="U1362" t="s"/>
      <c r="V1362" t="s">
        <v>83</v>
      </c>
      <c r="W1362" t="s">
        <v>94</v>
      </c>
      <c r="X1362" t="s"/>
      <c r="Y1362" t="s">
        <v>85</v>
      </c>
      <c r="Z1362">
        <f>HYPERLINK("https://hotelmonitor-cachepage.eclerx.com/savepage/tk_15439117318861039_sr_2152.html","info")</f>
        <v/>
      </c>
      <c r="AA1362" t="n">
        <v>150336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/>
      <c r="AP1362" t="n">
        <v>111</v>
      </c>
      <c r="AQ1362" t="s">
        <v>88</v>
      </c>
      <c r="AR1362" t="s">
        <v>119</v>
      </c>
      <c r="AS1362" t="s"/>
      <c r="AT1362" t="s">
        <v>90</v>
      </c>
      <c r="AU1362" t="s"/>
      <c r="AV1362" t="s"/>
      <c r="AW1362" t="s"/>
      <c r="AX1362" t="s"/>
      <c r="AY1362" t="n">
        <v>2311919</v>
      </c>
      <c r="AZ1362" t="s">
        <v>798</v>
      </c>
      <c r="BA1362" t="s"/>
      <c r="BB1362" t="n">
        <v>27319</v>
      </c>
      <c r="BC1362" t="n">
        <v>10.010752</v>
      </c>
      <c r="BD1362" t="n">
        <v>53.625078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797</v>
      </c>
      <c r="F1363" t="n">
        <v>2028138</v>
      </c>
      <c r="G1363" t="s">
        <v>74</v>
      </c>
      <c r="H1363" t="s">
        <v>75</v>
      </c>
      <c r="I1363" t="s"/>
      <c r="J1363" t="s">
        <v>74</v>
      </c>
      <c r="K1363" t="n">
        <v>115</v>
      </c>
      <c r="L1363" t="s">
        <v>76</v>
      </c>
      <c r="M1363" t="s"/>
      <c r="N1363" t="s">
        <v>699</v>
      </c>
      <c r="O1363" t="s">
        <v>78</v>
      </c>
      <c r="P1363" t="s">
        <v>797</v>
      </c>
      <c r="Q1363" t="s"/>
      <c r="R1363" t="s">
        <v>80</v>
      </c>
      <c r="S1363" t="s">
        <v>285</v>
      </c>
      <c r="T1363" t="s">
        <v>82</v>
      </c>
      <c r="U1363" t="s"/>
      <c r="V1363" t="s">
        <v>83</v>
      </c>
      <c r="W1363" t="s">
        <v>94</v>
      </c>
      <c r="X1363" t="s"/>
      <c r="Y1363" t="s">
        <v>85</v>
      </c>
      <c r="Z1363">
        <f>HYPERLINK("https://hotelmonitor-cachepage.eclerx.com/savepage/tk_15439117318861039_sr_2152.html","info")</f>
        <v/>
      </c>
      <c r="AA1363" t="n">
        <v>150336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/>
      <c r="AP1363" t="n">
        <v>111</v>
      </c>
      <c r="AQ1363" t="s">
        <v>88</v>
      </c>
      <c r="AR1363" t="s">
        <v>116</v>
      </c>
      <c r="AS1363" t="s"/>
      <c r="AT1363" t="s">
        <v>90</v>
      </c>
      <c r="AU1363" t="s"/>
      <c r="AV1363" t="s"/>
      <c r="AW1363" t="s"/>
      <c r="AX1363" t="s"/>
      <c r="AY1363" t="n">
        <v>2311919</v>
      </c>
      <c r="AZ1363" t="s">
        <v>798</v>
      </c>
      <c r="BA1363" t="s"/>
      <c r="BB1363" t="n">
        <v>27319</v>
      </c>
      <c r="BC1363" t="n">
        <v>10.010752</v>
      </c>
      <c r="BD1363" t="n">
        <v>53.625078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797</v>
      </c>
      <c r="F1364" t="n">
        <v>2028138</v>
      </c>
      <c r="G1364" t="s">
        <v>74</v>
      </c>
      <c r="H1364" t="s">
        <v>75</v>
      </c>
      <c r="I1364" t="s"/>
      <c r="J1364" t="s">
        <v>74</v>
      </c>
      <c r="K1364" t="n">
        <v>116</v>
      </c>
      <c r="L1364" t="s">
        <v>76</v>
      </c>
      <c r="M1364" t="s"/>
      <c r="N1364" t="s">
        <v>77</v>
      </c>
      <c r="O1364" t="s">
        <v>78</v>
      </c>
      <c r="P1364" t="s">
        <v>797</v>
      </c>
      <c r="Q1364" t="s"/>
      <c r="R1364" t="s">
        <v>80</v>
      </c>
      <c r="S1364" t="s">
        <v>132</v>
      </c>
      <c r="T1364" t="s">
        <v>82</v>
      </c>
      <c r="U1364" t="s"/>
      <c r="V1364" t="s">
        <v>83</v>
      </c>
      <c r="W1364" t="s">
        <v>94</v>
      </c>
      <c r="X1364" t="s"/>
      <c r="Y1364" t="s">
        <v>85</v>
      </c>
      <c r="Z1364">
        <f>HYPERLINK("https://hotelmonitor-cachepage.eclerx.com/savepage/tk_15439117318861039_sr_2152.html","info")</f>
        <v/>
      </c>
      <c r="AA1364" t="n">
        <v>150336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/>
      <c r="AP1364" t="n">
        <v>111</v>
      </c>
      <c r="AQ1364" t="s">
        <v>88</v>
      </c>
      <c r="AR1364" t="s">
        <v>124</v>
      </c>
      <c r="AS1364" t="s"/>
      <c r="AT1364" t="s">
        <v>90</v>
      </c>
      <c r="AU1364" t="s"/>
      <c r="AV1364" t="s"/>
      <c r="AW1364" t="s"/>
      <c r="AX1364" t="s"/>
      <c r="AY1364" t="n">
        <v>2311919</v>
      </c>
      <c r="AZ1364" t="s">
        <v>798</v>
      </c>
      <c r="BA1364" t="s"/>
      <c r="BB1364" t="n">
        <v>27319</v>
      </c>
      <c r="BC1364" t="n">
        <v>10.010752</v>
      </c>
      <c r="BD1364" t="n">
        <v>53.625078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797</v>
      </c>
      <c r="F1365" t="n">
        <v>2028138</v>
      </c>
      <c r="G1365" t="s">
        <v>74</v>
      </c>
      <c r="H1365" t="s">
        <v>75</v>
      </c>
      <c r="I1365" t="s"/>
      <c r="J1365" t="s">
        <v>74</v>
      </c>
      <c r="K1365" t="n">
        <v>133</v>
      </c>
      <c r="L1365" t="s">
        <v>76</v>
      </c>
      <c r="M1365" t="s"/>
      <c r="N1365" t="s">
        <v>699</v>
      </c>
      <c r="O1365" t="s">
        <v>78</v>
      </c>
      <c r="P1365" t="s">
        <v>797</v>
      </c>
      <c r="Q1365" t="s"/>
      <c r="R1365" t="s">
        <v>80</v>
      </c>
      <c r="S1365" t="s">
        <v>273</v>
      </c>
      <c r="T1365" t="s">
        <v>82</v>
      </c>
      <c r="U1365" t="s"/>
      <c r="V1365" t="s">
        <v>83</v>
      </c>
      <c r="W1365" t="s">
        <v>84</v>
      </c>
      <c r="X1365" t="s"/>
      <c r="Y1365" t="s">
        <v>85</v>
      </c>
      <c r="Z1365">
        <f>HYPERLINK("https://hotelmonitor-cachepage.eclerx.com/savepage/tk_15439117318861039_sr_2152.html","info")</f>
        <v/>
      </c>
      <c r="AA1365" t="n">
        <v>150336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/>
      <c r="AP1365" t="n">
        <v>111</v>
      </c>
      <c r="AQ1365" t="s">
        <v>88</v>
      </c>
      <c r="AR1365" t="s">
        <v>110</v>
      </c>
      <c r="AS1365" t="s"/>
      <c r="AT1365" t="s">
        <v>90</v>
      </c>
      <c r="AU1365" t="s"/>
      <c r="AV1365" t="s"/>
      <c r="AW1365" t="s"/>
      <c r="AX1365" t="s"/>
      <c r="AY1365" t="n">
        <v>2311919</v>
      </c>
      <c r="AZ1365" t="s">
        <v>798</v>
      </c>
      <c r="BA1365" t="s"/>
      <c r="BB1365" t="n">
        <v>27319</v>
      </c>
      <c r="BC1365" t="n">
        <v>10.010752</v>
      </c>
      <c r="BD1365" t="n">
        <v>53.625078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797</v>
      </c>
      <c r="F1366" t="n">
        <v>2028138</v>
      </c>
      <c r="G1366" t="s">
        <v>74</v>
      </c>
      <c r="H1366" t="s">
        <v>75</v>
      </c>
      <c r="I1366" t="s"/>
      <c r="J1366" t="s">
        <v>74</v>
      </c>
      <c r="K1366" t="n">
        <v>137</v>
      </c>
      <c r="L1366" t="s">
        <v>76</v>
      </c>
      <c r="M1366" t="s"/>
      <c r="N1366" t="s">
        <v>349</v>
      </c>
      <c r="O1366" t="s">
        <v>78</v>
      </c>
      <c r="P1366" t="s">
        <v>797</v>
      </c>
      <c r="Q1366" t="s"/>
      <c r="R1366" t="s">
        <v>80</v>
      </c>
      <c r="S1366" t="s">
        <v>495</v>
      </c>
      <c r="T1366" t="s">
        <v>82</v>
      </c>
      <c r="U1366" t="s"/>
      <c r="V1366" t="s">
        <v>83</v>
      </c>
      <c r="W1366" t="s">
        <v>84</v>
      </c>
      <c r="X1366" t="s"/>
      <c r="Y1366" t="s">
        <v>85</v>
      </c>
      <c r="Z1366">
        <f>HYPERLINK("https://hotelmonitor-cachepage.eclerx.com/savepage/tk_15439117318861039_sr_2152.html","info")</f>
        <v/>
      </c>
      <c r="AA1366" t="n">
        <v>150336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/>
      <c r="AP1366" t="n">
        <v>111</v>
      </c>
      <c r="AQ1366" t="s">
        <v>88</v>
      </c>
      <c r="AR1366" t="s">
        <v>113</v>
      </c>
      <c r="AS1366" t="s"/>
      <c r="AT1366" t="s">
        <v>90</v>
      </c>
      <c r="AU1366" t="s"/>
      <c r="AV1366" t="s"/>
      <c r="AW1366" t="s"/>
      <c r="AX1366" t="s"/>
      <c r="AY1366" t="n">
        <v>2311919</v>
      </c>
      <c r="AZ1366" t="s">
        <v>798</v>
      </c>
      <c r="BA1366" t="s"/>
      <c r="BB1366" t="n">
        <v>27319</v>
      </c>
      <c r="BC1366" t="n">
        <v>10.010752</v>
      </c>
      <c r="BD1366" t="n">
        <v>53.625078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797</v>
      </c>
      <c r="F1367" t="n">
        <v>2028138</v>
      </c>
      <c r="G1367" t="s">
        <v>74</v>
      </c>
      <c r="H1367" t="s">
        <v>75</v>
      </c>
      <c r="I1367" t="s"/>
      <c r="J1367" t="s">
        <v>74</v>
      </c>
      <c r="K1367" t="n">
        <v>137</v>
      </c>
      <c r="L1367" t="s">
        <v>76</v>
      </c>
      <c r="M1367" t="s"/>
      <c r="N1367" t="s">
        <v>77</v>
      </c>
      <c r="O1367" t="s">
        <v>78</v>
      </c>
      <c r="P1367" t="s">
        <v>797</v>
      </c>
      <c r="Q1367" t="s"/>
      <c r="R1367" t="s">
        <v>80</v>
      </c>
      <c r="S1367" t="s">
        <v>495</v>
      </c>
      <c r="T1367" t="s">
        <v>82</v>
      </c>
      <c r="U1367" t="s"/>
      <c r="V1367" t="s">
        <v>83</v>
      </c>
      <c r="W1367" t="s">
        <v>84</v>
      </c>
      <c r="X1367" t="s"/>
      <c r="Y1367" t="s">
        <v>85</v>
      </c>
      <c r="Z1367">
        <f>HYPERLINK("https://hotelmonitor-cachepage.eclerx.com/savepage/tk_15439117318861039_sr_2152.html","info")</f>
        <v/>
      </c>
      <c r="AA1367" t="n">
        <v>150336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87</v>
      </c>
      <c r="AO1367" t="s"/>
      <c r="AP1367" t="n">
        <v>111</v>
      </c>
      <c r="AQ1367" t="s">
        <v>88</v>
      </c>
      <c r="AR1367" t="s">
        <v>119</v>
      </c>
      <c r="AS1367" t="s"/>
      <c r="AT1367" t="s">
        <v>90</v>
      </c>
      <c r="AU1367" t="s"/>
      <c r="AV1367" t="s"/>
      <c r="AW1367" t="s"/>
      <c r="AX1367" t="s"/>
      <c r="AY1367" t="n">
        <v>2311919</v>
      </c>
      <c r="AZ1367" t="s">
        <v>798</v>
      </c>
      <c r="BA1367" t="s"/>
      <c r="BB1367" t="n">
        <v>27319</v>
      </c>
      <c r="BC1367" t="n">
        <v>10.010752</v>
      </c>
      <c r="BD1367" t="n">
        <v>53.625078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797</v>
      </c>
      <c r="F1368" t="n">
        <v>2028138</v>
      </c>
      <c r="G1368" t="s">
        <v>74</v>
      </c>
      <c r="H1368" t="s">
        <v>75</v>
      </c>
      <c r="I1368" t="s"/>
      <c r="J1368" t="s">
        <v>74</v>
      </c>
      <c r="K1368" t="n">
        <v>137</v>
      </c>
      <c r="L1368" t="s">
        <v>76</v>
      </c>
      <c r="M1368" t="s"/>
      <c r="N1368" t="s">
        <v>312</v>
      </c>
      <c r="O1368" t="s">
        <v>78</v>
      </c>
      <c r="P1368" t="s">
        <v>797</v>
      </c>
      <c r="Q1368" t="s"/>
      <c r="R1368" t="s">
        <v>80</v>
      </c>
      <c r="S1368" t="s">
        <v>495</v>
      </c>
      <c r="T1368" t="s">
        <v>82</v>
      </c>
      <c r="U1368" t="s"/>
      <c r="V1368" t="s">
        <v>83</v>
      </c>
      <c r="W1368" t="s">
        <v>84</v>
      </c>
      <c r="X1368" t="s"/>
      <c r="Y1368" t="s">
        <v>85</v>
      </c>
      <c r="Z1368">
        <f>HYPERLINK("https://hotelmonitor-cachepage.eclerx.com/savepage/tk_15439117318861039_sr_2152.html","info")</f>
        <v/>
      </c>
      <c r="AA1368" t="n">
        <v>150336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87</v>
      </c>
      <c r="AO1368" t="s"/>
      <c r="AP1368" t="n">
        <v>111</v>
      </c>
      <c r="AQ1368" t="s">
        <v>88</v>
      </c>
      <c r="AR1368" t="s">
        <v>103</v>
      </c>
      <c r="AS1368" t="s"/>
      <c r="AT1368" t="s">
        <v>90</v>
      </c>
      <c r="AU1368" t="s"/>
      <c r="AV1368" t="s"/>
      <c r="AW1368" t="s"/>
      <c r="AX1368" t="s"/>
      <c r="AY1368" t="n">
        <v>2311919</v>
      </c>
      <c r="AZ1368" t="s">
        <v>798</v>
      </c>
      <c r="BA1368" t="s"/>
      <c r="BB1368" t="n">
        <v>27319</v>
      </c>
      <c r="BC1368" t="n">
        <v>10.010752</v>
      </c>
      <c r="BD1368" t="n">
        <v>53.625078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797</v>
      </c>
      <c r="F1369" t="n">
        <v>2028138</v>
      </c>
      <c r="G1369" t="s">
        <v>74</v>
      </c>
      <c r="H1369" t="s">
        <v>75</v>
      </c>
      <c r="I1369" t="s"/>
      <c r="J1369" t="s">
        <v>74</v>
      </c>
      <c r="K1369" t="n">
        <v>139</v>
      </c>
      <c r="L1369" t="s">
        <v>76</v>
      </c>
      <c r="M1369" t="s"/>
      <c r="N1369" t="s">
        <v>699</v>
      </c>
      <c r="O1369" t="s">
        <v>78</v>
      </c>
      <c r="P1369" t="s">
        <v>797</v>
      </c>
      <c r="Q1369" t="s"/>
      <c r="R1369" t="s">
        <v>80</v>
      </c>
      <c r="S1369" t="s">
        <v>276</v>
      </c>
      <c r="T1369" t="s">
        <v>82</v>
      </c>
      <c r="U1369" t="s"/>
      <c r="V1369" t="s">
        <v>83</v>
      </c>
      <c r="W1369" t="s">
        <v>84</v>
      </c>
      <c r="X1369" t="s"/>
      <c r="Y1369" t="s">
        <v>85</v>
      </c>
      <c r="Z1369">
        <f>HYPERLINK("https://hotelmonitor-cachepage.eclerx.com/savepage/tk_15439117318861039_sr_2152.html","info")</f>
        <v/>
      </c>
      <c r="AA1369" t="n">
        <v>150336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87</v>
      </c>
      <c r="AO1369" t="s"/>
      <c r="AP1369" t="n">
        <v>111</v>
      </c>
      <c r="AQ1369" t="s">
        <v>88</v>
      </c>
      <c r="AR1369" t="s">
        <v>116</v>
      </c>
      <c r="AS1369" t="s"/>
      <c r="AT1369" t="s">
        <v>90</v>
      </c>
      <c r="AU1369" t="s"/>
      <c r="AV1369" t="s"/>
      <c r="AW1369" t="s"/>
      <c r="AX1369" t="s"/>
      <c r="AY1369" t="n">
        <v>2311919</v>
      </c>
      <c r="AZ1369" t="s">
        <v>798</v>
      </c>
      <c r="BA1369" t="s"/>
      <c r="BB1369" t="n">
        <v>27319</v>
      </c>
      <c r="BC1369" t="n">
        <v>10.010752</v>
      </c>
      <c r="BD1369" t="n">
        <v>53.625078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797</v>
      </c>
      <c r="F1370" t="n">
        <v>2028138</v>
      </c>
      <c r="G1370" t="s">
        <v>74</v>
      </c>
      <c r="H1370" t="s">
        <v>75</v>
      </c>
      <c r="I1370" t="s"/>
      <c r="J1370" t="s">
        <v>74</v>
      </c>
      <c r="K1370" t="n">
        <v>139</v>
      </c>
      <c r="L1370" t="s">
        <v>76</v>
      </c>
      <c r="M1370" t="s"/>
      <c r="N1370" t="s">
        <v>77</v>
      </c>
      <c r="O1370" t="s">
        <v>78</v>
      </c>
      <c r="P1370" t="s">
        <v>797</v>
      </c>
      <c r="Q1370" t="s"/>
      <c r="R1370" t="s">
        <v>80</v>
      </c>
      <c r="S1370" t="s">
        <v>276</v>
      </c>
      <c r="T1370" t="s">
        <v>82</v>
      </c>
      <c r="U1370" t="s"/>
      <c r="V1370" t="s">
        <v>83</v>
      </c>
      <c r="W1370" t="s">
        <v>84</v>
      </c>
      <c r="X1370" t="s"/>
      <c r="Y1370" t="s">
        <v>85</v>
      </c>
      <c r="Z1370">
        <f>HYPERLINK("https://hotelmonitor-cachepage.eclerx.com/savepage/tk_15439117318861039_sr_2152.html","info")</f>
        <v/>
      </c>
      <c r="AA1370" t="n">
        <v>150336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87</v>
      </c>
      <c r="AO1370" t="s"/>
      <c r="AP1370" t="n">
        <v>111</v>
      </c>
      <c r="AQ1370" t="s">
        <v>88</v>
      </c>
      <c r="AR1370" t="s">
        <v>124</v>
      </c>
      <c r="AS1370" t="s"/>
      <c r="AT1370" t="s">
        <v>90</v>
      </c>
      <c r="AU1370" t="s"/>
      <c r="AV1370" t="s"/>
      <c r="AW1370" t="s"/>
      <c r="AX1370" t="s"/>
      <c r="AY1370" t="n">
        <v>2311919</v>
      </c>
      <c r="AZ1370" t="s">
        <v>798</v>
      </c>
      <c r="BA1370" t="s"/>
      <c r="BB1370" t="n">
        <v>27319</v>
      </c>
      <c r="BC1370" t="n">
        <v>10.010752</v>
      </c>
      <c r="BD1370" t="n">
        <v>53.625078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97</v>
      </c>
      <c r="B1371" t="s">
        <v>71</v>
      </c>
      <c r="C1371" t="s">
        <v>98</v>
      </c>
      <c r="D1371" t="n">
        <v>2</v>
      </c>
      <c r="E1371" t="s">
        <v>799</v>
      </c>
      <c r="F1371" t="n">
        <v>5176127</v>
      </c>
      <c r="G1371" t="s">
        <v>74</v>
      </c>
      <c r="H1371" t="s">
        <v>75</v>
      </c>
      <c r="I1371" t="s"/>
      <c r="J1371" t="s">
        <v>74</v>
      </c>
      <c r="K1371" t="n">
        <v>134</v>
      </c>
      <c r="L1371" t="s">
        <v>76</v>
      </c>
      <c r="M1371" t="s"/>
      <c r="N1371" t="s">
        <v>800</v>
      </c>
      <c r="O1371" t="s">
        <v>78</v>
      </c>
      <c r="P1371" t="s">
        <v>801</v>
      </c>
      <c r="Q1371" t="s"/>
      <c r="R1371" t="s">
        <v>80</v>
      </c>
      <c r="S1371" t="s">
        <v>364</v>
      </c>
      <c r="T1371" t="s">
        <v>82</v>
      </c>
      <c r="U1371" t="s"/>
      <c r="V1371" t="s">
        <v>83</v>
      </c>
      <c r="W1371" t="s">
        <v>94</v>
      </c>
      <c r="X1371" t="s"/>
      <c r="Y1371" t="s">
        <v>85</v>
      </c>
      <c r="Z1371">
        <f>HYPERLINK("https://hotelmonitor-cachepage.eclerx.com/savepage/tk_15439014538455238_sr_2151.html","info")</f>
        <v/>
      </c>
      <c r="AA1371" t="n">
        <v>203296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87</v>
      </c>
      <c r="AO1371" t="s"/>
      <c r="AP1371" t="n">
        <v>13</v>
      </c>
      <c r="AQ1371" t="s">
        <v>88</v>
      </c>
      <c r="AR1371" t="s">
        <v>110</v>
      </c>
      <c r="AS1371" t="s"/>
      <c r="AT1371" t="s">
        <v>90</v>
      </c>
      <c r="AU1371" t="s"/>
      <c r="AV1371" t="s"/>
      <c r="AW1371" t="s"/>
      <c r="AX1371" t="s"/>
      <c r="AY1371" t="n">
        <v>2311819</v>
      </c>
      <c r="AZ1371" t="s">
        <v>802</v>
      </c>
      <c r="BA1371" t="s"/>
      <c r="BB1371" t="n">
        <v>87495</v>
      </c>
      <c r="BC1371" t="n">
        <v>9.9761009216309</v>
      </c>
      <c r="BD1371" t="n">
        <v>53.550092940343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97</v>
      </c>
      <c r="B1372" t="s">
        <v>71</v>
      </c>
      <c r="C1372" t="s">
        <v>98</v>
      </c>
      <c r="D1372" t="n">
        <v>2</v>
      </c>
      <c r="E1372" t="s">
        <v>799</v>
      </c>
      <c r="F1372" t="n">
        <v>5176127</v>
      </c>
      <c r="G1372" t="s">
        <v>74</v>
      </c>
      <c r="H1372" t="s">
        <v>75</v>
      </c>
      <c r="I1372" t="s"/>
      <c r="J1372" t="s">
        <v>74</v>
      </c>
      <c r="K1372" t="n">
        <v>136</v>
      </c>
      <c r="L1372" t="s">
        <v>76</v>
      </c>
      <c r="M1372" t="s"/>
      <c r="N1372" t="s">
        <v>800</v>
      </c>
      <c r="O1372" t="s">
        <v>78</v>
      </c>
      <c r="P1372" t="s">
        <v>801</v>
      </c>
      <c r="Q1372" t="s"/>
      <c r="R1372" t="s">
        <v>80</v>
      </c>
      <c r="S1372" t="s">
        <v>294</v>
      </c>
      <c r="T1372" t="s">
        <v>82</v>
      </c>
      <c r="U1372" t="s"/>
      <c r="V1372" t="s">
        <v>83</v>
      </c>
      <c r="W1372" t="s">
        <v>94</v>
      </c>
      <c r="X1372" t="s"/>
      <c r="Y1372" t="s">
        <v>85</v>
      </c>
      <c r="Z1372">
        <f>HYPERLINK("https://hotelmonitor-cachepage.eclerx.com/savepage/tk_15439014538455238_sr_2151.html","info")</f>
        <v/>
      </c>
      <c r="AA1372" t="n">
        <v>203296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87</v>
      </c>
      <c r="AO1372" t="s"/>
      <c r="AP1372" t="n">
        <v>13</v>
      </c>
      <c r="AQ1372" t="s">
        <v>88</v>
      </c>
      <c r="AR1372" t="s">
        <v>116</v>
      </c>
      <c r="AS1372" t="s"/>
      <c r="AT1372" t="s">
        <v>90</v>
      </c>
      <c r="AU1372" t="s"/>
      <c r="AV1372" t="s"/>
      <c r="AW1372" t="s"/>
      <c r="AX1372" t="s"/>
      <c r="AY1372" t="n">
        <v>2311819</v>
      </c>
      <c r="AZ1372" t="s">
        <v>802</v>
      </c>
      <c r="BA1372" t="s"/>
      <c r="BB1372" t="n">
        <v>87495</v>
      </c>
      <c r="BC1372" t="n">
        <v>9.9761009216309</v>
      </c>
      <c r="BD1372" t="n">
        <v>53.550092940343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97</v>
      </c>
      <c r="B1373" t="s">
        <v>71</v>
      </c>
      <c r="C1373" t="s">
        <v>98</v>
      </c>
      <c r="D1373" t="n">
        <v>2</v>
      </c>
      <c r="E1373" t="s">
        <v>799</v>
      </c>
      <c r="F1373" t="n">
        <v>5176127</v>
      </c>
      <c r="G1373" t="s">
        <v>74</v>
      </c>
      <c r="H1373" t="s">
        <v>75</v>
      </c>
      <c r="I1373" t="s"/>
      <c r="J1373" t="s">
        <v>74</v>
      </c>
      <c r="K1373" t="n">
        <v>140</v>
      </c>
      <c r="L1373" t="s">
        <v>76</v>
      </c>
      <c r="M1373" t="s"/>
      <c r="N1373" t="s">
        <v>454</v>
      </c>
      <c r="O1373" t="s">
        <v>78</v>
      </c>
      <c r="P1373" t="s">
        <v>801</v>
      </c>
      <c r="Q1373" t="s"/>
      <c r="R1373" t="s">
        <v>80</v>
      </c>
      <c r="S1373" t="s">
        <v>352</v>
      </c>
      <c r="T1373" t="s">
        <v>82</v>
      </c>
      <c r="U1373" t="s"/>
      <c r="V1373" t="s">
        <v>83</v>
      </c>
      <c r="W1373" t="s">
        <v>94</v>
      </c>
      <c r="X1373" t="s"/>
      <c r="Y1373" t="s">
        <v>85</v>
      </c>
      <c r="Z1373">
        <f>HYPERLINK("https://hotelmonitor-cachepage.eclerx.com/savepage/tk_15439014538455238_sr_2151.html","info")</f>
        <v/>
      </c>
      <c r="AA1373" t="n">
        <v>203296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/>
      <c r="AP1373" t="n">
        <v>13</v>
      </c>
      <c r="AQ1373" t="s">
        <v>88</v>
      </c>
      <c r="AR1373" t="s">
        <v>113</v>
      </c>
      <c r="AS1373" t="s"/>
      <c r="AT1373" t="s">
        <v>90</v>
      </c>
      <c r="AU1373" t="s"/>
      <c r="AV1373" t="s"/>
      <c r="AW1373" t="s"/>
      <c r="AX1373" t="s"/>
      <c r="AY1373" t="n">
        <v>2311819</v>
      </c>
      <c r="AZ1373" t="s">
        <v>802</v>
      </c>
      <c r="BA1373" t="s"/>
      <c r="BB1373" t="n">
        <v>87495</v>
      </c>
      <c r="BC1373" t="n">
        <v>9.9761009216309</v>
      </c>
      <c r="BD1373" t="n">
        <v>53.550092940343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97</v>
      </c>
      <c r="B1374" t="s">
        <v>71</v>
      </c>
      <c r="C1374" t="s">
        <v>98</v>
      </c>
      <c r="D1374" t="n">
        <v>2</v>
      </c>
      <c r="E1374" t="s">
        <v>799</v>
      </c>
      <c r="F1374" t="n">
        <v>5176127</v>
      </c>
      <c r="G1374" t="s">
        <v>74</v>
      </c>
      <c r="H1374" t="s">
        <v>75</v>
      </c>
      <c r="I1374" t="s"/>
      <c r="J1374" t="s">
        <v>74</v>
      </c>
      <c r="K1374" t="n">
        <v>141</v>
      </c>
      <c r="L1374" t="s">
        <v>76</v>
      </c>
      <c r="M1374" t="s"/>
      <c r="N1374" t="s">
        <v>586</v>
      </c>
      <c r="O1374" t="s">
        <v>78</v>
      </c>
      <c r="P1374" t="s">
        <v>801</v>
      </c>
      <c r="Q1374" t="s"/>
      <c r="R1374" t="s">
        <v>80</v>
      </c>
      <c r="S1374" t="s">
        <v>353</v>
      </c>
      <c r="T1374" t="s">
        <v>82</v>
      </c>
      <c r="U1374" t="s"/>
      <c r="V1374" t="s">
        <v>83</v>
      </c>
      <c r="W1374" t="s">
        <v>94</v>
      </c>
      <c r="X1374" t="s"/>
      <c r="Y1374" t="s">
        <v>85</v>
      </c>
      <c r="Z1374">
        <f>HYPERLINK("https://hotelmonitor-cachepage.eclerx.com/savepage/tk_15439014538455238_sr_2151.html","info")</f>
        <v/>
      </c>
      <c r="AA1374" t="n">
        <v>203296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/>
      <c r="AP1374" t="n">
        <v>13</v>
      </c>
      <c r="AQ1374" t="s">
        <v>88</v>
      </c>
      <c r="AR1374" t="s">
        <v>89</v>
      </c>
      <c r="AS1374" t="s"/>
      <c r="AT1374" t="s">
        <v>90</v>
      </c>
      <c r="AU1374" t="s"/>
      <c r="AV1374" t="s"/>
      <c r="AW1374" t="s"/>
      <c r="AX1374" t="s"/>
      <c r="AY1374" t="n">
        <v>2311819</v>
      </c>
      <c r="AZ1374" t="s">
        <v>802</v>
      </c>
      <c r="BA1374" t="s"/>
      <c r="BB1374" t="n">
        <v>87495</v>
      </c>
      <c r="BC1374" t="n">
        <v>9.9761009216309</v>
      </c>
      <c r="BD1374" t="n">
        <v>53.550092940343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97</v>
      </c>
      <c r="B1375" t="s">
        <v>71</v>
      </c>
      <c r="C1375" t="s">
        <v>98</v>
      </c>
      <c r="D1375" t="n">
        <v>2</v>
      </c>
      <c r="E1375" t="s">
        <v>799</v>
      </c>
      <c r="F1375" t="n">
        <v>5176127</v>
      </c>
      <c r="G1375" t="s">
        <v>74</v>
      </c>
      <c r="H1375" t="s">
        <v>75</v>
      </c>
      <c r="I1375" t="s"/>
      <c r="J1375" t="s">
        <v>74</v>
      </c>
      <c r="K1375" t="n">
        <v>159</v>
      </c>
      <c r="L1375" t="s">
        <v>76</v>
      </c>
      <c r="M1375" t="s"/>
      <c r="N1375" t="s">
        <v>803</v>
      </c>
      <c r="O1375" t="s">
        <v>78</v>
      </c>
      <c r="P1375" t="s">
        <v>801</v>
      </c>
      <c r="Q1375" t="s"/>
      <c r="R1375" t="s">
        <v>80</v>
      </c>
      <c r="S1375" t="s">
        <v>565</v>
      </c>
      <c r="T1375" t="s">
        <v>82</v>
      </c>
      <c r="U1375" t="s"/>
      <c r="V1375" t="s">
        <v>83</v>
      </c>
      <c r="W1375" t="s">
        <v>84</v>
      </c>
      <c r="X1375" t="s"/>
      <c r="Y1375" t="s">
        <v>85</v>
      </c>
      <c r="Z1375">
        <f>HYPERLINK("https://hotelmonitor-cachepage.eclerx.com/savepage/tk_15439014538455238_sr_2151.html","info")</f>
        <v/>
      </c>
      <c r="AA1375" t="n">
        <v>203296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/>
      <c r="AP1375" t="n">
        <v>13</v>
      </c>
      <c r="AQ1375" t="s">
        <v>88</v>
      </c>
      <c r="AR1375" t="s">
        <v>110</v>
      </c>
      <c r="AS1375" t="s"/>
      <c r="AT1375" t="s">
        <v>90</v>
      </c>
      <c r="AU1375" t="s"/>
      <c r="AV1375" t="s"/>
      <c r="AW1375" t="s"/>
      <c r="AX1375" t="s"/>
      <c r="AY1375" t="n">
        <v>2311819</v>
      </c>
      <c r="AZ1375" t="s">
        <v>802</v>
      </c>
      <c r="BA1375" t="s"/>
      <c r="BB1375" t="n">
        <v>87495</v>
      </c>
      <c r="BC1375" t="n">
        <v>9.9761009216309</v>
      </c>
      <c r="BD1375" t="n">
        <v>53.550092940343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97</v>
      </c>
      <c r="B1376" t="s">
        <v>71</v>
      </c>
      <c r="C1376" t="s">
        <v>98</v>
      </c>
      <c r="D1376" t="n">
        <v>2</v>
      </c>
      <c r="E1376" t="s">
        <v>799</v>
      </c>
      <c r="F1376" t="n">
        <v>5176127</v>
      </c>
      <c r="G1376" t="s">
        <v>74</v>
      </c>
      <c r="H1376" t="s">
        <v>75</v>
      </c>
      <c r="I1376" t="s"/>
      <c r="J1376" t="s">
        <v>74</v>
      </c>
      <c r="K1376" t="n">
        <v>160</v>
      </c>
      <c r="L1376" t="s">
        <v>76</v>
      </c>
      <c r="M1376" t="s"/>
      <c r="N1376" t="s">
        <v>803</v>
      </c>
      <c r="O1376" t="s">
        <v>78</v>
      </c>
      <c r="P1376" t="s">
        <v>801</v>
      </c>
      <c r="Q1376" t="s"/>
      <c r="R1376" t="s">
        <v>80</v>
      </c>
      <c r="S1376" t="s">
        <v>356</v>
      </c>
      <c r="T1376" t="s">
        <v>82</v>
      </c>
      <c r="U1376" t="s"/>
      <c r="V1376" t="s">
        <v>83</v>
      </c>
      <c r="W1376" t="s">
        <v>84</v>
      </c>
      <c r="X1376" t="s"/>
      <c r="Y1376" t="s">
        <v>85</v>
      </c>
      <c r="Z1376">
        <f>HYPERLINK("https://hotelmonitor-cachepage.eclerx.com/savepage/tk_15439014538455238_sr_2151.html","info")</f>
        <v/>
      </c>
      <c r="AA1376" t="n">
        <v>203296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/>
      <c r="AP1376" t="n">
        <v>13</v>
      </c>
      <c r="AQ1376" t="s">
        <v>88</v>
      </c>
      <c r="AR1376" t="s">
        <v>116</v>
      </c>
      <c r="AS1376" t="s"/>
      <c r="AT1376" t="s">
        <v>90</v>
      </c>
      <c r="AU1376" t="s"/>
      <c r="AV1376" t="s"/>
      <c r="AW1376" t="s"/>
      <c r="AX1376" t="s"/>
      <c r="AY1376" t="n">
        <v>2311819</v>
      </c>
      <c r="AZ1376" t="s">
        <v>802</v>
      </c>
      <c r="BA1376" t="s"/>
      <c r="BB1376" t="n">
        <v>87495</v>
      </c>
      <c r="BC1376" t="n">
        <v>9.9761009216309</v>
      </c>
      <c r="BD1376" t="n">
        <v>53.550092940343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97</v>
      </c>
      <c r="B1377" t="s">
        <v>71</v>
      </c>
      <c r="C1377" t="s">
        <v>98</v>
      </c>
      <c r="D1377" t="n">
        <v>2</v>
      </c>
      <c r="E1377" t="s">
        <v>799</v>
      </c>
      <c r="F1377" t="n">
        <v>5176127</v>
      </c>
      <c r="G1377" t="s">
        <v>74</v>
      </c>
      <c r="H1377" t="s">
        <v>75</v>
      </c>
      <c r="I1377" t="s"/>
      <c r="J1377" t="s">
        <v>74</v>
      </c>
      <c r="K1377" t="n">
        <v>161</v>
      </c>
      <c r="L1377" t="s">
        <v>76</v>
      </c>
      <c r="M1377" t="s"/>
      <c r="N1377" t="s">
        <v>804</v>
      </c>
      <c r="O1377" t="s">
        <v>78</v>
      </c>
      <c r="P1377" t="s">
        <v>801</v>
      </c>
      <c r="Q1377" t="s"/>
      <c r="R1377" t="s">
        <v>80</v>
      </c>
      <c r="S1377" t="s">
        <v>81</v>
      </c>
      <c r="T1377" t="s">
        <v>82</v>
      </c>
      <c r="U1377" t="s"/>
      <c r="V1377" t="s">
        <v>83</v>
      </c>
      <c r="W1377" t="s">
        <v>84</v>
      </c>
      <c r="X1377" t="s"/>
      <c r="Y1377" t="s">
        <v>85</v>
      </c>
      <c r="Z1377">
        <f>HYPERLINK("https://hotelmonitor-cachepage.eclerx.com/savepage/tk_15439014538455238_sr_2151.html","info")</f>
        <v/>
      </c>
      <c r="AA1377" t="n">
        <v>203296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/>
      <c r="AP1377" t="n">
        <v>13</v>
      </c>
      <c r="AQ1377" t="s">
        <v>88</v>
      </c>
      <c r="AR1377" t="s">
        <v>110</v>
      </c>
      <c r="AS1377" t="s"/>
      <c r="AT1377" t="s">
        <v>90</v>
      </c>
      <c r="AU1377" t="s"/>
      <c r="AV1377" t="s"/>
      <c r="AW1377" t="s"/>
      <c r="AX1377" t="s"/>
      <c r="AY1377" t="n">
        <v>2311819</v>
      </c>
      <c r="AZ1377" t="s">
        <v>802</v>
      </c>
      <c r="BA1377" t="s"/>
      <c r="BB1377" t="n">
        <v>87495</v>
      </c>
      <c r="BC1377" t="n">
        <v>9.9761009216309</v>
      </c>
      <c r="BD1377" t="n">
        <v>53.550092940343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97</v>
      </c>
      <c r="B1378" t="s">
        <v>71</v>
      </c>
      <c r="C1378" t="s">
        <v>98</v>
      </c>
      <c r="D1378" t="n">
        <v>2</v>
      </c>
      <c r="E1378" t="s">
        <v>799</v>
      </c>
      <c r="F1378" t="n">
        <v>5176127</v>
      </c>
      <c r="G1378" t="s">
        <v>74</v>
      </c>
      <c r="H1378" t="s">
        <v>75</v>
      </c>
      <c r="I1378" t="s"/>
      <c r="J1378" t="s">
        <v>74</v>
      </c>
      <c r="K1378" t="n">
        <v>163</v>
      </c>
      <c r="L1378" t="s">
        <v>76</v>
      </c>
      <c r="M1378" t="s"/>
      <c r="N1378" t="s">
        <v>804</v>
      </c>
      <c r="O1378" t="s">
        <v>78</v>
      </c>
      <c r="P1378" t="s">
        <v>801</v>
      </c>
      <c r="Q1378" t="s"/>
      <c r="R1378" t="s">
        <v>80</v>
      </c>
      <c r="S1378" t="s">
        <v>805</v>
      </c>
      <c r="T1378" t="s">
        <v>82</v>
      </c>
      <c r="U1378" t="s"/>
      <c r="V1378" t="s">
        <v>83</v>
      </c>
      <c r="W1378" t="s">
        <v>84</v>
      </c>
      <c r="X1378" t="s"/>
      <c r="Y1378" t="s">
        <v>85</v>
      </c>
      <c r="Z1378">
        <f>HYPERLINK("https://hotelmonitor-cachepage.eclerx.com/savepage/tk_15439014538455238_sr_2151.html","info")</f>
        <v/>
      </c>
      <c r="AA1378" t="n">
        <v>203296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/>
      <c r="AP1378" t="n">
        <v>13</v>
      </c>
      <c r="AQ1378" t="s">
        <v>88</v>
      </c>
      <c r="AR1378" t="s">
        <v>116</v>
      </c>
      <c r="AS1378" t="s"/>
      <c r="AT1378" t="s">
        <v>90</v>
      </c>
      <c r="AU1378" t="s"/>
      <c r="AV1378" t="s"/>
      <c r="AW1378" t="s"/>
      <c r="AX1378" t="s"/>
      <c r="AY1378" t="n">
        <v>2311819</v>
      </c>
      <c r="AZ1378" t="s">
        <v>802</v>
      </c>
      <c r="BA1378" t="s"/>
      <c r="BB1378" t="n">
        <v>87495</v>
      </c>
      <c r="BC1378" t="n">
        <v>9.9761009216309</v>
      </c>
      <c r="BD1378" t="n">
        <v>53.550092940343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97</v>
      </c>
      <c r="B1379" t="s">
        <v>71</v>
      </c>
      <c r="C1379" t="s">
        <v>98</v>
      </c>
      <c r="D1379" t="n">
        <v>2</v>
      </c>
      <c r="E1379" t="s">
        <v>799</v>
      </c>
      <c r="F1379" t="n">
        <v>5176127</v>
      </c>
      <c r="G1379" t="s">
        <v>74</v>
      </c>
      <c r="H1379" t="s">
        <v>75</v>
      </c>
      <c r="I1379" t="s"/>
      <c r="J1379" t="s">
        <v>74</v>
      </c>
      <c r="K1379" t="n">
        <v>164</v>
      </c>
      <c r="L1379" t="s">
        <v>76</v>
      </c>
      <c r="M1379" t="s"/>
      <c r="N1379" t="s">
        <v>454</v>
      </c>
      <c r="O1379" t="s">
        <v>78</v>
      </c>
      <c r="P1379" t="s">
        <v>801</v>
      </c>
      <c r="Q1379" t="s"/>
      <c r="R1379" t="s">
        <v>80</v>
      </c>
      <c r="S1379" t="s">
        <v>95</v>
      </c>
      <c r="T1379" t="s">
        <v>82</v>
      </c>
      <c r="U1379" t="s"/>
      <c r="V1379" t="s">
        <v>83</v>
      </c>
      <c r="W1379" t="s">
        <v>84</v>
      </c>
      <c r="X1379" t="s"/>
      <c r="Y1379" t="s">
        <v>85</v>
      </c>
      <c r="Z1379">
        <f>HYPERLINK("https://hotelmonitor-cachepage.eclerx.com/savepage/tk_15439014538455238_sr_2151.html","info")</f>
        <v/>
      </c>
      <c r="AA1379" t="n">
        <v>203296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87</v>
      </c>
      <c r="AO1379" t="s"/>
      <c r="AP1379" t="n">
        <v>13</v>
      </c>
      <c r="AQ1379" t="s">
        <v>88</v>
      </c>
      <c r="AR1379" t="s">
        <v>119</v>
      </c>
      <c r="AS1379" t="s"/>
      <c r="AT1379" t="s">
        <v>90</v>
      </c>
      <c r="AU1379" t="s"/>
      <c r="AV1379" t="s"/>
      <c r="AW1379" t="s"/>
      <c r="AX1379" t="s"/>
      <c r="AY1379" t="n">
        <v>2311819</v>
      </c>
      <c r="AZ1379" t="s">
        <v>802</v>
      </c>
      <c r="BA1379" t="s"/>
      <c r="BB1379" t="n">
        <v>87495</v>
      </c>
      <c r="BC1379" t="n">
        <v>9.9761009216309</v>
      </c>
      <c r="BD1379" t="n">
        <v>53.550092940343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97</v>
      </c>
      <c r="B1380" t="s">
        <v>71</v>
      </c>
      <c r="C1380" t="s">
        <v>98</v>
      </c>
      <c r="D1380" t="n">
        <v>2</v>
      </c>
      <c r="E1380" t="s">
        <v>799</v>
      </c>
      <c r="F1380" t="n">
        <v>5176127</v>
      </c>
      <c r="G1380" t="s">
        <v>74</v>
      </c>
      <c r="H1380" t="s">
        <v>75</v>
      </c>
      <c r="I1380" t="s"/>
      <c r="J1380" t="s">
        <v>74</v>
      </c>
      <c r="K1380" t="n">
        <v>165</v>
      </c>
      <c r="L1380" t="s">
        <v>76</v>
      </c>
      <c r="M1380" t="s"/>
      <c r="N1380" t="s">
        <v>806</v>
      </c>
      <c r="O1380" t="s">
        <v>78</v>
      </c>
      <c r="P1380" t="s">
        <v>801</v>
      </c>
      <c r="Q1380" t="s"/>
      <c r="R1380" t="s">
        <v>80</v>
      </c>
      <c r="S1380" t="s">
        <v>412</v>
      </c>
      <c r="T1380" t="s">
        <v>82</v>
      </c>
      <c r="U1380" t="s"/>
      <c r="V1380" t="s">
        <v>83</v>
      </c>
      <c r="W1380" t="s">
        <v>94</v>
      </c>
      <c r="X1380" t="s"/>
      <c r="Y1380" t="s">
        <v>85</v>
      </c>
      <c r="Z1380">
        <f>HYPERLINK("https://hotelmonitor-cachepage.eclerx.com/savepage/tk_15439014538455238_sr_2151.html","info")</f>
        <v/>
      </c>
      <c r="AA1380" t="n">
        <v>203296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/>
      <c r="AP1380" t="n">
        <v>13</v>
      </c>
      <c r="AQ1380" t="s">
        <v>88</v>
      </c>
      <c r="AR1380" t="s">
        <v>110</v>
      </c>
      <c r="AS1380" t="s"/>
      <c r="AT1380" t="s">
        <v>90</v>
      </c>
      <c r="AU1380" t="s"/>
      <c r="AV1380" t="s"/>
      <c r="AW1380" t="s"/>
      <c r="AX1380" t="s"/>
      <c r="AY1380" t="n">
        <v>2311819</v>
      </c>
      <c r="AZ1380" t="s">
        <v>802</v>
      </c>
      <c r="BA1380" t="s"/>
      <c r="BB1380" t="n">
        <v>87495</v>
      </c>
      <c r="BC1380" t="n">
        <v>9.9761009216309</v>
      </c>
      <c r="BD1380" t="n">
        <v>53.550092940343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97</v>
      </c>
      <c r="B1381" t="s">
        <v>71</v>
      </c>
      <c r="C1381" t="s">
        <v>98</v>
      </c>
      <c r="D1381" t="n">
        <v>2</v>
      </c>
      <c r="E1381" t="s">
        <v>799</v>
      </c>
      <c r="F1381" t="n">
        <v>5176127</v>
      </c>
      <c r="G1381" t="s">
        <v>74</v>
      </c>
      <c r="H1381" t="s">
        <v>75</v>
      </c>
      <c r="I1381" t="s"/>
      <c r="J1381" t="s">
        <v>74</v>
      </c>
      <c r="K1381" t="n">
        <v>165</v>
      </c>
      <c r="L1381" t="s">
        <v>76</v>
      </c>
      <c r="M1381" t="s"/>
      <c r="N1381" t="s">
        <v>807</v>
      </c>
      <c r="O1381" t="s">
        <v>78</v>
      </c>
      <c r="P1381" t="s">
        <v>801</v>
      </c>
      <c r="Q1381" t="s"/>
      <c r="R1381" t="s">
        <v>80</v>
      </c>
      <c r="S1381" t="s">
        <v>412</v>
      </c>
      <c r="T1381" t="s">
        <v>82</v>
      </c>
      <c r="U1381" t="s"/>
      <c r="V1381" t="s">
        <v>83</v>
      </c>
      <c r="W1381" t="s">
        <v>94</v>
      </c>
      <c r="X1381" t="s"/>
      <c r="Y1381" t="s">
        <v>85</v>
      </c>
      <c r="Z1381">
        <f>HYPERLINK("https://hotelmonitor-cachepage.eclerx.com/savepage/tk_15439014538455238_sr_2151.html","info")</f>
        <v/>
      </c>
      <c r="AA1381" t="n">
        <v>203296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/>
      <c r="AP1381" t="n">
        <v>13</v>
      </c>
      <c r="AQ1381" t="s">
        <v>88</v>
      </c>
      <c r="AR1381" t="s">
        <v>110</v>
      </c>
      <c r="AS1381" t="s"/>
      <c r="AT1381" t="s">
        <v>90</v>
      </c>
      <c r="AU1381" t="s"/>
      <c r="AV1381" t="s"/>
      <c r="AW1381" t="s"/>
      <c r="AX1381" t="s"/>
      <c r="AY1381" t="n">
        <v>2311819</v>
      </c>
      <c r="AZ1381" t="s">
        <v>802</v>
      </c>
      <c r="BA1381" t="s"/>
      <c r="BB1381" t="n">
        <v>87495</v>
      </c>
      <c r="BC1381" t="n">
        <v>9.9761009216309</v>
      </c>
      <c r="BD1381" t="n">
        <v>53.550092940343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97</v>
      </c>
      <c r="B1382" t="s">
        <v>71</v>
      </c>
      <c r="C1382" t="s">
        <v>98</v>
      </c>
      <c r="D1382" t="n">
        <v>2</v>
      </c>
      <c r="E1382" t="s">
        <v>799</v>
      </c>
      <c r="F1382" t="n">
        <v>5176127</v>
      </c>
      <c r="G1382" t="s">
        <v>74</v>
      </c>
      <c r="H1382" t="s">
        <v>75</v>
      </c>
      <c r="I1382" t="s"/>
      <c r="J1382" t="s">
        <v>74</v>
      </c>
      <c r="K1382" t="n">
        <v>166</v>
      </c>
      <c r="L1382" t="s">
        <v>76</v>
      </c>
      <c r="M1382" t="s"/>
      <c r="N1382" t="s">
        <v>454</v>
      </c>
      <c r="O1382" t="s">
        <v>78</v>
      </c>
      <c r="P1382" t="s">
        <v>801</v>
      </c>
      <c r="Q1382" t="s"/>
      <c r="R1382" t="s">
        <v>80</v>
      </c>
      <c r="S1382" t="s">
        <v>160</v>
      </c>
      <c r="T1382" t="s">
        <v>82</v>
      </c>
      <c r="U1382" t="s"/>
      <c r="V1382" t="s">
        <v>83</v>
      </c>
      <c r="W1382" t="s">
        <v>84</v>
      </c>
      <c r="X1382" t="s"/>
      <c r="Y1382" t="s">
        <v>85</v>
      </c>
      <c r="Z1382">
        <f>HYPERLINK("https://hotelmonitor-cachepage.eclerx.com/savepage/tk_15439014538455238_sr_2151.html","info")</f>
        <v/>
      </c>
      <c r="AA1382" t="n">
        <v>203296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/>
      <c r="AP1382" t="n">
        <v>13</v>
      </c>
      <c r="AQ1382" t="s">
        <v>88</v>
      </c>
      <c r="AR1382" t="s">
        <v>113</v>
      </c>
      <c r="AS1382" t="s"/>
      <c r="AT1382" t="s">
        <v>90</v>
      </c>
      <c r="AU1382" t="s"/>
      <c r="AV1382" t="s"/>
      <c r="AW1382" t="s"/>
      <c r="AX1382" t="s"/>
      <c r="AY1382" t="n">
        <v>2311819</v>
      </c>
      <c r="AZ1382" t="s">
        <v>802</v>
      </c>
      <c r="BA1382" t="s"/>
      <c r="BB1382" t="n">
        <v>87495</v>
      </c>
      <c r="BC1382" t="n">
        <v>9.9761009216309</v>
      </c>
      <c r="BD1382" t="n">
        <v>53.550092940343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97</v>
      </c>
      <c r="B1383" t="s">
        <v>71</v>
      </c>
      <c r="C1383" t="s">
        <v>98</v>
      </c>
      <c r="D1383" t="n">
        <v>2</v>
      </c>
      <c r="E1383" t="s">
        <v>799</v>
      </c>
      <c r="F1383" t="n">
        <v>5176127</v>
      </c>
      <c r="G1383" t="s">
        <v>74</v>
      </c>
      <c r="H1383" t="s">
        <v>75</v>
      </c>
      <c r="I1383" t="s"/>
      <c r="J1383" t="s">
        <v>74</v>
      </c>
      <c r="K1383" t="n">
        <v>166</v>
      </c>
      <c r="L1383" t="s">
        <v>76</v>
      </c>
      <c r="M1383" t="s"/>
      <c r="N1383" t="s">
        <v>585</v>
      </c>
      <c r="O1383" t="s">
        <v>78</v>
      </c>
      <c r="P1383" t="s">
        <v>801</v>
      </c>
      <c r="Q1383" t="s"/>
      <c r="R1383" t="s">
        <v>80</v>
      </c>
      <c r="S1383" t="s">
        <v>160</v>
      </c>
      <c r="T1383" t="s">
        <v>82</v>
      </c>
      <c r="U1383" t="s"/>
      <c r="V1383" t="s">
        <v>83</v>
      </c>
      <c r="W1383" t="s">
        <v>84</v>
      </c>
      <c r="X1383" t="s"/>
      <c r="Y1383" t="s">
        <v>85</v>
      </c>
      <c r="Z1383">
        <f>HYPERLINK("https://hotelmonitor-cachepage.eclerx.com/savepage/tk_15439014538455238_sr_2151.html","info")</f>
        <v/>
      </c>
      <c r="AA1383" t="n">
        <v>203296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87</v>
      </c>
      <c r="AO1383" t="s"/>
      <c r="AP1383" t="n">
        <v>13</v>
      </c>
      <c r="AQ1383" t="s">
        <v>88</v>
      </c>
      <c r="AR1383" t="s">
        <v>103</v>
      </c>
      <c r="AS1383" t="s"/>
      <c r="AT1383" t="s">
        <v>90</v>
      </c>
      <c r="AU1383" t="s"/>
      <c r="AV1383" t="s"/>
      <c r="AW1383" t="s"/>
      <c r="AX1383" t="s"/>
      <c r="AY1383" t="n">
        <v>2311819</v>
      </c>
      <c r="AZ1383" t="s">
        <v>802</v>
      </c>
      <c r="BA1383" t="s"/>
      <c r="BB1383" t="n">
        <v>87495</v>
      </c>
      <c r="BC1383" t="n">
        <v>9.9761009216309</v>
      </c>
      <c r="BD1383" t="n">
        <v>53.550092940343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97</v>
      </c>
      <c r="B1384" t="s">
        <v>71</v>
      </c>
      <c r="C1384" t="s">
        <v>98</v>
      </c>
      <c r="D1384" t="n">
        <v>2</v>
      </c>
      <c r="E1384" t="s">
        <v>799</v>
      </c>
      <c r="F1384" t="n">
        <v>5176127</v>
      </c>
      <c r="G1384" t="s">
        <v>74</v>
      </c>
      <c r="H1384" t="s">
        <v>75</v>
      </c>
      <c r="I1384" t="s"/>
      <c r="J1384" t="s">
        <v>74</v>
      </c>
      <c r="K1384" t="n">
        <v>166</v>
      </c>
      <c r="L1384" t="s">
        <v>76</v>
      </c>
      <c r="M1384" t="s"/>
      <c r="N1384" t="s">
        <v>586</v>
      </c>
      <c r="O1384" t="s">
        <v>78</v>
      </c>
      <c r="P1384" t="s">
        <v>801</v>
      </c>
      <c r="Q1384" t="s"/>
      <c r="R1384" t="s">
        <v>80</v>
      </c>
      <c r="S1384" t="s">
        <v>160</v>
      </c>
      <c r="T1384" t="s">
        <v>82</v>
      </c>
      <c r="U1384" t="s"/>
      <c r="V1384" t="s">
        <v>83</v>
      </c>
      <c r="W1384" t="s">
        <v>84</v>
      </c>
      <c r="X1384" t="s"/>
      <c r="Y1384" t="s">
        <v>85</v>
      </c>
      <c r="Z1384">
        <f>HYPERLINK("https://hotelmonitor-cachepage.eclerx.com/savepage/tk_15439014538455238_sr_2151.html","info")</f>
        <v/>
      </c>
      <c r="AA1384" t="n">
        <v>203296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/>
      <c r="AP1384" t="n">
        <v>13</v>
      </c>
      <c r="AQ1384" t="s">
        <v>88</v>
      </c>
      <c r="AR1384" t="s">
        <v>89</v>
      </c>
      <c r="AS1384" t="s"/>
      <c r="AT1384" t="s">
        <v>90</v>
      </c>
      <c r="AU1384" t="s"/>
      <c r="AV1384" t="s"/>
      <c r="AW1384" t="s"/>
      <c r="AX1384" t="s"/>
      <c r="AY1384" t="n">
        <v>2311819</v>
      </c>
      <c r="AZ1384" t="s">
        <v>802</v>
      </c>
      <c r="BA1384" t="s"/>
      <c r="BB1384" t="n">
        <v>87495</v>
      </c>
      <c r="BC1384" t="n">
        <v>9.9761009216309</v>
      </c>
      <c r="BD1384" t="n">
        <v>53.550092940343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97</v>
      </c>
      <c r="B1385" t="s">
        <v>71</v>
      </c>
      <c r="C1385" t="s">
        <v>98</v>
      </c>
      <c r="D1385" t="n">
        <v>2</v>
      </c>
      <c r="E1385" t="s">
        <v>799</v>
      </c>
      <c r="F1385" t="n">
        <v>5176127</v>
      </c>
      <c r="G1385" t="s">
        <v>74</v>
      </c>
      <c r="H1385" t="s">
        <v>75</v>
      </c>
      <c r="I1385" t="s"/>
      <c r="J1385" t="s">
        <v>74</v>
      </c>
      <c r="K1385" t="n">
        <v>166</v>
      </c>
      <c r="L1385" t="s">
        <v>76</v>
      </c>
      <c r="M1385" t="s"/>
      <c r="N1385" t="s">
        <v>454</v>
      </c>
      <c r="O1385" t="s">
        <v>78</v>
      </c>
      <c r="P1385" t="s">
        <v>801</v>
      </c>
      <c r="Q1385" t="s"/>
      <c r="R1385" t="s">
        <v>80</v>
      </c>
      <c r="S1385" t="s">
        <v>160</v>
      </c>
      <c r="T1385" t="s">
        <v>82</v>
      </c>
      <c r="U1385" t="s"/>
      <c r="V1385" t="s">
        <v>83</v>
      </c>
      <c r="W1385" t="s">
        <v>84</v>
      </c>
      <c r="X1385" t="s"/>
      <c r="Y1385" t="s">
        <v>85</v>
      </c>
      <c r="Z1385">
        <f>HYPERLINK("https://hotelmonitor-cachepage.eclerx.com/savepage/tk_15439014538455238_sr_2151.html","info")</f>
        <v/>
      </c>
      <c r="AA1385" t="n">
        <v>203296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/>
      <c r="AP1385" t="n">
        <v>13</v>
      </c>
      <c r="AQ1385" t="s">
        <v>88</v>
      </c>
      <c r="AR1385" t="s">
        <v>124</v>
      </c>
      <c r="AS1385" t="s"/>
      <c r="AT1385" t="s">
        <v>90</v>
      </c>
      <c r="AU1385" t="s"/>
      <c r="AV1385" t="s"/>
      <c r="AW1385" t="s"/>
      <c r="AX1385" t="s"/>
      <c r="AY1385" t="n">
        <v>2311819</v>
      </c>
      <c r="AZ1385" t="s">
        <v>802</v>
      </c>
      <c r="BA1385" t="s"/>
      <c r="BB1385" t="n">
        <v>87495</v>
      </c>
      <c r="BC1385" t="n">
        <v>9.9761009216309</v>
      </c>
      <c r="BD1385" t="n">
        <v>53.550092940343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97</v>
      </c>
      <c r="B1386" t="s">
        <v>71</v>
      </c>
      <c r="C1386" t="s">
        <v>98</v>
      </c>
      <c r="D1386" t="n">
        <v>2</v>
      </c>
      <c r="E1386" t="s">
        <v>799</v>
      </c>
      <c r="F1386" t="n">
        <v>5176127</v>
      </c>
      <c r="G1386" t="s">
        <v>74</v>
      </c>
      <c r="H1386" t="s">
        <v>75</v>
      </c>
      <c r="I1386" t="s"/>
      <c r="J1386" t="s">
        <v>74</v>
      </c>
      <c r="K1386" t="n">
        <v>167</v>
      </c>
      <c r="L1386" t="s">
        <v>76</v>
      </c>
      <c r="M1386" t="s"/>
      <c r="N1386" t="s">
        <v>807</v>
      </c>
      <c r="O1386" t="s">
        <v>78</v>
      </c>
      <c r="P1386" t="s">
        <v>801</v>
      </c>
      <c r="Q1386" t="s"/>
      <c r="R1386" t="s">
        <v>80</v>
      </c>
      <c r="S1386" t="s">
        <v>478</v>
      </c>
      <c r="T1386" t="s">
        <v>82</v>
      </c>
      <c r="U1386" t="s"/>
      <c r="V1386" t="s">
        <v>83</v>
      </c>
      <c r="W1386" t="s">
        <v>94</v>
      </c>
      <c r="X1386" t="s"/>
      <c r="Y1386" t="s">
        <v>85</v>
      </c>
      <c r="Z1386">
        <f>HYPERLINK("https://hotelmonitor-cachepage.eclerx.com/savepage/tk_15439014538455238_sr_2151.html","info")</f>
        <v/>
      </c>
      <c r="AA1386" t="n">
        <v>203296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/>
      <c r="AP1386" t="n">
        <v>13</v>
      </c>
      <c r="AQ1386" t="s">
        <v>88</v>
      </c>
      <c r="AR1386" t="s">
        <v>116</v>
      </c>
      <c r="AS1386" t="s"/>
      <c r="AT1386" t="s">
        <v>90</v>
      </c>
      <c r="AU1386" t="s"/>
      <c r="AV1386" t="s"/>
      <c r="AW1386" t="s"/>
      <c r="AX1386" t="s"/>
      <c r="AY1386" t="n">
        <v>2311819</v>
      </c>
      <c r="AZ1386" t="s">
        <v>802</v>
      </c>
      <c r="BA1386" t="s"/>
      <c r="BB1386" t="n">
        <v>87495</v>
      </c>
      <c r="BC1386" t="n">
        <v>9.9761009216309</v>
      </c>
      <c r="BD1386" t="n">
        <v>53.550092940343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97</v>
      </c>
      <c r="B1387" t="s">
        <v>71</v>
      </c>
      <c r="C1387" t="s">
        <v>98</v>
      </c>
      <c r="D1387" t="n">
        <v>2</v>
      </c>
      <c r="E1387" t="s">
        <v>799</v>
      </c>
      <c r="F1387" t="n">
        <v>5176127</v>
      </c>
      <c r="G1387" t="s">
        <v>74</v>
      </c>
      <c r="H1387" t="s">
        <v>75</v>
      </c>
      <c r="I1387" t="s"/>
      <c r="J1387" t="s">
        <v>74</v>
      </c>
      <c r="K1387" t="n">
        <v>167</v>
      </c>
      <c r="L1387" t="s">
        <v>76</v>
      </c>
      <c r="M1387" t="s"/>
      <c r="N1387" t="s">
        <v>806</v>
      </c>
      <c r="O1387" t="s">
        <v>78</v>
      </c>
      <c r="P1387" t="s">
        <v>801</v>
      </c>
      <c r="Q1387" t="s"/>
      <c r="R1387" t="s">
        <v>80</v>
      </c>
      <c r="S1387" t="s">
        <v>478</v>
      </c>
      <c r="T1387" t="s">
        <v>82</v>
      </c>
      <c r="U1387" t="s"/>
      <c r="V1387" t="s">
        <v>83</v>
      </c>
      <c r="W1387" t="s">
        <v>94</v>
      </c>
      <c r="X1387" t="s"/>
      <c r="Y1387" t="s">
        <v>85</v>
      </c>
      <c r="Z1387">
        <f>HYPERLINK("https://hotelmonitor-cachepage.eclerx.com/savepage/tk_15439014538455238_sr_2151.html","info")</f>
        <v/>
      </c>
      <c r="AA1387" t="n">
        <v>203296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/>
      <c r="AP1387" t="n">
        <v>13</v>
      </c>
      <c r="AQ1387" t="s">
        <v>88</v>
      </c>
      <c r="AR1387" t="s">
        <v>116</v>
      </c>
      <c r="AS1387" t="s"/>
      <c r="AT1387" t="s">
        <v>90</v>
      </c>
      <c r="AU1387" t="s"/>
      <c r="AV1387" t="s"/>
      <c r="AW1387" t="s"/>
      <c r="AX1387" t="s"/>
      <c r="AY1387" t="n">
        <v>2311819</v>
      </c>
      <c r="AZ1387" t="s">
        <v>802</v>
      </c>
      <c r="BA1387" t="s"/>
      <c r="BB1387" t="n">
        <v>87495</v>
      </c>
      <c r="BC1387" t="n">
        <v>9.9761009216309</v>
      </c>
      <c r="BD1387" t="n">
        <v>53.550092940343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97</v>
      </c>
      <c r="B1388" t="s">
        <v>71</v>
      </c>
      <c r="C1388" t="s">
        <v>98</v>
      </c>
      <c r="D1388" t="n">
        <v>2</v>
      </c>
      <c r="E1388" t="s">
        <v>799</v>
      </c>
      <c r="F1388" t="n">
        <v>5176127</v>
      </c>
      <c r="G1388" t="s">
        <v>74</v>
      </c>
      <c r="H1388" t="s">
        <v>75</v>
      </c>
      <c r="I1388" t="s"/>
      <c r="J1388" t="s">
        <v>74</v>
      </c>
      <c r="K1388" t="n">
        <v>172</v>
      </c>
      <c r="L1388" t="s">
        <v>76</v>
      </c>
      <c r="M1388" t="s"/>
      <c r="N1388" t="s">
        <v>454</v>
      </c>
      <c r="O1388" t="s">
        <v>78</v>
      </c>
      <c r="P1388" t="s">
        <v>801</v>
      </c>
      <c r="Q1388" t="s"/>
      <c r="R1388" t="s">
        <v>80</v>
      </c>
      <c r="S1388" t="s">
        <v>161</v>
      </c>
      <c r="T1388" t="s">
        <v>82</v>
      </c>
      <c r="U1388" t="s"/>
      <c r="V1388" t="s">
        <v>83</v>
      </c>
      <c r="W1388" t="s">
        <v>84</v>
      </c>
      <c r="X1388" t="s"/>
      <c r="Y1388" t="s">
        <v>85</v>
      </c>
      <c r="Z1388">
        <f>HYPERLINK("https://hotelmonitor-cachepage.eclerx.com/savepage/tk_15439014538455238_sr_2151.html","info")</f>
        <v/>
      </c>
      <c r="AA1388" t="n">
        <v>203296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/>
      <c r="AP1388" t="n">
        <v>13</v>
      </c>
      <c r="AQ1388" t="s">
        <v>88</v>
      </c>
      <c r="AR1388" t="s">
        <v>119</v>
      </c>
      <c r="AS1388" t="s"/>
      <c r="AT1388" t="s">
        <v>90</v>
      </c>
      <c r="AU1388" t="s"/>
      <c r="AV1388" t="s"/>
      <c r="AW1388" t="s"/>
      <c r="AX1388" t="s"/>
      <c r="AY1388" t="n">
        <v>2311819</v>
      </c>
      <c r="AZ1388" t="s">
        <v>802</v>
      </c>
      <c r="BA1388" t="s"/>
      <c r="BB1388" t="n">
        <v>87495</v>
      </c>
      <c r="BC1388" t="n">
        <v>9.9761009216309</v>
      </c>
      <c r="BD1388" t="n">
        <v>53.550092940343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97</v>
      </c>
      <c r="B1389" t="s">
        <v>71</v>
      </c>
      <c r="C1389" t="s">
        <v>98</v>
      </c>
      <c r="D1389" t="n">
        <v>2</v>
      </c>
      <c r="E1389" t="s">
        <v>799</v>
      </c>
      <c r="F1389" t="n">
        <v>5176127</v>
      </c>
      <c r="G1389" t="s">
        <v>74</v>
      </c>
      <c r="H1389" t="s">
        <v>75</v>
      </c>
      <c r="I1389" t="s"/>
      <c r="J1389" t="s">
        <v>74</v>
      </c>
      <c r="K1389" t="n">
        <v>172</v>
      </c>
      <c r="L1389" t="s">
        <v>76</v>
      </c>
      <c r="M1389" t="s"/>
      <c r="N1389" t="s">
        <v>454</v>
      </c>
      <c r="O1389" t="s">
        <v>78</v>
      </c>
      <c r="P1389" t="s">
        <v>801</v>
      </c>
      <c r="Q1389" t="s"/>
      <c r="R1389" t="s">
        <v>80</v>
      </c>
      <c r="S1389" t="s">
        <v>161</v>
      </c>
      <c r="T1389" t="s">
        <v>82</v>
      </c>
      <c r="U1389" t="s"/>
      <c r="V1389" t="s">
        <v>83</v>
      </c>
      <c r="W1389" t="s">
        <v>84</v>
      </c>
      <c r="X1389" t="s"/>
      <c r="Y1389" t="s">
        <v>85</v>
      </c>
      <c r="Z1389">
        <f>HYPERLINK("https://hotelmonitor-cachepage.eclerx.com/savepage/tk_15439014538455238_sr_2151.html","info")</f>
        <v/>
      </c>
      <c r="AA1389" t="n">
        <v>203296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/>
      <c r="AP1389" t="n">
        <v>13</v>
      </c>
      <c r="AQ1389" t="s">
        <v>88</v>
      </c>
      <c r="AR1389" t="s">
        <v>140</v>
      </c>
      <c r="AS1389" t="s"/>
      <c r="AT1389" t="s">
        <v>90</v>
      </c>
      <c r="AU1389" t="s"/>
      <c r="AV1389" t="s"/>
      <c r="AW1389" t="s"/>
      <c r="AX1389" t="s"/>
      <c r="AY1389" t="n">
        <v>2311819</v>
      </c>
      <c r="AZ1389" t="s">
        <v>802</v>
      </c>
      <c r="BA1389" t="s"/>
      <c r="BB1389" t="n">
        <v>87495</v>
      </c>
      <c r="BC1389" t="n">
        <v>9.9761009216309</v>
      </c>
      <c r="BD1389" t="n">
        <v>53.550092940343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97</v>
      </c>
      <c r="B1390" t="s">
        <v>71</v>
      </c>
      <c r="C1390" t="s">
        <v>98</v>
      </c>
      <c r="D1390" t="n">
        <v>2</v>
      </c>
      <c r="E1390" t="s">
        <v>799</v>
      </c>
      <c r="F1390" t="n">
        <v>5176127</v>
      </c>
      <c r="G1390" t="s">
        <v>74</v>
      </c>
      <c r="H1390" t="s">
        <v>75</v>
      </c>
      <c r="I1390" t="s"/>
      <c r="J1390" t="s">
        <v>74</v>
      </c>
      <c r="K1390" t="n">
        <v>172</v>
      </c>
      <c r="L1390" t="s">
        <v>76</v>
      </c>
      <c r="M1390" t="s"/>
      <c r="N1390" t="s">
        <v>808</v>
      </c>
      <c r="O1390" t="s">
        <v>78</v>
      </c>
      <c r="P1390" t="s">
        <v>801</v>
      </c>
      <c r="Q1390" t="s"/>
      <c r="R1390" t="s">
        <v>80</v>
      </c>
      <c r="S1390" t="s">
        <v>161</v>
      </c>
      <c r="T1390" t="s">
        <v>82</v>
      </c>
      <c r="U1390" t="s"/>
      <c r="V1390" t="s">
        <v>83</v>
      </c>
      <c r="W1390" t="s">
        <v>84</v>
      </c>
      <c r="X1390" t="s"/>
      <c r="Y1390" t="s">
        <v>85</v>
      </c>
      <c r="Z1390">
        <f>HYPERLINK("https://hotelmonitor-cachepage.eclerx.com/savepage/tk_15439014538455238_sr_2151.html","info")</f>
        <v/>
      </c>
      <c r="AA1390" t="n">
        <v>203296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/>
      <c r="AP1390" t="n">
        <v>13</v>
      </c>
      <c r="AQ1390" t="s">
        <v>88</v>
      </c>
      <c r="AR1390" t="s">
        <v>89</v>
      </c>
      <c r="AS1390" t="s"/>
      <c r="AT1390" t="s">
        <v>90</v>
      </c>
      <c r="AU1390" t="s"/>
      <c r="AV1390" t="s"/>
      <c r="AW1390" t="s"/>
      <c r="AX1390" t="s"/>
      <c r="AY1390" t="n">
        <v>2311819</v>
      </c>
      <c r="AZ1390" t="s">
        <v>802</v>
      </c>
      <c r="BA1390" t="s"/>
      <c r="BB1390" t="n">
        <v>87495</v>
      </c>
      <c r="BC1390" t="n">
        <v>9.9761009216309</v>
      </c>
      <c r="BD1390" t="n">
        <v>53.550092940343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97</v>
      </c>
      <c r="B1391" t="s">
        <v>71</v>
      </c>
      <c r="C1391" t="s">
        <v>98</v>
      </c>
      <c r="D1391" t="n">
        <v>2</v>
      </c>
      <c r="E1391" t="s">
        <v>799</v>
      </c>
      <c r="F1391" t="n">
        <v>5176127</v>
      </c>
      <c r="G1391" t="s">
        <v>74</v>
      </c>
      <c r="H1391" t="s">
        <v>75</v>
      </c>
      <c r="I1391" t="s"/>
      <c r="J1391" t="s">
        <v>74</v>
      </c>
      <c r="K1391" t="n">
        <v>173</v>
      </c>
      <c r="L1391" t="s">
        <v>76</v>
      </c>
      <c r="M1391" t="s"/>
      <c r="N1391" t="s">
        <v>602</v>
      </c>
      <c r="O1391" t="s">
        <v>78</v>
      </c>
      <c r="P1391" t="s">
        <v>801</v>
      </c>
      <c r="Q1391" t="s"/>
      <c r="R1391" t="s">
        <v>80</v>
      </c>
      <c r="S1391" t="s">
        <v>504</v>
      </c>
      <c r="T1391" t="s">
        <v>82</v>
      </c>
      <c r="U1391" t="s"/>
      <c r="V1391" t="s">
        <v>83</v>
      </c>
      <c r="W1391" t="s">
        <v>94</v>
      </c>
      <c r="X1391" t="s"/>
      <c r="Y1391" t="s">
        <v>85</v>
      </c>
      <c r="Z1391">
        <f>HYPERLINK("https://hotelmonitor-cachepage.eclerx.com/savepage/tk_15439014538455238_sr_2151.html","info")</f>
        <v/>
      </c>
      <c r="AA1391" t="n">
        <v>203296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/>
      <c r="AP1391" t="n">
        <v>13</v>
      </c>
      <c r="AQ1391" t="s">
        <v>88</v>
      </c>
      <c r="AR1391" t="s">
        <v>89</v>
      </c>
      <c r="AS1391" t="s"/>
      <c r="AT1391" t="s">
        <v>90</v>
      </c>
      <c r="AU1391" t="s"/>
      <c r="AV1391" t="s"/>
      <c r="AW1391" t="s"/>
      <c r="AX1391" t="s"/>
      <c r="AY1391" t="n">
        <v>2311819</v>
      </c>
      <c r="AZ1391" t="s">
        <v>802</v>
      </c>
      <c r="BA1391" t="s"/>
      <c r="BB1391" t="n">
        <v>87495</v>
      </c>
      <c r="BC1391" t="n">
        <v>9.9761009216309</v>
      </c>
      <c r="BD1391" t="n">
        <v>53.550092940343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97</v>
      </c>
      <c r="B1392" t="s">
        <v>71</v>
      </c>
      <c r="C1392" t="s">
        <v>98</v>
      </c>
      <c r="D1392" t="n">
        <v>2</v>
      </c>
      <c r="E1392" t="s">
        <v>799</v>
      </c>
      <c r="F1392" t="n">
        <v>5176127</v>
      </c>
      <c r="G1392" t="s">
        <v>74</v>
      </c>
      <c r="H1392" t="s">
        <v>75</v>
      </c>
      <c r="I1392" t="s"/>
      <c r="J1392" t="s">
        <v>74</v>
      </c>
      <c r="K1392" t="n">
        <v>173</v>
      </c>
      <c r="L1392" t="s">
        <v>76</v>
      </c>
      <c r="M1392" t="s"/>
      <c r="N1392" t="s">
        <v>809</v>
      </c>
      <c r="O1392" t="s">
        <v>78</v>
      </c>
      <c r="P1392" t="s">
        <v>801</v>
      </c>
      <c r="Q1392" t="s"/>
      <c r="R1392" t="s">
        <v>80</v>
      </c>
      <c r="S1392" t="s">
        <v>504</v>
      </c>
      <c r="T1392" t="s">
        <v>82</v>
      </c>
      <c r="U1392" t="s"/>
      <c r="V1392" t="s">
        <v>83</v>
      </c>
      <c r="W1392" t="s">
        <v>94</v>
      </c>
      <c r="X1392" t="s"/>
      <c r="Y1392" t="s">
        <v>85</v>
      </c>
      <c r="Z1392">
        <f>HYPERLINK("https://hotelmonitor-cachepage.eclerx.com/savepage/tk_15439014538455238_sr_2151.html","info")</f>
        <v/>
      </c>
      <c r="AA1392" t="n">
        <v>203296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/>
      <c r="AP1392" t="n">
        <v>13</v>
      </c>
      <c r="AQ1392" t="s">
        <v>88</v>
      </c>
      <c r="AR1392" t="s">
        <v>113</v>
      </c>
      <c r="AS1392" t="s"/>
      <c r="AT1392" t="s">
        <v>90</v>
      </c>
      <c r="AU1392" t="s"/>
      <c r="AV1392" t="s"/>
      <c r="AW1392" t="s"/>
      <c r="AX1392" t="s"/>
      <c r="AY1392" t="n">
        <v>2311819</v>
      </c>
      <c r="AZ1392" t="s">
        <v>802</v>
      </c>
      <c r="BA1392" t="s"/>
      <c r="BB1392" t="n">
        <v>87495</v>
      </c>
      <c r="BC1392" t="n">
        <v>9.9761009216309</v>
      </c>
      <c r="BD1392" t="n">
        <v>53.550092940343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97</v>
      </c>
      <c r="B1393" t="s">
        <v>71</v>
      </c>
      <c r="C1393" t="s">
        <v>98</v>
      </c>
      <c r="D1393" t="n">
        <v>2</v>
      </c>
      <c r="E1393" t="s">
        <v>799</v>
      </c>
      <c r="F1393" t="n">
        <v>5176127</v>
      </c>
      <c r="G1393" t="s">
        <v>74</v>
      </c>
      <c r="H1393" t="s">
        <v>75</v>
      </c>
      <c r="I1393" t="s"/>
      <c r="J1393" t="s">
        <v>74</v>
      </c>
      <c r="K1393" t="n">
        <v>174</v>
      </c>
      <c r="L1393" t="s">
        <v>76</v>
      </c>
      <c r="M1393" t="s"/>
      <c r="N1393" t="s">
        <v>810</v>
      </c>
      <c r="O1393" t="s">
        <v>78</v>
      </c>
      <c r="P1393" t="s">
        <v>801</v>
      </c>
      <c r="Q1393" t="s"/>
      <c r="R1393" t="s">
        <v>80</v>
      </c>
      <c r="S1393" t="s">
        <v>681</v>
      </c>
      <c r="T1393" t="s">
        <v>82</v>
      </c>
      <c r="U1393" t="s"/>
      <c r="V1393" t="s">
        <v>83</v>
      </c>
      <c r="W1393" t="s">
        <v>84</v>
      </c>
      <c r="X1393" t="s"/>
      <c r="Y1393" t="s">
        <v>85</v>
      </c>
      <c r="Z1393">
        <f>HYPERLINK("https://hotelmonitor-cachepage.eclerx.com/savepage/tk_15439014538455238_sr_2151.html","info")</f>
        <v/>
      </c>
      <c r="AA1393" t="n">
        <v>203296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/>
      <c r="AP1393" t="n">
        <v>13</v>
      </c>
      <c r="AQ1393" t="s">
        <v>88</v>
      </c>
      <c r="AR1393" t="s">
        <v>110</v>
      </c>
      <c r="AS1393" t="s"/>
      <c r="AT1393" t="s">
        <v>90</v>
      </c>
      <c r="AU1393" t="s"/>
      <c r="AV1393" t="s"/>
      <c r="AW1393" t="s"/>
      <c r="AX1393" t="s"/>
      <c r="AY1393" t="n">
        <v>2311819</v>
      </c>
      <c r="AZ1393" t="s">
        <v>802</v>
      </c>
      <c r="BA1393" t="s"/>
      <c r="BB1393" t="n">
        <v>87495</v>
      </c>
      <c r="BC1393" t="n">
        <v>9.9761009216309</v>
      </c>
      <c r="BD1393" t="n">
        <v>53.550092940343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97</v>
      </c>
      <c r="B1394" t="s">
        <v>71</v>
      </c>
      <c r="C1394" t="s">
        <v>98</v>
      </c>
      <c r="D1394" t="n">
        <v>2</v>
      </c>
      <c r="E1394" t="s">
        <v>799</v>
      </c>
      <c r="F1394" t="n">
        <v>5176127</v>
      </c>
      <c r="G1394" t="s">
        <v>74</v>
      </c>
      <c r="H1394" t="s">
        <v>75</v>
      </c>
      <c r="I1394" t="s"/>
      <c r="J1394" t="s">
        <v>74</v>
      </c>
      <c r="K1394" t="n">
        <v>176</v>
      </c>
      <c r="L1394" t="s">
        <v>76</v>
      </c>
      <c r="M1394" t="s"/>
      <c r="N1394" t="s">
        <v>811</v>
      </c>
      <c r="O1394" t="s">
        <v>78</v>
      </c>
      <c r="P1394" t="s">
        <v>801</v>
      </c>
      <c r="Q1394" t="s"/>
      <c r="R1394" t="s">
        <v>80</v>
      </c>
      <c r="S1394" t="s">
        <v>374</v>
      </c>
      <c r="T1394" t="s">
        <v>82</v>
      </c>
      <c r="U1394" t="s"/>
      <c r="V1394" t="s">
        <v>83</v>
      </c>
      <c r="W1394" t="s">
        <v>84</v>
      </c>
      <c r="X1394" t="s"/>
      <c r="Y1394" t="s">
        <v>85</v>
      </c>
      <c r="Z1394">
        <f>HYPERLINK("https://hotelmonitor-cachepage.eclerx.com/savepage/tk_15439014538455238_sr_2151.html","info")</f>
        <v/>
      </c>
      <c r="AA1394" t="n">
        <v>203296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/>
      <c r="AP1394" t="n">
        <v>13</v>
      </c>
      <c r="AQ1394" t="s">
        <v>88</v>
      </c>
      <c r="AR1394" t="s">
        <v>119</v>
      </c>
      <c r="AS1394" t="s"/>
      <c r="AT1394" t="s">
        <v>90</v>
      </c>
      <c r="AU1394" t="s"/>
      <c r="AV1394" t="s"/>
      <c r="AW1394" t="s"/>
      <c r="AX1394" t="s"/>
      <c r="AY1394" t="n">
        <v>2311819</v>
      </c>
      <c r="AZ1394" t="s">
        <v>802</v>
      </c>
      <c r="BA1394" t="s"/>
      <c r="BB1394" t="n">
        <v>87495</v>
      </c>
      <c r="BC1394" t="n">
        <v>9.9761009216309</v>
      </c>
      <c r="BD1394" t="n">
        <v>53.550092940343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97</v>
      </c>
      <c r="B1395" t="s">
        <v>71</v>
      </c>
      <c r="C1395" t="s">
        <v>98</v>
      </c>
      <c r="D1395" t="n">
        <v>2</v>
      </c>
      <c r="E1395" t="s">
        <v>799</v>
      </c>
      <c r="F1395" t="n">
        <v>5176127</v>
      </c>
      <c r="G1395" t="s">
        <v>74</v>
      </c>
      <c r="H1395" t="s">
        <v>75</v>
      </c>
      <c r="I1395" t="s"/>
      <c r="J1395" t="s">
        <v>74</v>
      </c>
      <c r="K1395" t="n">
        <v>176</v>
      </c>
      <c r="L1395" t="s">
        <v>76</v>
      </c>
      <c r="M1395" t="s"/>
      <c r="N1395" t="s">
        <v>810</v>
      </c>
      <c r="O1395" t="s">
        <v>78</v>
      </c>
      <c r="P1395" t="s">
        <v>801</v>
      </c>
      <c r="Q1395" t="s"/>
      <c r="R1395" t="s">
        <v>80</v>
      </c>
      <c r="S1395" t="s">
        <v>374</v>
      </c>
      <c r="T1395" t="s">
        <v>82</v>
      </c>
      <c r="U1395" t="s"/>
      <c r="V1395" t="s">
        <v>83</v>
      </c>
      <c r="W1395" t="s">
        <v>84</v>
      </c>
      <c r="X1395" t="s"/>
      <c r="Y1395" t="s">
        <v>85</v>
      </c>
      <c r="Z1395">
        <f>HYPERLINK("https://hotelmonitor-cachepage.eclerx.com/savepage/tk_15439014538455238_sr_2151.html","info")</f>
        <v/>
      </c>
      <c r="AA1395" t="n">
        <v>203296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/>
      <c r="AP1395" t="n">
        <v>13</v>
      </c>
      <c r="AQ1395" t="s">
        <v>88</v>
      </c>
      <c r="AR1395" t="s">
        <v>116</v>
      </c>
      <c r="AS1395" t="s"/>
      <c r="AT1395" t="s">
        <v>90</v>
      </c>
      <c r="AU1395" t="s"/>
      <c r="AV1395" t="s"/>
      <c r="AW1395" t="s"/>
      <c r="AX1395" t="s"/>
      <c r="AY1395" t="n">
        <v>2311819</v>
      </c>
      <c r="AZ1395" t="s">
        <v>802</v>
      </c>
      <c r="BA1395" t="s"/>
      <c r="BB1395" t="n">
        <v>87495</v>
      </c>
      <c r="BC1395" t="n">
        <v>9.9761009216309</v>
      </c>
      <c r="BD1395" t="n">
        <v>53.550092940343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97</v>
      </c>
      <c r="B1396" t="s">
        <v>71</v>
      </c>
      <c r="C1396" t="s">
        <v>98</v>
      </c>
      <c r="D1396" t="n">
        <v>2</v>
      </c>
      <c r="E1396" t="s">
        <v>799</v>
      </c>
      <c r="F1396" t="n">
        <v>5176127</v>
      </c>
      <c r="G1396" t="s">
        <v>74</v>
      </c>
      <c r="H1396" t="s">
        <v>75</v>
      </c>
      <c r="I1396" t="s"/>
      <c r="J1396" t="s">
        <v>74</v>
      </c>
      <c r="K1396" t="n">
        <v>176</v>
      </c>
      <c r="L1396" t="s">
        <v>76</v>
      </c>
      <c r="M1396" t="s"/>
      <c r="N1396" t="s">
        <v>811</v>
      </c>
      <c r="O1396" t="s">
        <v>78</v>
      </c>
      <c r="P1396" t="s">
        <v>801</v>
      </c>
      <c r="Q1396" t="s"/>
      <c r="R1396" t="s">
        <v>80</v>
      </c>
      <c r="S1396" t="s">
        <v>374</v>
      </c>
      <c r="T1396" t="s">
        <v>82</v>
      </c>
      <c r="U1396" t="s"/>
      <c r="V1396" t="s">
        <v>83</v>
      </c>
      <c r="W1396" t="s">
        <v>84</v>
      </c>
      <c r="X1396" t="s"/>
      <c r="Y1396" t="s">
        <v>85</v>
      </c>
      <c r="Z1396">
        <f>HYPERLINK("https://hotelmonitor-cachepage.eclerx.com/savepage/tk_15439014538455238_sr_2151.html","info")</f>
        <v/>
      </c>
      <c r="AA1396" t="n">
        <v>203296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/>
      <c r="AP1396" t="n">
        <v>13</v>
      </c>
      <c r="AQ1396" t="s">
        <v>88</v>
      </c>
      <c r="AR1396" t="s">
        <v>119</v>
      </c>
      <c r="AS1396" t="s"/>
      <c r="AT1396" t="s">
        <v>90</v>
      </c>
      <c r="AU1396" t="s"/>
      <c r="AV1396" t="s"/>
      <c r="AW1396" t="s"/>
      <c r="AX1396" t="s"/>
      <c r="AY1396" t="n">
        <v>2311819</v>
      </c>
      <c r="AZ1396" t="s">
        <v>802</v>
      </c>
      <c r="BA1396" t="s"/>
      <c r="BB1396" t="n">
        <v>87495</v>
      </c>
      <c r="BC1396" t="n">
        <v>9.9761009216309</v>
      </c>
      <c r="BD1396" t="n">
        <v>53.550092940343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97</v>
      </c>
      <c r="B1397" t="s">
        <v>71</v>
      </c>
      <c r="C1397" t="s">
        <v>98</v>
      </c>
      <c r="D1397" t="n">
        <v>2</v>
      </c>
      <c r="E1397" t="s">
        <v>799</v>
      </c>
      <c r="F1397" t="n">
        <v>5176127</v>
      </c>
      <c r="G1397" t="s">
        <v>74</v>
      </c>
      <c r="H1397" t="s">
        <v>75</v>
      </c>
      <c r="I1397" t="s"/>
      <c r="J1397" t="s">
        <v>74</v>
      </c>
      <c r="K1397" t="n">
        <v>178</v>
      </c>
      <c r="L1397" t="s">
        <v>76</v>
      </c>
      <c r="M1397" t="s"/>
      <c r="N1397" t="s">
        <v>811</v>
      </c>
      <c r="O1397" t="s">
        <v>78</v>
      </c>
      <c r="P1397" t="s">
        <v>801</v>
      </c>
      <c r="Q1397" t="s"/>
      <c r="R1397" t="s">
        <v>80</v>
      </c>
      <c r="S1397" t="s">
        <v>599</v>
      </c>
      <c r="T1397" t="s">
        <v>82</v>
      </c>
      <c r="U1397" t="s"/>
      <c r="V1397" t="s">
        <v>83</v>
      </c>
      <c r="W1397" t="s">
        <v>84</v>
      </c>
      <c r="X1397" t="s"/>
      <c r="Y1397" t="s">
        <v>85</v>
      </c>
      <c r="Z1397">
        <f>HYPERLINK("https://hotelmonitor-cachepage.eclerx.com/savepage/tk_15439014538455238_sr_2151.html","info")</f>
        <v/>
      </c>
      <c r="AA1397" t="n">
        <v>203296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/>
      <c r="AP1397" t="n">
        <v>13</v>
      </c>
      <c r="AQ1397" t="s">
        <v>88</v>
      </c>
      <c r="AR1397" t="s">
        <v>124</v>
      </c>
      <c r="AS1397" t="s"/>
      <c r="AT1397" t="s">
        <v>90</v>
      </c>
      <c r="AU1397" t="s"/>
      <c r="AV1397" t="s"/>
      <c r="AW1397" t="s"/>
      <c r="AX1397" t="s"/>
      <c r="AY1397" t="n">
        <v>2311819</v>
      </c>
      <c r="AZ1397" t="s">
        <v>802</v>
      </c>
      <c r="BA1397" t="s"/>
      <c r="BB1397" t="n">
        <v>87495</v>
      </c>
      <c r="BC1397" t="n">
        <v>9.9761009216309</v>
      </c>
      <c r="BD1397" t="n">
        <v>53.550092940343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97</v>
      </c>
      <c r="B1398" t="s">
        <v>71</v>
      </c>
      <c r="C1398" t="s">
        <v>98</v>
      </c>
      <c r="D1398" t="n">
        <v>2</v>
      </c>
      <c r="E1398" t="s">
        <v>799</v>
      </c>
      <c r="F1398" t="n">
        <v>5176127</v>
      </c>
      <c r="G1398" t="s">
        <v>74</v>
      </c>
      <c r="H1398" t="s">
        <v>75</v>
      </c>
      <c r="I1398" t="s"/>
      <c r="J1398" t="s">
        <v>74</v>
      </c>
      <c r="K1398" t="n">
        <v>178</v>
      </c>
      <c r="L1398" t="s">
        <v>76</v>
      </c>
      <c r="M1398" t="s"/>
      <c r="N1398" t="s">
        <v>811</v>
      </c>
      <c r="O1398" t="s">
        <v>78</v>
      </c>
      <c r="P1398" t="s">
        <v>801</v>
      </c>
      <c r="Q1398" t="s"/>
      <c r="R1398" t="s">
        <v>80</v>
      </c>
      <c r="S1398" t="s">
        <v>599</v>
      </c>
      <c r="T1398" t="s">
        <v>82</v>
      </c>
      <c r="U1398" t="s"/>
      <c r="V1398" t="s">
        <v>83</v>
      </c>
      <c r="W1398" t="s">
        <v>84</v>
      </c>
      <c r="X1398" t="s"/>
      <c r="Y1398" t="s">
        <v>85</v>
      </c>
      <c r="Z1398">
        <f>HYPERLINK("https://hotelmonitor-cachepage.eclerx.com/savepage/tk_15439014538455238_sr_2151.html","info")</f>
        <v/>
      </c>
      <c r="AA1398" t="n">
        <v>203296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/>
      <c r="AP1398" t="n">
        <v>13</v>
      </c>
      <c r="AQ1398" t="s">
        <v>88</v>
      </c>
      <c r="AR1398" t="s">
        <v>124</v>
      </c>
      <c r="AS1398" t="s"/>
      <c r="AT1398" t="s">
        <v>90</v>
      </c>
      <c r="AU1398" t="s"/>
      <c r="AV1398" t="s"/>
      <c r="AW1398" t="s"/>
      <c r="AX1398" t="s"/>
      <c r="AY1398" t="n">
        <v>2311819</v>
      </c>
      <c r="AZ1398" t="s">
        <v>802</v>
      </c>
      <c r="BA1398" t="s"/>
      <c r="BB1398" t="n">
        <v>87495</v>
      </c>
      <c r="BC1398" t="n">
        <v>9.9761009216309</v>
      </c>
      <c r="BD1398" t="n">
        <v>53.550092940343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97</v>
      </c>
      <c r="B1399" t="s">
        <v>71</v>
      </c>
      <c r="C1399" t="s">
        <v>98</v>
      </c>
      <c r="D1399" t="n">
        <v>2</v>
      </c>
      <c r="E1399" t="s">
        <v>799</v>
      </c>
      <c r="F1399" t="n">
        <v>5176127</v>
      </c>
      <c r="G1399" t="s">
        <v>74</v>
      </c>
      <c r="H1399" t="s">
        <v>75</v>
      </c>
      <c r="I1399" t="s"/>
      <c r="J1399" t="s">
        <v>74</v>
      </c>
      <c r="K1399" t="n">
        <v>178</v>
      </c>
      <c r="L1399" t="s">
        <v>76</v>
      </c>
      <c r="M1399" t="s"/>
      <c r="N1399" t="s">
        <v>812</v>
      </c>
      <c r="O1399" t="s">
        <v>78</v>
      </c>
      <c r="P1399" t="s">
        <v>801</v>
      </c>
      <c r="Q1399" t="s"/>
      <c r="R1399" t="s">
        <v>80</v>
      </c>
      <c r="S1399" t="s">
        <v>599</v>
      </c>
      <c r="T1399" t="s">
        <v>82</v>
      </c>
      <c r="U1399" t="s"/>
      <c r="V1399" t="s">
        <v>83</v>
      </c>
      <c r="W1399" t="s">
        <v>84</v>
      </c>
      <c r="X1399" t="s"/>
      <c r="Y1399" t="s">
        <v>85</v>
      </c>
      <c r="Z1399">
        <f>HYPERLINK("https://hotelmonitor-cachepage.eclerx.com/savepage/tk_15439014538455238_sr_2151.html","info")</f>
        <v/>
      </c>
      <c r="AA1399" t="n">
        <v>203296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/>
      <c r="AP1399" t="n">
        <v>13</v>
      </c>
      <c r="AQ1399" t="s">
        <v>88</v>
      </c>
      <c r="AR1399" t="s">
        <v>103</v>
      </c>
      <c r="AS1399" t="s"/>
      <c r="AT1399" t="s">
        <v>90</v>
      </c>
      <c r="AU1399" t="s"/>
      <c r="AV1399" t="s"/>
      <c r="AW1399" t="s"/>
      <c r="AX1399" t="s"/>
      <c r="AY1399" t="n">
        <v>2311819</v>
      </c>
      <c r="AZ1399" t="s">
        <v>802</v>
      </c>
      <c r="BA1399" t="s"/>
      <c r="BB1399" t="n">
        <v>87495</v>
      </c>
      <c r="BC1399" t="n">
        <v>9.9761009216309</v>
      </c>
      <c r="BD1399" t="n">
        <v>53.550092940343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97</v>
      </c>
      <c r="B1400" t="s">
        <v>71</v>
      </c>
      <c r="C1400" t="s">
        <v>98</v>
      </c>
      <c r="D1400" t="n">
        <v>2</v>
      </c>
      <c r="E1400" t="s">
        <v>799</v>
      </c>
      <c r="F1400" t="n">
        <v>5176127</v>
      </c>
      <c r="G1400" t="s">
        <v>74</v>
      </c>
      <c r="H1400" t="s">
        <v>75</v>
      </c>
      <c r="I1400" t="s"/>
      <c r="J1400" t="s">
        <v>74</v>
      </c>
      <c r="K1400" t="n">
        <v>181</v>
      </c>
      <c r="L1400" t="s">
        <v>76</v>
      </c>
      <c r="M1400" t="s"/>
      <c r="N1400" t="s">
        <v>602</v>
      </c>
      <c r="O1400" t="s">
        <v>78</v>
      </c>
      <c r="P1400" t="s">
        <v>801</v>
      </c>
      <c r="Q1400" t="s"/>
      <c r="R1400" t="s">
        <v>80</v>
      </c>
      <c r="S1400" t="s">
        <v>537</v>
      </c>
      <c r="T1400" t="s">
        <v>82</v>
      </c>
      <c r="U1400" t="s"/>
      <c r="V1400" t="s">
        <v>83</v>
      </c>
      <c r="W1400" t="s">
        <v>84</v>
      </c>
      <c r="X1400" t="s"/>
      <c r="Y1400" t="s">
        <v>85</v>
      </c>
      <c r="Z1400">
        <f>HYPERLINK("https://hotelmonitor-cachepage.eclerx.com/savepage/tk_15439014538455238_sr_2151.html","info")</f>
        <v/>
      </c>
      <c r="AA1400" t="n">
        <v>203296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87</v>
      </c>
      <c r="AO1400" t="s"/>
      <c r="AP1400" t="n">
        <v>13</v>
      </c>
      <c r="AQ1400" t="s">
        <v>88</v>
      </c>
      <c r="AR1400" t="s">
        <v>89</v>
      </c>
      <c r="AS1400" t="s"/>
      <c r="AT1400" t="s">
        <v>90</v>
      </c>
      <c r="AU1400" t="s"/>
      <c r="AV1400" t="s"/>
      <c r="AW1400" t="s"/>
      <c r="AX1400" t="s"/>
      <c r="AY1400" t="n">
        <v>2311819</v>
      </c>
      <c r="AZ1400" t="s">
        <v>802</v>
      </c>
      <c r="BA1400" t="s"/>
      <c r="BB1400" t="n">
        <v>87495</v>
      </c>
      <c r="BC1400" t="n">
        <v>9.9761009216309</v>
      </c>
      <c r="BD1400" t="n">
        <v>53.550092940343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97</v>
      </c>
      <c r="B1401" t="s">
        <v>71</v>
      </c>
      <c r="C1401" t="s">
        <v>98</v>
      </c>
      <c r="D1401" t="n">
        <v>2</v>
      </c>
      <c r="E1401" t="s">
        <v>799</v>
      </c>
      <c r="F1401" t="n">
        <v>5176127</v>
      </c>
      <c r="G1401" t="s">
        <v>74</v>
      </c>
      <c r="H1401" t="s">
        <v>75</v>
      </c>
      <c r="I1401" t="s"/>
      <c r="J1401" t="s">
        <v>74</v>
      </c>
      <c r="K1401" t="n">
        <v>182</v>
      </c>
      <c r="L1401" t="s">
        <v>76</v>
      </c>
      <c r="M1401" t="s"/>
      <c r="N1401" t="s">
        <v>809</v>
      </c>
      <c r="O1401" t="s">
        <v>78</v>
      </c>
      <c r="P1401" t="s">
        <v>801</v>
      </c>
      <c r="Q1401" t="s"/>
      <c r="R1401" t="s">
        <v>80</v>
      </c>
      <c r="S1401" t="s">
        <v>321</v>
      </c>
      <c r="T1401" t="s">
        <v>82</v>
      </c>
      <c r="U1401" t="s"/>
      <c r="V1401" t="s">
        <v>83</v>
      </c>
      <c r="W1401" t="s">
        <v>84</v>
      </c>
      <c r="X1401" t="s"/>
      <c r="Y1401" t="s">
        <v>85</v>
      </c>
      <c r="Z1401">
        <f>HYPERLINK("https://hotelmonitor-cachepage.eclerx.com/savepage/tk_15439014538455238_sr_2151.html","info")</f>
        <v/>
      </c>
      <c r="AA1401" t="n">
        <v>203296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87</v>
      </c>
      <c r="AO1401" t="s"/>
      <c r="AP1401" t="n">
        <v>13</v>
      </c>
      <c r="AQ1401" t="s">
        <v>88</v>
      </c>
      <c r="AR1401" t="s">
        <v>113</v>
      </c>
      <c r="AS1401" t="s"/>
      <c r="AT1401" t="s">
        <v>90</v>
      </c>
      <c r="AU1401" t="s"/>
      <c r="AV1401" t="s"/>
      <c r="AW1401" t="s"/>
      <c r="AX1401" t="s"/>
      <c r="AY1401" t="n">
        <v>2311819</v>
      </c>
      <c r="AZ1401" t="s">
        <v>802</v>
      </c>
      <c r="BA1401" t="s"/>
      <c r="BB1401" t="n">
        <v>87495</v>
      </c>
      <c r="BC1401" t="n">
        <v>9.9761009216309</v>
      </c>
      <c r="BD1401" t="n">
        <v>53.550092940343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97</v>
      </c>
      <c r="B1402" t="s">
        <v>71</v>
      </c>
      <c r="C1402" t="s">
        <v>98</v>
      </c>
      <c r="D1402" t="n">
        <v>2</v>
      </c>
      <c r="E1402" t="s">
        <v>799</v>
      </c>
      <c r="F1402" t="n">
        <v>5176127</v>
      </c>
      <c r="G1402" t="s">
        <v>74</v>
      </c>
      <c r="H1402" t="s">
        <v>75</v>
      </c>
      <c r="I1402" t="s"/>
      <c r="J1402" t="s">
        <v>74</v>
      </c>
      <c r="K1402" t="n">
        <v>186</v>
      </c>
      <c r="L1402" t="s">
        <v>76</v>
      </c>
      <c r="M1402" t="s"/>
      <c r="N1402" t="s">
        <v>813</v>
      </c>
      <c r="O1402" t="s">
        <v>78</v>
      </c>
      <c r="P1402" t="s">
        <v>801</v>
      </c>
      <c r="Q1402" t="s"/>
      <c r="R1402" t="s">
        <v>80</v>
      </c>
      <c r="S1402" t="s">
        <v>539</v>
      </c>
      <c r="T1402" t="s">
        <v>82</v>
      </c>
      <c r="U1402" t="s"/>
      <c r="V1402" t="s">
        <v>83</v>
      </c>
      <c r="W1402" t="s">
        <v>84</v>
      </c>
      <c r="X1402" t="s"/>
      <c r="Y1402" t="s">
        <v>85</v>
      </c>
      <c r="Z1402">
        <f>HYPERLINK("https://hotelmonitor-cachepage.eclerx.com/savepage/tk_15439014538455238_sr_2151.html","info")</f>
        <v/>
      </c>
      <c r="AA1402" t="n">
        <v>203296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87</v>
      </c>
      <c r="AO1402" t="s"/>
      <c r="AP1402" t="n">
        <v>13</v>
      </c>
      <c r="AQ1402" t="s">
        <v>88</v>
      </c>
      <c r="AR1402" t="s">
        <v>119</v>
      </c>
      <c r="AS1402" t="s"/>
      <c r="AT1402" t="s">
        <v>90</v>
      </c>
      <c r="AU1402" t="s"/>
      <c r="AV1402" t="s"/>
      <c r="AW1402" t="s"/>
      <c r="AX1402" t="s"/>
      <c r="AY1402" t="n">
        <v>2311819</v>
      </c>
      <c r="AZ1402" t="s">
        <v>802</v>
      </c>
      <c r="BA1402" t="s"/>
      <c r="BB1402" t="n">
        <v>87495</v>
      </c>
      <c r="BC1402" t="n">
        <v>9.9761009216309</v>
      </c>
      <c r="BD1402" t="n">
        <v>53.550092940343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97</v>
      </c>
      <c r="B1403" t="s">
        <v>71</v>
      </c>
      <c r="C1403" t="s">
        <v>98</v>
      </c>
      <c r="D1403" t="n">
        <v>2</v>
      </c>
      <c r="E1403" t="s">
        <v>799</v>
      </c>
      <c r="F1403" t="n">
        <v>5176127</v>
      </c>
      <c r="G1403" t="s">
        <v>74</v>
      </c>
      <c r="H1403" t="s">
        <v>75</v>
      </c>
      <c r="I1403" t="s"/>
      <c r="J1403" t="s">
        <v>74</v>
      </c>
      <c r="K1403" t="n">
        <v>186</v>
      </c>
      <c r="L1403" t="s">
        <v>76</v>
      </c>
      <c r="M1403" t="s"/>
      <c r="N1403" t="s">
        <v>813</v>
      </c>
      <c r="O1403" t="s">
        <v>78</v>
      </c>
      <c r="P1403" t="s">
        <v>801</v>
      </c>
      <c r="Q1403" t="s"/>
      <c r="R1403" t="s">
        <v>80</v>
      </c>
      <c r="S1403" t="s">
        <v>539</v>
      </c>
      <c r="T1403" t="s">
        <v>82</v>
      </c>
      <c r="U1403" t="s"/>
      <c r="V1403" t="s">
        <v>83</v>
      </c>
      <c r="W1403" t="s">
        <v>84</v>
      </c>
      <c r="X1403" t="s"/>
      <c r="Y1403" t="s">
        <v>85</v>
      </c>
      <c r="Z1403">
        <f>HYPERLINK("https://hotelmonitor-cachepage.eclerx.com/savepage/tk_15439014538455238_sr_2151.html","info")</f>
        <v/>
      </c>
      <c r="AA1403" t="n">
        <v>203296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87</v>
      </c>
      <c r="AO1403" t="s"/>
      <c r="AP1403" t="n">
        <v>13</v>
      </c>
      <c r="AQ1403" t="s">
        <v>88</v>
      </c>
      <c r="AR1403" t="s">
        <v>140</v>
      </c>
      <c r="AS1403" t="s"/>
      <c r="AT1403" t="s">
        <v>90</v>
      </c>
      <c r="AU1403" t="s"/>
      <c r="AV1403" t="s"/>
      <c r="AW1403" t="s"/>
      <c r="AX1403" t="s"/>
      <c r="AY1403" t="n">
        <v>2311819</v>
      </c>
      <c r="AZ1403" t="s">
        <v>802</v>
      </c>
      <c r="BA1403" t="s"/>
      <c r="BB1403" t="n">
        <v>87495</v>
      </c>
      <c r="BC1403" t="n">
        <v>9.9761009216309</v>
      </c>
      <c r="BD1403" t="n">
        <v>53.550092940343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97</v>
      </c>
      <c r="B1404" t="s">
        <v>71</v>
      </c>
      <c r="C1404" t="s">
        <v>98</v>
      </c>
      <c r="D1404" t="n">
        <v>2</v>
      </c>
      <c r="E1404" t="s">
        <v>799</v>
      </c>
      <c r="F1404" t="n">
        <v>5176127</v>
      </c>
      <c r="G1404" t="s">
        <v>74</v>
      </c>
      <c r="H1404" t="s">
        <v>75</v>
      </c>
      <c r="I1404" t="s"/>
      <c r="J1404" t="s">
        <v>74</v>
      </c>
      <c r="K1404" t="n">
        <v>186</v>
      </c>
      <c r="L1404" t="s">
        <v>76</v>
      </c>
      <c r="M1404" t="s"/>
      <c r="N1404" t="s">
        <v>814</v>
      </c>
      <c r="O1404" t="s">
        <v>78</v>
      </c>
      <c r="P1404" t="s">
        <v>801</v>
      </c>
      <c r="Q1404" t="s"/>
      <c r="R1404" t="s">
        <v>80</v>
      </c>
      <c r="S1404" t="s">
        <v>539</v>
      </c>
      <c r="T1404" t="s">
        <v>82</v>
      </c>
      <c r="U1404" t="s"/>
      <c r="V1404" t="s">
        <v>83</v>
      </c>
      <c r="W1404" t="s">
        <v>84</v>
      </c>
      <c r="X1404" t="s"/>
      <c r="Y1404" t="s">
        <v>85</v>
      </c>
      <c r="Z1404">
        <f>HYPERLINK("https://hotelmonitor-cachepage.eclerx.com/savepage/tk_15439014538455238_sr_2151.html","info")</f>
        <v/>
      </c>
      <c r="AA1404" t="n">
        <v>203296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87</v>
      </c>
      <c r="AO1404" t="s"/>
      <c r="AP1404" t="n">
        <v>13</v>
      </c>
      <c r="AQ1404" t="s">
        <v>88</v>
      </c>
      <c r="AR1404" t="s">
        <v>89</v>
      </c>
      <c r="AS1404" t="s"/>
      <c r="AT1404" t="s">
        <v>90</v>
      </c>
      <c r="AU1404" t="s"/>
      <c r="AV1404" t="s"/>
      <c r="AW1404" t="s"/>
      <c r="AX1404" t="s"/>
      <c r="AY1404" t="n">
        <v>2311819</v>
      </c>
      <c r="AZ1404" t="s">
        <v>802</v>
      </c>
      <c r="BA1404" t="s"/>
      <c r="BB1404" t="n">
        <v>87495</v>
      </c>
      <c r="BC1404" t="n">
        <v>9.9761009216309</v>
      </c>
      <c r="BD1404" t="n">
        <v>53.550092940343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97</v>
      </c>
      <c r="B1405" t="s">
        <v>71</v>
      </c>
      <c r="C1405" t="s">
        <v>98</v>
      </c>
      <c r="D1405" t="n">
        <v>2</v>
      </c>
      <c r="E1405" t="s">
        <v>799</v>
      </c>
      <c r="F1405" t="n">
        <v>5176127</v>
      </c>
      <c r="G1405" t="s">
        <v>74</v>
      </c>
      <c r="H1405" t="s">
        <v>75</v>
      </c>
      <c r="I1405" t="s"/>
      <c r="J1405" t="s">
        <v>74</v>
      </c>
      <c r="K1405" t="n">
        <v>190</v>
      </c>
      <c r="L1405" t="s">
        <v>76</v>
      </c>
      <c r="M1405" t="s"/>
      <c r="N1405" t="s">
        <v>815</v>
      </c>
      <c r="O1405" t="s">
        <v>78</v>
      </c>
      <c r="P1405" t="s">
        <v>801</v>
      </c>
      <c r="Q1405" t="s"/>
      <c r="R1405" t="s">
        <v>80</v>
      </c>
      <c r="S1405" t="s">
        <v>461</v>
      </c>
      <c r="T1405" t="s">
        <v>82</v>
      </c>
      <c r="U1405" t="s"/>
      <c r="V1405" t="s">
        <v>83</v>
      </c>
      <c r="W1405" t="s">
        <v>84</v>
      </c>
      <c r="X1405" t="s"/>
      <c r="Y1405" t="s">
        <v>85</v>
      </c>
      <c r="Z1405">
        <f>HYPERLINK("https://hotelmonitor-cachepage.eclerx.com/savepage/tk_15439014538455238_sr_2151.html","info")</f>
        <v/>
      </c>
      <c r="AA1405" t="n">
        <v>203296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87</v>
      </c>
      <c r="AO1405" t="s"/>
      <c r="AP1405" t="n">
        <v>13</v>
      </c>
      <c r="AQ1405" t="s">
        <v>88</v>
      </c>
      <c r="AR1405" t="s">
        <v>110</v>
      </c>
      <c r="AS1405" t="s"/>
      <c r="AT1405" t="s">
        <v>90</v>
      </c>
      <c r="AU1405" t="s"/>
      <c r="AV1405" t="s"/>
      <c r="AW1405" t="s"/>
      <c r="AX1405" t="s"/>
      <c r="AY1405" t="n">
        <v>2311819</v>
      </c>
      <c r="AZ1405" t="s">
        <v>802</v>
      </c>
      <c r="BA1405" t="s"/>
      <c r="BB1405" t="n">
        <v>87495</v>
      </c>
      <c r="BC1405" t="n">
        <v>9.9761009216309</v>
      </c>
      <c r="BD1405" t="n">
        <v>53.550092940343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97</v>
      </c>
      <c r="B1406" t="s">
        <v>71</v>
      </c>
      <c r="C1406" t="s">
        <v>98</v>
      </c>
      <c r="D1406" t="n">
        <v>2</v>
      </c>
      <c r="E1406" t="s">
        <v>799</v>
      </c>
      <c r="F1406" t="n">
        <v>5176127</v>
      </c>
      <c r="G1406" t="s">
        <v>74</v>
      </c>
      <c r="H1406" t="s">
        <v>75</v>
      </c>
      <c r="I1406" t="s"/>
      <c r="J1406" t="s">
        <v>74</v>
      </c>
      <c r="K1406" t="n">
        <v>190</v>
      </c>
      <c r="L1406" t="s">
        <v>76</v>
      </c>
      <c r="M1406" t="s"/>
      <c r="N1406" t="s">
        <v>816</v>
      </c>
      <c r="O1406" t="s">
        <v>78</v>
      </c>
      <c r="P1406" t="s">
        <v>801</v>
      </c>
      <c r="Q1406" t="s"/>
      <c r="R1406" t="s">
        <v>80</v>
      </c>
      <c r="S1406" t="s">
        <v>461</v>
      </c>
      <c r="T1406" t="s">
        <v>82</v>
      </c>
      <c r="U1406" t="s"/>
      <c r="V1406" t="s">
        <v>83</v>
      </c>
      <c r="W1406" t="s">
        <v>84</v>
      </c>
      <c r="X1406" t="s"/>
      <c r="Y1406" t="s">
        <v>85</v>
      </c>
      <c r="Z1406">
        <f>HYPERLINK("https://hotelmonitor-cachepage.eclerx.com/savepage/tk_15439014538455238_sr_2151.html","info")</f>
        <v/>
      </c>
      <c r="AA1406" t="n">
        <v>203296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87</v>
      </c>
      <c r="AO1406" t="s"/>
      <c r="AP1406" t="n">
        <v>13</v>
      </c>
      <c r="AQ1406" t="s">
        <v>88</v>
      </c>
      <c r="AR1406" t="s">
        <v>110</v>
      </c>
      <c r="AS1406" t="s"/>
      <c r="AT1406" t="s">
        <v>90</v>
      </c>
      <c r="AU1406" t="s"/>
      <c r="AV1406" t="s"/>
      <c r="AW1406" t="s"/>
      <c r="AX1406" t="s"/>
      <c r="AY1406" t="n">
        <v>2311819</v>
      </c>
      <c r="AZ1406" t="s">
        <v>802</v>
      </c>
      <c r="BA1406" t="s"/>
      <c r="BB1406" t="n">
        <v>87495</v>
      </c>
      <c r="BC1406" t="n">
        <v>9.9761009216309</v>
      </c>
      <c r="BD1406" t="n">
        <v>53.550092940343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97</v>
      </c>
      <c r="B1407" t="s">
        <v>71</v>
      </c>
      <c r="C1407" t="s">
        <v>98</v>
      </c>
      <c r="D1407" t="n">
        <v>2</v>
      </c>
      <c r="E1407" t="s">
        <v>799</v>
      </c>
      <c r="F1407" t="n">
        <v>5176127</v>
      </c>
      <c r="G1407" t="s">
        <v>74</v>
      </c>
      <c r="H1407" t="s">
        <v>75</v>
      </c>
      <c r="I1407" t="s"/>
      <c r="J1407" t="s">
        <v>74</v>
      </c>
      <c r="K1407" t="n">
        <v>192</v>
      </c>
      <c r="L1407" t="s">
        <v>76</v>
      </c>
      <c r="M1407" t="s"/>
      <c r="N1407" t="s">
        <v>816</v>
      </c>
      <c r="O1407" t="s">
        <v>78</v>
      </c>
      <c r="P1407" t="s">
        <v>801</v>
      </c>
      <c r="Q1407" t="s"/>
      <c r="R1407" t="s">
        <v>80</v>
      </c>
      <c r="S1407" t="s">
        <v>429</v>
      </c>
      <c r="T1407" t="s">
        <v>82</v>
      </c>
      <c r="U1407" t="s"/>
      <c r="V1407" t="s">
        <v>83</v>
      </c>
      <c r="W1407" t="s">
        <v>84</v>
      </c>
      <c r="X1407" t="s"/>
      <c r="Y1407" t="s">
        <v>85</v>
      </c>
      <c r="Z1407">
        <f>HYPERLINK("https://hotelmonitor-cachepage.eclerx.com/savepage/tk_15439014538455238_sr_2151.html","info")</f>
        <v/>
      </c>
      <c r="AA1407" t="n">
        <v>203296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87</v>
      </c>
      <c r="AO1407" t="s"/>
      <c r="AP1407" t="n">
        <v>13</v>
      </c>
      <c r="AQ1407" t="s">
        <v>88</v>
      </c>
      <c r="AR1407" t="s">
        <v>116</v>
      </c>
      <c r="AS1407" t="s"/>
      <c r="AT1407" t="s">
        <v>90</v>
      </c>
      <c r="AU1407" t="s"/>
      <c r="AV1407" t="s"/>
      <c r="AW1407" t="s"/>
      <c r="AX1407" t="s"/>
      <c r="AY1407" t="n">
        <v>2311819</v>
      </c>
      <c r="AZ1407" t="s">
        <v>802</v>
      </c>
      <c r="BA1407" t="s"/>
      <c r="BB1407" t="n">
        <v>87495</v>
      </c>
      <c r="BC1407" t="n">
        <v>9.9761009216309</v>
      </c>
      <c r="BD1407" t="n">
        <v>53.550092940343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97</v>
      </c>
      <c r="B1408" t="s">
        <v>71</v>
      </c>
      <c r="C1408" t="s">
        <v>98</v>
      </c>
      <c r="D1408" t="n">
        <v>2</v>
      </c>
      <c r="E1408" t="s">
        <v>799</v>
      </c>
      <c r="F1408" t="n">
        <v>5176127</v>
      </c>
      <c r="G1408" t="s">
        <v>74</v>
      </c>
      <c r="H1408" t="s">
        <v>75</v>
      </c>
      <c r="I1408" t="s"/>
      <c r="J1408" t="s">
        <v>74</v>
      </c>
      <c r="K1408" t="n">
        <v>192</v>
      </c>
      <c r="L1408" t="s">
        <v>76</v>
      </c>
      <c r="M1408" t="s"/>
      <c r="N1408" t="s">
        <v>815</v>
      </c>
      <c r="O1408" t="s">
        <v>78</v>
      </c>
      <c r="P1408" t="s">
        <v>801</v>
      </c>
      <c r="Q1408" t="s"/>
      <c r="R1408" t="s">
        <v>80</v>
      </c>
      <c r="S1408" t="s">
        <v>429</v>
      </c>
      <c r="T1408" t="s">
        <v>82</v>
      </c>
      <c r="U1408" t="s"/>
      <c r="V1408" t="s">
        <v>83</v>
      </c>
      <c r="W1408" t="s">
        <v>84</v>
      </c>
      <c r="X1408" t="s"/>
      <c r="Y1408" t="s">
        <v>85</v>
      </c>
      <c r="Z1408">
        <f>HYPERLINK("https://hotelmonitor-cachepage.eclerx.com/savepage/tk_15439014538455238_sr_2151.html","info")</f>
        <v/>
      </c>
      <c r="AA1408" t="n">
        <v>203296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87</v>
      </c>
      <c r="AO1408" t="s"/>
      <c r="AP1408" t="n">
        <v>13</v>
      </c>
      <c r="AQ1408" t="s">
        <v>88</v>
      </c>
      <c r="AR1408" t="s">
        <v>116</v>
      </c>
      <c r="AS1408" t="s"/>
      <c r="AT1408" t="s">
        <v>90</v>
      </c>
      <c r="AU1408" t="s"/>
      <c r="AV1408" t="s"/>
      <c r="AW1408" t="s"/>
      <c r="AX1408" t="s"/>
      <c r="AY1408" t="n">
        <v>2311819</v>
      </c>
      <c r="AZ1408" t="s">
        <v>802</v>
      </c>
      <c r="BA1408" t="s"/>
      <c r="BB1408" t="n">
        <v>87495</v>
      </c>
      <c r="BC1408" t="n">
        <v>9.9761009216309</v>
      </c>
      <c r="BD1408" t="n">
        <v>53.550092940343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581</v>
      </c>
      <c r="F1409" t="n">
        <v>2028137</v>
      </c>
      <c r="G1409" t="s">
        <v>74</v>
      </c>
      <c r="H1409" t="s">
        <v>75</v>
      </c>
      <c r="I1409" t="s"/>
      <c r="J1409" t="s">
        <v>74</v>
      </c>
      <c r="K1409" t="n">
        <v>136</v>
      </c>
      <c r="L1409" t="s">
        <v>76</v>
      </c>
      <c r="M1409" t="s"/>
      <c r="N1409" t="s">
        <v>454</v>
      </c>
      <c r="O1409" t="s">
        <v>78</v>
      </c>
      <c r="P1409" t="s">
        <v>581</v>
      </c>
      <c r="Q1409" t="s"/>
      <c r="R1409" t="s">
        <v>80</v>
      </c>
      <c r="S1409" t="s">
        <v>294</v>
      </c>
      <c r="T1409" t="s">
        <v>82</v>
      </c>
      <c r="U1409" t="s"/>
      <c r="V1409" t="s">
        <v>83</v>
      </c>
      <c r="W1409" t="s">
        <v>94</v>
      </c>
      <c r="X1409" t="s"/>
      <c r="Y1409" t="s">
        <v>85</v>
      </c>
      <c r="Z1409">
        <f>HYPERLINK("https://hotelmonitor-cachepage.eclerx.com/savepage/tk_15439114754054568_sr_2152.html","info")</f>
        <v/>
      </c>
      <c r="AA1409" t="n">
        <v>374642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87</v>
      </c>
      <c r="AO1409" t="s"/>
      <c r="AP1409" t="n">
        <v>17</v>
      </c>
      <c r="AQ1409" t="s">
        <v>88</v>
      </c>
      <c r="AR1409" t="s">
        <v>113</v>
      </c>
      <c r="AS1409" t="s"/>
      <c r="AT1409" t="s">
        <v>90</v>
      </c>
      <c r="AU1409" t="s"/>
      <c r="AV1409" t="s"/>
      <c r="AW1409" t="s"/>
      <c r="AX1409" t="s"/>
      <c r="AY1409" t="n">
        <v>2311859</v>
      </c>
      <c r="AZ1409" t="s">
        <v>582</v>
      </c>
      <c r="BA1409" t="s"/>
      <c r="BB1409" t="n">
        <v>152099</v>
      </c>
      <c r="BC1409" t="n">
        <v>9.9854943558197</v>
      </c>
      <c r="BD1409" t="n">
        <v>53.5479961312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581</v>
      </c>
      <c r="F1410" t="n">
        <v>2028137</v>
      </c>
      <c r="G1410" t="s">
        <v>74</v>
      </c>
      <c r="H1410" t="s">
        <v>75</v>
      </c>
      <c r="I1410" t="s"/>
      <c r="J1410" t="s">
        <v>74</v>
      </c>
      <c r="K1410" t="n">
        <v>136</v>
      </c>
      <c r="L1410" t="s">
        <v>76</v>
      </c>
      <c r="M1410" t="s"/>
      <c r="N1410" t="s">
        <v>583</v>
      </c>
      <c r="O1410" t="s">
        <v>78</v>
      </c>
      <c r="P1410" t="s">
        <v>581</v>
      </c>
      <c r="Q1410" t="s"/>
      <c r="R1410" t="s">
        <v>80</v>
      </c>
      <c r="S1410" t="s">
        <v>294</v>
      </c>
      <c r="T1410" t="s">
        <v>82</v>
      </c>
      <c r="U1410" t="s"/>
      <c r="V1410" t="s">
        <v>83</v>
      </c>
      <c r="W1410" t="s">
        <v>94</v>
      </c>
      <c r="X1410" t="s"/>
      <c r="Y1410" t="s">
        <v>85</v>
      </c>
      <c r="Z1410">
        <f>HYPERLINK("https://hotelmonitor-cachepage.eclerx.com/savepage/tk_15439114754054568_sr_2152.html","info")</f>
        <v/>
      </c>
      <c r="AA1410" t="n">
        <v>374642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87</v>
      </c>
      <c r="AO1410" t="s"/>
      <c r="AP1410" t="n">
        <v>17</v>
      </c>
      <c r="AQ1410" t="s">
        <v>88</v>
      </c>
      <c r="AR1410" t="s">
        <v>103</v>
      </c>
      <c r="AS1410" t="s"/>
      <c r="AT1410" t="s">
        <v>90</v>
      </c>
      <c r="AU1410" t="s"/>
      <c r="AV1410" t="s"/>
      <c r="AW1410" t="s"/>
      <c r="AX1410" t="s"/>
      <c r="AY1410" t="n">
        <v>2311859</v>
      </c>
      <c r="AZ1410" t="s">
        <v>582</v>
      </c>
      <c r="BA1410" t="s"/>
      <c r="BB1410" t="n">
        <v>152099</v>
      </c>
      <c r="BC1410" t="n">
        <v>9.9854943558197</v>
      </c>
      <c r="BD1410" t="n">
        <v>53.5479961312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581</v>
      </c>
      <c r="F1411" t="n">
        <v>2028137</v>
      </c>
      <c r="G1411" t="s">
        <v>74</v>
      </c>
      <c r="H1411" t="s">
        <v>75</v>
      </c>
      <c r="I1411" t="s"/>
      <c r="J1411" t="s">
        <v>74</v>
      </c>
      <c r="K1411" t="n">
        <v>136</v>
      </c>
      <c r="L1411" t="s">
        <v>76</v>
      </c>
      <c r="M1411" t="s"/>
      <c r="N1411" t="s">
        <v>454</v>
      </c>
      <c r="O1411" t="s">
        <v>78</v>
      </c>
      <c r="P1411" t="s">
        <v>581</v>
      </c>
      <c r="Q1411" t="s"/>
      <c r="R1411" t="s">
        <v>80</v>
      </c>
      <c r="S1411" t="s">
        <v>294</v>
      </c>
      <c r="T1411" t="s">
        <v>82</v>
      </c>
      <c r="U1411" t="s"/>
      <c r="V1411" t="s">
        <v>83</v>
      </c>
      <c r="W1411" t="s">
        <v>94</v>
      </c>
      <c r="X1411" t="s"/>
      <c r="Y1411" t="s">
        <v>85</v>
      </c>
      <c r="Z1411">
        <f>HYPERLINK("https://hotelmonitor-cachepage.eclerx.com/savepage/tk_15439114754054568_sr_2152.html","info")</f>
        <v/>
      </c>
      <c r="AA1411" t="n">
        <v>374642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87</v>
      </c>
      <c r="AO1411" t="s"/>
      <c r="AP1411" t="n">
        <v>17</v>
      </c>
      <c r="AQ1411" t="s">
        <v>88</v>
      </c>
      <c r="AR1411" t="s">
        <v>119</v>
      </c>
      <c r="AS1411" t="s"/>
      <c r="AT1411" t="s">
        <v>90</v>
      </c>
      <c r="AU1411" t="s"/>
      <c r="AV1411" t="s"/>
      <c r="AW1411" t="s"/>
      <c r="AX1411" t="s"/>
      <c r="AY1411" t="n">
        <v>2311859</v>
      </c>
      <c r="AZ1411" t="s">
        <v>582</v>
      </c>
      <c r="BA1411" t="s"/>
      <c r="BB1411" t="n">
        <v>152099</v>
      </c>
      <c r="BC1411" t="n">
        <v>9.9854943558197</v>
      </c>
      <c r="BD1411" t="n">
        <v>53.5479961312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581</v>
      </c>
      <c r="F1412" t="n">
        <v>2028137</v>
      </c>
      <c r="G1412" t="s">
        <v>74</v>
      </c>
      <c r="H1412" t="s">
        <v>75</v>
      </c>
      <c r="I1412" t="s"/>
      <c r="J1412" t="s">
        <v>74</v>
      </c>
      <c r="K1412" t="n">
        <v>137</v>
      </c>
      <c r="L1412" t="s">
        <v>76</v>
      </c>
      <c r="M1412" t="s"/>
      <c r="N1412" t="s">
        <v>454</v>
      </c>
      <c r="O1412" t="s">
        <v>78</v>
      </c>
      <c r="P1412" t="s">
        <v>581</v>
      </c>
      <c r="Q1412" t="s"/>
      <c r="R1412" t="s">
        <v>80</v>
      </c>
      <c r="S1412" t="s">
        <v>495</v>
      </c>
      <c r="T1412" t="s">
        <v>82</v>
      </c>
      <c r="U1412" t="s"/>
      <c r="V1412" t="s">
        <v>83</v>
      </c>
      <c r="W1412" t="s">
        <v>94</v>
      </c>
      <c r="X1412" t="s"/>
      <c r="Y1412" t="s">
        <v>85</v>
      </c>
      <c r="Z1412">
        <f>HYPERLINK("https://hotelmonitor-cachepage.eclerx.com/savepage/tk_15439114754054568_sr_2152.html","info")</f>
        <v/>
      </c>
      <c r="AA1412" t="n">
        <v>374642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87</v>
      </c>
      <c r="AO1412" t="s"/>
      <c r="AP1412" t="n">
        <v>17</v>
      </c>
      <c r="AQ1412" t="s">
        <v>88</v>
      </c>
      <c r="AR1412" t="s">
        <v>121</v>
      </c>
      <c r="AS1412" t="s"/>
      <c r="AT1412" t="s">
        <v>90</v>
      </c>
      <c r="AU1412" t="s"/>
      <c r="AV1412" t="s"/>
      <c r="AW1412" t="s"/>
      <c r="AX1412" t="s"/>
      <c r="AY1412" t="n">
        <v>2311859</v>
      </c>
      <c r="AZ1412" t="s">
        <v>582</v>
      </c>
      <c r="BA1412" t="s"/>
      <c r="BB1412" t="n">
        <v>152099</v>
      </c>
      <c r="BC1412" t="n">
        <v>9.9854943558197</v>
      </c>
      <c r="BD1412" t="n">
        <v>53.5479961312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581</v>
      </c>
      <c r="F1413" t="n">
        <v>2028137</v>
      </c>
      <c r="G1413" t="s">
        <v>74</v>
      </c>
      <c r="H1413" t="s">
        <v>75</v>
      </c>
      <c r="I1413" t="s"/>
      <c r="J1413" t="s">
        <v>74</v>
      </c>
      <c r="K1413" t="n">
        <v>138</v>
      </c>
      <c r="L1413" t="s">
        <v>76</v>
      </c>
      <c r="M1413" t="s"/>
      <c r="N1413" t="s">
        <v>454</v>
      </c>
      <c r="O1413" t="s">
        <v>78</v>
      </c>
      <c r="P1413" t="s">
        <v>581</v>
      </c>
      <c r="Q1413" t="s"/>
      <c r="R1413" t="s">
        <v>80</v>
      </c>
      <c r="S1413" t="s">
        <v>274</v>
      </c>
      <c r="T1413" t="s">
        <v>82</v>
      </c>
      <c r="U1413" t="s"/>
      <c r="V1413" t="s">
        <v>83</v>
      </c>
      <c r="W1413" t="s">
        <v>94</v>
      </c>
      <c r="X1413" t="s"/>
      <c r="Y1413" t="s">
        <v>85</v>
      </c>
      <c r="Z1413">
        <f>HYPERLINK("https://hotelmonitor-cachepage.eclerx.com/savepage/tk_15439114754054568_sr_2152.html","info")</f>
        <v/>
      </c>
      <c r="AA1413" t="n">
        <v>374642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87</v>
      </c>
      <c r="AO1413" t="s"/>
      <c r="AP1413" t="n">
        <v>17</v>
      </c>
      <c r="AQ1413" t="s">
        <v>88</v>
      </c>
      <c r="AR1413" t="s">
        <v>124</v>
      </c>
      <c r="AS1413" t="s"/>
      <c r="AT1413" t="s">
        <v>90</v>
      </c>
      <c r="AU1413" t="s"/>
      <c r="AV1413" t="s"/>
      <c r="AW1413" t="s"/>
      <c r="AX1413" t="s"/>
      <c r="AY1413" t="n">
        <v>2311859</v>
      </c>
      <c r="AZ1413" t="s">
        <v>582</v>
      </c>
      <c r="BA1413" t="s"/>
      <c r="BB1413" t="n">
        <v>152099</v>
      </c>
      <c r="BC1413" t="n">
        <v>9.9854943558197</v>
      </c>
      <c r="BD1413" t="n">
        <v>53.5479961312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581</v>
      </c>
      <c r="F1414" t="n">
        <v>2028137</v>
      </c>
      <c r="G1414" t="s">
        <v>74</v>
      </c>
      <c r="H1414" t="s">
        <v>75</v>
      </c>
      <c r="I1414" t="s"/>
      <c r="J1414" t="s">
        <v>74</v>
      </c>
      <c r="K1414" t="n">
        <v>140</v>
      </c>
      <c r="L1414" t="s">
        <v>76</v>
      </c>
      <c r="M1414" t="s"/>
      <c r="N1414" t="s">
        <v>454</v>
      </c>
      <c r="O1414" t="s">
        <v>78</v>
      </c>
      <c r="P1414" t="s">
        <v>581</v>
      </c>
      <c r="Q1414" t="s"/>
      <c r="R1414" t="s">
        <v>80</v>
      </c>
      <c r="S1414" t="s">
        <v>352</v>
      </c>
      <c r="T1414" t="s">
        <v>82</v>
      </c>
      <c r="U1414" t="s"/>
      <c r="V1414" t="s">
        <v>83</v>
      </c>
      <c r="W1414" t="s">
        <v>94</v>
      </c>
      <c r="X1414" t="s"/>
      <c r="Y1414" t="s">
        <v>85</v>
      </c>
      <c r="Z1414">
        <f>HYPERLINK("https://hotelmonitor-cachepage.eclerx.com/savepage/tk_15439114754054568_sr_2152.html","info")</f>
        <v/>
      </c>
      <c r="AA1414" t="n">
        <v>374642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87</v>
      </c>
      <c r="AO1414" t="s"/>
      <c r="AP1414" t="n">
        <v>17</v>
      </c>
      <c r="AQ1414" t="s">
        <v>88</v>
      </c>
      <c r="AR1414" t="s">
        <v>119</v>
      </c>
      <c r="AS1414" t="s"/>
      <c r="AT1414" t="s">
        <v>90</v>
      </c>
      <c r="AU1414" t="s"/>
      <c r="AV1414" t="s"/>
      <c r="AW1414" t="s"/>
      <c r="AX1414" t="s"/>
      <c r="AY1414" t="n">
        <v>2311859</v>
      </c>
      <c r="AZ1414" t="s">
        <v>582</v>
      </c>
      <c r="BA1414" t="s"/>
      <c r="BB1414" t="n">
        <v>152099</v>
      </c>
      <c r="BC1414" t="n">
        <v>9.9854943558197</v>
      </c>
      <c r="BD1414" t="n">
        <v>53.5479961312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581</v>
      </c>
      <c r="F1415" t="n">
        <v>2028137</v>
      </c>
      <c r="G1415" t="s">
        <v>74</v>
      </c>
      <c r="H1415" t="s">
        <v>75</v>
      </c>
      <c r="I1415" t="s"/>
      <c r="J1415" t="s">
        <v>74</v>
      </c>
      <c r="K1415" t="n">
        <v>140</v>
      </c>
      <c r="L1415" t="s">
        <v>76</v>
      </c>
      <c r="M1415" t="s"/>
      <c r="N1415" t="s">
        <v>454</v>
      </c>
      <c r="O1415" t="s">
        <v>78</v>
      </c>
      <c r="P1415" t="s">
        <v>581</v>
      </c>
      <c r="Q1415" t="s"/>
      <c r="R1415" t="s">
        <v>80</v>
      </c>
      <c r="S1415" t="s">
        <v>352</v>
      </c>
      <c r="T1415" t="s">
        <v>82</v>
      </c>
      <c r="U1415" t="s"/>
      <c r="V1415" t="s">
        <v>83</v>
      </c>
      <c r="W1415" t="s">
        <v>94</v>
      </c>
      <c r="X1415" t="s"/>
      <c r="Y1415" t="s">
        <v>85</v>
      </c>
      <c r="Z1415">
        <f>HYPERLINK("https://hotelmonitor-cachepage.eclerx.com/savepage/tk_15439114754054568_sr_2152.html","info")</f>
        <v/>
      </c>
      <c r="AA1415" t="n">
        <v>374642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87</v>
      </c>
      <c r="AO1415" t="s"/>
      <c r="AP1415" t="n">
        <v>17</v>
      </c>
      <c r="AQ1415" t="s">
        <v>88</v>
      </c>
      <c r="AR1415" t="s">
        <v>119</v>
      </c>
      <c r="AS1415" t="s"/>
      <c r="AT1415" t="s">
        <v>90</v>
      </c>
      <c r="AU1415" t="s"/>
      <c r="AV1415" t="s"/>
      <c r="AW1415" t="s"/>
      <c r="AX1415" t="s"/>
      <c r="AY1415" t="n">
        <v>2311859</v>
      </c>
      <c r="AZ1415" t="s">
        <v>582</v>
      </c>
      <c r="BA1415" t="s"/>
      <c r="BB1415" t="n">
        <v>152099</v>
      </c>
      <c r="BC1415" t="n">
        <v>9.9854943558197</v>
      </c>
      <c r="BD1415" t="n">
        <v>53.5479961312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581</v>
      </c>
      <c r="F1416" t="n">
        <v>2028137</v>
      </c>
      <c r="G1416" t="s">
        <v>74</v>
      </c>
      <c r="H1416" t="s">
        <v>75</v>
      </c>
      <c r="I1416" t="s"/>
      <c r="J1416" t="s">
        <v>74</v>
      </c>
      <c r="K1416" t="n">
        <v>140</v>
      </c>
      <c r="L1416" t="s">
        <v>76</v>
      </c>
      <c r="M1416" t="s"/>
      <c r="N1416" t="s">
        <v>584</v>
      </c>
      <c r="O1416" t="s">
        <v>78</v>
      </c>
      <c r="P1416" t="s">
        <v>581</v>
      </c>
      <c r="Q1416" t="s"/>
      <c r="R1416" t="s">
        <v>80</v>
      </c>
      <c r="S1416" t="s">
        <v>352</v>
      </c>
      <c r="T1416" t="s">
        <v>82</v>
      </c>
      <c r="U1416" t="s"/>
      <c r="V1416" t="s">
        <v>83</v>
      </c>
      <c r="W1416" t="s">
        <v>94</v>
      </c>
      <c r="X1416" t="s"/>
      <c r="Y1416" t="s">
        <v>85</v>
      </c>
      <c r="Z1416">
        <f>HYPERLINK("https://hotelmonitor-cachepage.eclerx.com/savepage/tk_15439114754054568_sr_2152.html","info")</f>
        <v/>
      </c>
      <c r="AA1416" t="n">
        <v>374642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87</v>
      </c>
      <c r="AO1416" t="s"/>
      <c r="AP1416" t="n">
        <v>17</v>
      </c>
      <c r="AQ1416" t="s">
        <v>88</v>
      </c>
      <c r="AR1416" t="s">
        <v>110</v>
      </c>
      <c r="AS1416" t="s"/>
      <c r="AT1416" t="s">
        <v>90</v>
      </c>
      <c r="AU1416" t="s"/>
      <c r="AV1416" t="s"/>
      <c r="AW1416" t="s"/>
      <c r="AX1416" t="s"/>
      <c r="AY1416" t="n">
        <v>2311859</v>
      </c>
      <c r="AZ1416" t="s">
        <v>582</v>
      </c>
      <c r="BA1416" t="s"/>
      <c r="BB1416" t="n">
        <v>152099</v>
      </c>
      <c r="BC1416" t="n">
        <v>9.9854943558197</v>
      </c>
      <c r="BD1416" t="n">
        <v>53.5479961312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581</v>
      </c>
      <c r="F1417" t="n">
        <v>2028137</v>
      </c>
      <c r="G1417" t="s">
        <v>74</v>
      </c>
      <c r="H1417" t="s">
        <v>75</v>
      </c>
      <c r="I1417" t="s"/>
      <c r="J1417" t="s">
        <v>74</v>
      </c>
      <c r="K1417" t="n">
        <v>140</v>
      </c>
      <c r="L1417" t="s">
        <v>76</v>
      </c>
      <c r="M1417" t="s"/>
      <c r="N1417" t="s">
        <v>584</v>
      </c>
      <c r="O1417" t="s">
        <v>78</v>
      </c>
      <c r="P1417" t="s">
        <v>581</v>
      </c>
      <c r="Q1417" t="s"/>
      <c r="R1417" t="s">
        <v>80</v>
      </c>
      <c r="S1417" t="s">
        <v>352</v>
      </c>
      <c r="T1417" t="s">
        <v>82</v>
      </c>
      <c r="U1417" t="s"/>
      <c r="V1417" t="s">
        <v>83</v>
      </c>
      <c r="W1417" t="s">
        <v>94</v>
      </c>
      <c r="X1417" t="s"/>
      <c r="Y1417" t="s">
        <v>85</v>
      </c>
      <c r="Z1417">
        <f>HYPERLINK("https://hotelmonitor-cachepage.eclerx.com/savepage/tk_15439114754054568_sr_2152.html","info")</f>
        <v/>
      </c>
      <c r="AA1417" t="n">
        <v>374642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87</v>
      </c>
      <c r="AO1417" t="s"/>
      <c r="AP1417" t="n">
        <v>17</v>
      </c>
      <c r="AQ1417" t="s">
        <v>88</v>
      </c>
      <c r="AR1417" t="s">
        <v>116</v>
      </c>
      <c r="AS1417" t="s"/>
      <c r="AT1417" t="s">
        <v>90</v>
      </c>
      <c r="AU1417" t="s"/>
      <c r="AV1417" t="s"/>
      <c r="AW1417" t="s"/>
      <c r="AX1417" t="s"/>
      <c r="AY1417" t="n">
        <v>2311859</v>
      </c>
      <c r="AZ1417" t="s">
        <v>582</v>
      </c>
      <c r="BA1417" t="s"/>
      <c r="BB1417" t="n">
        <v>152099</v>
      </c>
      <c r="BC1417" t="n">
        <v>9.9854943558197</v>
      </c>
      <c r="BD1417" t="n">
        <v>53.5479961312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581</v>
      </c>
      <c r="F1418" t="n">
        <v>2028137</v>
      </c>
      <c r="G1418" t="s">
        <v>74</v>
      </c>
      <c r="H1418" t="s">
        <v>75</v>
      </c>
      <c r="I1418" t="s"/>
      <c r="J1418" t="s">
        <v>74</v>
      </c>
      <c r="K1418" t="n">
        <v>141</v>
      </c>
      <c r="L1418" t="s">
        <v>76</v>
      </c>
      <c r="M1418" t="s"/>
      <c r="N1418" t="s">
        <v>585</v>
      </c>
      <c r="O1418" t="s">
        <v>78</v>
      </c>
      <c r="P1418" t="s">
        <v>581</v>
      </c>
      <c r="Q1418" t="s"/>
      <c r="R1418" t="s">
        <v>80</v>
      </c>
      <c r="S1418" t="s">
        <v>353</v>
      </c>
      <c r="T1418" t="s">
        <v>82</v>
      </c>
      <c r="U1418" t="s"/>
      <c r="V1418" t="s">
        <v>83</v>
      </c>
      <c r="W1418" t="s">
        <v>94</v>
      </c>
      <c r="X1418" t="s"/>
      <c r="Y1418" t="s">
        <v>85</v>
      </c>
      <c r="Z1418">
        <f>HYPERLINK("https://hotelmonitor-cachepage.eclerx.com/savepage/tk_15439114754054568_sr_2152.html","info")</f>
        <v/>
      </c>
      <c r="AA1418" t="n">
        <v>374642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87</v>
      </c>
      <c r="AO1418" t="s"/>
      <c r="AP1418" t="n">
        <v>17</v>
      </c>
      <c r="AQ1418" t="s">
        <v>88</v>
      </c>
      <c r="AR1418" t="s">
        <v>103</v>
      </c>
      <c r="AS1418" t="s"/>
      <c r="AT1418" t="s">
        <v>90</v>
      </c>
      <c r="AU1418" t="s"/>
      <c r="AV1418" t="s"/>
      <c r="AW1418" t="s"/>
      <c r="AX1418" t="s"/>
      <c r="AY1418" t="n">
        <v>2311859</v>
      </c>
      <c r="AZ1418" t="s">
        <v>582</v>
      </c>
      <c r="BA1418" t="s"/>
      <c r="BB1418" t="n">
        <v>152099</v>
      </c>
      <c r="BC1418" t="n">
        <v>9.9854943558197</v>
      </c>
      <c r="BD1418" t="n">
        <v>53.5479961312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581</v>
      </c>
      <c r="F1419" t="n">
        <v>2028137</v>
      </c>
      <c r="G1419" t="s">
        <v>74</v>
      </c>
      <c r="H1419" t="s">
        <v>75</v>
      </c>
      <c r="I1419" t="s"/>
      <c r="J1419" t="s">
        <v>74</v>
      </c>
      <c r="K1419" t="n">
        <v>141</v>
      </c>
      <c r="L1419" t="s">
        <v>76</v>
      </c>
      <c r="M1419" t="s"/>
      <c r="N1419" t="s">
        <v>586</v>
      </c>
      <c r="O1419" t="s">
        <v>78</v>
      </c>
      <c r="P1419" t="s">
        <v>581</v>
      </c>
      <c r="Q1419" t="s"/>
      <c r="R1419" t="s">
        <v>80</v>
      </c>
      <c r="S1419" t="s">
        <v>353</v>
      </c>
      <c r="T1419" t="s">
        <v>82</v>
      </c>
      <c r="U1419" t="s"/>
      <c r="V1419" t="s">
        <v>83</v>
      </c>
      <c r="W1419" t="s">
        <v>94</v>
      </c>
      <c r="X1419" t="s"/>
      <c r="Y1419" t="s">
        <v>85</v>
      </c>
      <c r="Z1419">
        <f>HYPERLINK("https://hotelmonitor-cachepage.eclerx.com/savepage/tk_15439114754054568_sr_2152.html","info")</f>
        <v/>
      </c>
      <c r="AA1419" t="n">
        <v>374642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87</v>
      </c>
      <c r="AO1419" t="s"/>
      <c r="AP1419" t="n">
        <v>17</v>
      </c>
      <c r="AQ1419" t="s">
        <v>88</v>
      </c>
      <c r="AR1419" t="s">
        <v>89</v>
      </c>
      <c r="AS1419" t="s"/>
      <c r="AT1419" t="s">
        <v>90</v>
      </c>
      <c r="AU1419" t="s"/>
      <c r="AV1419" t="s"/>
      <c r="AW1419" t="s"/>
      <c r="AX1419" t="s"/>
      <c r="AY1419" t="n">
        <v>2311859</v>
      </c>
      <c r="AZ1419" t="s">
        <v>582</v>
      </c>
      <c r="BA1419" t="s"/>
      <c r="BB1419" t="n">
        <v>152099</v>
      </c>
      <c r="BC1419" t="n">
        <v>9.9854943558197</v>
      </c>
      <c r="BD1419" t="n">
        <v>53.5479961312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581</v>
      </c>
      <c r="F1420" t="n">
        <v>2028137</v>
      </c>
      <c r="G1420" t="s">
        <v>74</v>
      </c>
      <c r="H1420" t="s">
        <v>75</v>
      </c>
      <c r="I1420" t="s"/>
      <c r="J1420" t="s">
        <v>74</v>
      </c>
      <c r="K1420" t="n">
        <v>142</v>
      </c>
      <c r="L1420" t="s">
        <v>76</v>
      </c>
      <c r="M1420" t="s"/>
      <c r="N1420" t="s">
        <v>454</v>
      </c>
      <c r="O1420" t="s">
        <v>78</v>
      </c>
      <c r="P1420" t="s">
        <v>581</v>
      </c>
      <c r="Q1420" t="s"/>
      <c r="R1420" t="s">
        <v>80</v>
      </c>
      <c r="S1420" t="s">
        <v>154</v>
      </c>
      <c r="T1420" t="s">
        <v>82</v>
      </c>
      <c r="U1420" t="s"/>
      <c r="V1420" t="s">
        <v>83</v>
      </c>
      <c r="W1420" t="s">
        <v>94</v>
      </c>
      <c r="X1420" t="s"/>
      <c r="Y1420" t="s">
        <v>85</v>
      </c>
      <c r="Z1420">
        <f>HYPERLINK("https://hotelmonitor-cachepage.eclerx.com/savepage/tk_15439114754054568_sr_2152.html","info")</f>
        <v/>
      </c>
      <c r="AA1420" t="n">
        <v>374642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87</v>
      </c>
      <c r="AO1420" t="s"/>
      <c r="AP1420" t="n">
        <v>17</v>
      </c>
      <c r="AQ1420" t="s">
        <v>88</v>
      </c>
      <c r="AR1420" t="s">
        <v>124</v>
      </c>
      <c r="AS1420" t="s"/>
      <c r="AT1420" t="s">
        <v>90</v>
      </c>
      <c r="AU1420" t="s"/>
      <c r="AV1420" t="s"/>
      <c r="AW1420" t="s"/>
      <c r="AX1420" t="s"/>
      <c r="AY1420" t="n">
        <v>2311859</v>
      </c>
      <c r="AZ1420" t="s">
        <v>582</v>
      </c>
      <c r="BA1420" t="s"/>
      <c r="BB1420" t="n">
        <v>152099</v>
      </c>
      <c r="BC1420" t="n">
        <v>9.9854943558197</v>
      </c>
      <c r="BD1420" t="n">
        <v>53.5479961312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581</v>
      </c>
      <c r="F1421" t="n">
        <v>2028137</v>
      </c>
      <c r="G1421" t="s">
        <v>74</v>
      </c>
      <c r="H1421" t="s">
        <v>75</v>
      </c>
      <c r="I1421" t="s"/>
      <c r="J1421" t="s">
        <v>74</v>
      </c>
      <c r="K1421" t="n">
        <v>142</v>
      </c>
      <c r="L1421" t="s">
        <v>76</v>
      </c>
      <c r="M1421" t="s"/>
      <c r="N1421" t="s">
        <v>454</v>
      </c>
      <c r="O1421" t="s">
        <v>78</v>
      </c>
      <c r="P1421" t="s">
        <v>581</v>
      </c>
      <c r="Q1421" t="s"/>
      <c r="R1421" t="s">
        <v>80</v>
      </c>
      <c r="S1421" t="s">
        <v>154</v>
      </c>
      <c r="T1421" t="s">
        <v>82</v>
      </c>
      <c r="U1421" t="s"/>
      <c r="V1421" t="s">
        <v>83</v>
      </c>
      <c r="W1421" t="s">
        <v>94</v>
      </c>
      <c r="X1421" t="s"/>
      <c r="Y1421" t="s">
        <v>85</v>
      </c>
      <c r="Z1421">
        <f>HYPERLINK("https://hotelmonitor-cachepage.eclerx.com/savepage/tk_15439114754054568_sr_2152.html","info")</f>
        <v/>
      </c>
      <c r="AA1421" t="n">
        <v>374642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87</v>
      </c>
      <c r="AO1421" t="s"/>
      <c r="AP1421" t="n">
        <v>17</v>
      </c>
      <c r="AQ1421" t="s">
        <v>88</v>
      </c>
      <c r="AR1421" t="s">
        <v>124</v>
      </c>
      <c r="AS1421" t="s"/>
      <c r="AT1421" t="s">
        <v>90</v>
      </c>
      <c r="AU1421" t="s"/>
      <c r="AV1421" t="s"/>
      <c r="AW1421" t="s"/>
      <c r="AX1421" t="s"/>
      <c r="AY1421" t="n">
        <v>2311859</v>
      </c>
      <c r="AZ1421" t="s">
        <v>582</v>
      </c>
      <c r="BA1421" t="s"/>
      <c r="BB1421" t="n">
        <v>152099</v>
      </c>
      <c r="BC1421" t="n">
        <v>9.9854943558197</v>
      </c>
      <c r="BD1421" t="n">
        <v>53.5479961312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581</v>
      </c>
      <c r="F1422" t="n">
        <v>2028137</v>
      </c>
      <c r="G1422" t="s">
        <v>74</v>
      </c>
      <c r="H1422" t="s">
        <v>75</v>
      </c>
      <c r="I1422" t="s"/>
      <c r="J1422" t="s">
        <v>74</v>
      </c>
      <c r="K1422" t="n">
        <v>144</v>
      </c>
      <c r="L1422" t="s">
        <v>76</v>
      </c>
      <c r="M1422" t="s"/>
      <c r="N1422" t="s">
        <v>586</v>
      </c>
      <c r="O1422" t="s">
        <v>78</v>
      </c>
      <c r="P1422" t="s">
        <v>581</v>
      </c>
      <c r="Q1422" t="s"/>
      <c r="R1422" t="s">
        <v>80</v>
      </c>
      <c r="S1422" t="s">
        <v>354</v>
      </c>
      <c r="T1422" t="s">
        <v>82</v>
      </c>
      <c r="U1422" t="s"/>
      <c r="V1422" t="s">
        <v>83</v>
      </c>
      <c r="W1422" t="s">
        <v>94</v>
      </c>
      <c r="X1422" t="s"/>
      <c r="Y1422" t="s">
        <v>85</v>
      </c>
      <c r="Z1422">
        <f>HYPERLINK("https://hotelmonitor-cachepage.eclerx.com/savepage/tk_15439114754054568_sr_2152.html","info")</f>
        <v/>
      </c>
      <c r="AA1422" t="n">
        <v>374642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87</v>
      </c>
      <c r="AO1422" t="s"/>
      <c r="AP1422" t="n">
        <v>17</v>
      </c>
      <c r="AQ1422" t="s">
        <v>88</v>
      </c>
      <c r="AR1422" t="s">
        <v>89</v>
      </c>
      <c r="AS1422" t="s"/>
      <c r="AT1422" t="s">
        <v>90</v>
      </c>
      <c r="AU1422" t="s"/>
      <c r="AV1422" t="s"/>
      <c r="AW1422" t="s"/>
      <c r="AX1422" t="s"/>
      <c r="AY1422" t="n">
        <v>2311859</v>
      </c>
      <c r="AZ1422" t="s">
        <v>582</v>
      </c>
      <c r="BA1422" t="s"/>
      <c r="BB1422" t="n">
        <v>152099</v>
      </c>
      <c r="BC1422" t="n">
        <v>9.9854943558197</v>
      </c>
      <c r="BD1422" t="n">
        <v>53.5479961312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581</v>
      </c>
      <c r="F1423" t="n">
        <v>2028137</v>
      </c>
      <c r="G1423" t="s">
        <v>74</v>
      </c>
      <c r="H1423" t="s">
        <v>75</v>
      </c>
      <c r="I1423" t="s"/>
      <c r="J1423" t="s">
        <v>74</v>
      </c>
      <c r="K1423" t="n">
        <v>149</v>
      </c>
      <c r="L1423" t="s">
        <v>76</v>
      </c>
      <c r="M1423" t="s"/>
      <c r="N1423" t="s">
        <v>587</v>
      </c>
      <c r="O1423" t="s">
        <v>78</v>
      </c>
      <c r="P1423" t="s">
        <v>581</v>
      </c>
      <c r="Q1423" t="s"/>
      <c r="R1423" t="s">
        <v>80</v>
      </c>
      <c r="S1423" t="s">
        <v>168</v>
      </c>
      <c r="T1423" t="s">
        <v>82</v>
      </c>
      <c r="U1423" t="s"/>
      <c r="V1423" t="s">
        <v>83</v>
      </c>
      <c r="W1423" t="s">
        <v>94</v>
      </c>
      <c r="X1423" t="s"/>
      <c r="Y1423" t="s">
        <v>85</v>
      </c>
      <c r="Z1423">
        <f>HYPERLINK("https://hotelmonitor-cachepage.eclerx.com/savepage/tk_15439114754054568_sr_2152.html","info")</f>
        <v/>
      </c>
      <c r="AA1423" t="n">
        <v>374642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87</v>
      </c>
      <c r="AO1423" t="s"/>
      <c r="AP1423" t="n">
        <v>17</v>
      </c>
      <c r="AQ1423" t="s">
        <v>88</v>
      </c>
      <c r="AR1423" t="s">
        <v>126</v>
      </c>
      <c r="AS1423" t="s"/>
      <c r="AT1423" t="s">
        <v>90</v>
      </c>
      <c r="AU1423" t="s"/>
      <c r="AV1423" t="s"/>
      <c r="AW1423" t="s"/>
      <c r="AX1423" t="s"/>
      <c r="AY1423" t="n">
        <v>2311859</v>
      </c>
      <c r="AZ1423" t="s">
        <v>582</v>
      </c>
      <c r="BA1423" t="s"/>
      <c r="BB1423" t="n">
        <v>152099</v>
      </c>
      <c r="BC1423" t="n">
        <v>9.9854943558197</v>
      </c>
      <c r="BD1423" t="n">
        <v>53.5479961312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581</v>
      </c>
      <c r="F1424" t="n">
        <v>2028137</v>
      </c>
      <c r="G1424" t="s">
        <v>74</v>
      </c>
      <c r="H1424" t="s">
        <v>75</v>
      </c>
      <c r="I1424" t="s"/>
      <c r="J1424" t="s">
        <v>74</v>
      </c>
      <c r="K1424" t="n">
        <v>158</v>
      </c>
      <c r="L1424" t="s">
        <v>76</v>
      </c>
      <c r="M1424" t="s"/>
      <c r="N1424" t="s">
        <v>817</v>
      </c>
      <c r="O1424" t="s">
        <v>78</v>
      </c>
      <c r="P1424" t="s">
        <v>581</v>
      </c>
      <c r="Q1424" t="s"/>
      <c r="R1424" t="s">
        <v>80</v>
      </c>
      <c r="S1424" t="s">
        <v>459</v>
      </c>
      <c r="T1424" t="s">
        <v>82</v>
      </c>
      <c r="U1424" t="s"/>
      <c r="V1424" t="s">
        <v>83</v>
      </c>
      <c r="W1424" t="s">
        <v>84</v>
      </c>
      <c r="X1424" t="s"/>
      <c r="Y1424" t="s">
        <v>85</v>
      </c>
      <c r="Z1424">
        <f>HYPERLINK("https://hotelmonitor-cachepage.eclerx.com/savepage/tk_15439114754054568_sr_2152.html","info")</f>
        <v/>
      </c>
      <c r="AA1424" t="n">
        <v>374642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87</v>
      </c>
      <c r="AO1424" t="s"/>
      <c r="AP1424" t="n">
        <v>17</v>
      </c>
      <c r="AQ1424" t="s">
        <v>88</v>
      </c>
      <c r="AR1424" t="s">
        <v>89</v>
      </c>
      <c r="AS1424" t="s"/>
      <c r="AT1424" t="s">
        <v>90</v>
      </c>
      <c r="AU1424" t="s"/>
      <c r="AV1424" t="s"/>
      <c r="AW1424" t="s"/>
      <c r="AX1424" t="s"/>
      <c r="AY1424" t="n">
        <v>2311859</v>
      </c>
      <c r="AZ1424" t="s">
        <v>582</v>
      </c>
      <c r="BA1424" t="s"/>
      <c r="BB1424" t="n">
        <v>152099</v>
      </c>
      <c r="BC1424" t="n">
        <v>9.9854943558197</v>
      </c>
      <c r="BD1424" t="n">
        <v>53.5479961312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581</v>
      </c>
      <c r="F1425" t="n">
        <v>2028137</v>
      </c>
      <c r="G1425" t="s">
        <v>74</v>
      </c>
      <c r="H1425" t="s">
        <v>75</v>
      </c>
      <c r="I1425" t="s"/>
      <c r="J1425" t="s">
        <v>74</v>
      </c>
      <c r="K1425" t="n">
        <v>158</v>
      </c>
      <c r="L1425" t="s">
        <v>76</v>
      </c>
      <c r="M1425" t="s"/>
      <c r="N1425" t="s">
        <v>818</v>
      </c>
      <c r="O1425" t="s">
        <v>78</v>
      </c>
      <c r="P1425" t="s">
        <v>581</v>
      </c>
      <c r="Q1425" t="s"/>
      <c r="R1425" t="s">
        <v>80</v>
      </c>
      <c r="S1425" t="s">
        <v>459</v>
      </c>
      <c r="T1425" t="s">
        <v>82</v>
      </c>
      <c r="U1425" t="s"/>
      <c r="V1425" t="s">
        <v>83</v>
      </c>
      <c r="W1425" t="s">
        <v>84</v>
      </c>
      <c r="X1425" t="s"/>
      <c r="Y1425" t="s">
        <v>85</v>
      </c>
      <c r="Z1425">
        <f>HYPERLINK("https://hotelmonitor-cachepage.eclerx.com/savepage/tk_15439114754054568_sr_2152.html","info")</f>
        <v/>
      </c>
      <c r="AA1425" t="n">
        <v>374642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87</v>
      </c>
      <c r="AO1425" t="s"/>
      <c r="AP1425" t="n">
        <v>17</v>
      </c>
      <c r="AQ1425" t="s">
        <v>88</v>
      </c>
      <c r="AR1425" t="s">
        <v>119</v>
      </c>
      <c r="AS1425" t="s"/>
      <c r="AT1425" t="s">
        <v>90</v>
      </c>
      <c r="AU1425" t="s"/>
      <c r="AV1425" t="s"/>
      <c r="AW1425" t="s"/>
      <c r="AX1425" t="s"/>
      <c r="AY1425" t="n">
        <v>2311859</v>
      </c>
      <c r="AZ1425" t="s">
        <v>582</v>
      </c>
      <c r="BA1425" t="s"/>
      <c r="BB1425" t="n">
        <v>152099</v>
      </c>
      <c r="BC1425" t="n">
        <v>9.9854943558197</v>
      </c>
      <c r="BD1425" t="n">
        <v>53.5479961312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581</v>
      </c>
      <c r="F1426" t="n">
        <v>2028137</v>
      </c>
      <c r="G1426" t="s">
        <v>74</v>
      </c>
      <c r="H1426" t="s">
        <v>75</v>
      </c>
      <c r="I1426" t="s"/>
      <c r="J1426" t="s">
        <v>74</v>
      </c>
      <c r="K1426" t="n">
        <v>158</v>
      </c>
      <c r="L1426" t="s">
        <v>76</v>
      </c>
      <c r="M1426" t="s"/>
      <c r="N1426" t="s">
        <v>818</v>
      </c>
      <c r="O1426" t="s">
        <v>78</v>
      </c>
      <c r="P1426" t="s">
        <v>581</v>
      </c>
      <c r="Q1426" t="s"/>
      <c r="R1426" t="s">
        <v>80</v>
      </c>
      <c r="S1426" t="s">
        <v>459</v>
      </c>
      <c r="T1426" t="s">
        <v>82</v>
      </c>
      <c r="U1426" t="s"/>
      <c r="V1426" t="s">
        <v>83</v>
      </c>
      <c r="W1426" t="s">
        <v>84</v>
      </c>
      <c r="X1426" t="s"/>
      <c r="Y1426" t="s">
        <v>85</v>
      </c>
      <c r="Z1426">
        <f>HYPERLINK("https://hotelmonitor-cachepage.eclerx.com/savepage/tk_15439114754054568_sr_2152.html","info")</f>
        <v/>
      </c>
      <c r="AA1426" t="n">
        <v>374642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87</v>
      </c>
      <c r="AO1426" t="s"/>
      <c r="AP1426" t="n">
        <v>17</v>
      </c>
      <c r="AQ1426" t="s">
        <v>88</v>
      </c>
      <c r="AR1426" t="s">
        <v>140</v>
      </c>
      <c r="AS1426" t="s"/>
      <c r="AT1426" t="s">
        <v>90</v>
      </c>
      <c r="AU1426" t="s"/>
      <c r="AV1426" t="s"/>
      <c r="AW1426" t="s"/>
      <c r="AX1426" t="s"/>
      <c r="AY1426" t="n">
        <v>2311859</v>
      </c>
      <c r="AZ1426" t="s">
        <v>582</v>
      </c>
      <c r="BA1426" t="s"/>
      <c r="BB1426" t="n">
        <v>152099</v>
      </c>
      <c r="BC1426" t="n">
        <v>9.9854943558197</v>
      </c>
      <c r="BD1426" t="n">
        <v>53.5479961312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581</v>
      </c>
      <c r="F1427" t="n">
        <v>2028137</v>
      </c>
      <c r="G1427" t="s">
        <v>74</v>
      </c>
      <c r="H1427" t="s">
        <v>75</v>
      </c>
      <c r="I1427" t="s"/>
      <c r="J1427" t="s">
        <v>74</v>
      </c>
      <c r="K1427" t="n">
        <v>167</v>
      </c>
      <c r="L1427" t="s">
        <v>76</v>
      </c>
      <c r="M1427" t="s"/>
      <c r="N1427" t="s">
        <v>454</v>
      </c>
      <c r="O1427" t="s">
        <v>78</v>
      </c>
      <c r="P1427" t="s">
        <v>581</v>
      </c>
      <c r="Q1427" t="s"/>
      <c r="R1427" t="s">
        <v>80</v>
      </c>
      <c r="S1427" t="s">
        <v>478</v>
      </c>
      <c r="T1427" t="s">
        <v>82</v>
      </c>
      <c r="U1427" t="s"/>
      <c r="V1427" t="s">
        <v>83</v>
      </c>
      <c r="W1427" t="s">
        <v>84</v>
      </c>
      <c r="X1427" t="s"/>
      <c r="Y1427" t="s">
        <v>85</v>
      </c>
      <c r="Z1427">
        <f>HYPERLINK("https://hotelmonitor-cachepage.eclerx.com/savepage/tk_15439114754054568_sr_2152.html","info")</f>
        <v/>
      </c>
      <c r="AA1427" t="n">
        <v>374642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87</v>
      </c>
      <c r="AO1427" t="s"/>
      <c r="AP1427" t="n">
        <v>17</v>
      </c>
      <c r="AQ1427" t="s">
        <v>88</v>
      </c>
      <c r="AR1427" t="s">
        <v>119</v>
      </c>
      <c r="AS1427" t="s"/>
      <c r="AT1427" t="s">
        <v>90</v>
      </c>
      <c r="AU1427" t="s"/>
      <c r="AV1427" t="s"/>
      <c r="AW1427" t="s"/>
      <c r="AX1427" t="s"/>
      <c r="AY1427" t="n">
        <v>2311859</v>
      </c>
      <c r="AZ1427" t="s">
        <v>582</v>
      </c>
      <c r="BA1427" t="s"/>
      <c r="BB1427" t="n">
        <v>152099</v>
      </c>
      <c r="BC1427" t="n">
        <v>9.9854943558197</v>
      </c>
      <c r="BD1427" t="n">
        <v>53.5479961312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581</v>
      </c>
      <c r="F1428" t="n">
        <v>2028137</v>
      </c>
      <c r="G1428" t="s">
        <v>74</v>
      </c>
      <c r="H1428" t="s">
        <v>75</v>
      </c>
      <c r="I1428" t="s"/>
      <c r="J1428" t="s">
        <v>74</v>
      </c>
      <c r="K1428" t="n">
        <v>168</v>
      </c>
      <c r="L1428" t="s">
        <v>76</v>
      </c>
      <c r="M1428" t="s"/>
      <c r="N1428" t="s">
        <v>588</v>
      </c>
      <c r="O1428" t="s">
        <v>78</v>
      </c>
      <c r="P1428" t="s">
        <v>581</v>
      </c>
      <c r="Q1428" t="s"/>
      <c r="R1428" t="s">
        <v>80</v>
      </c>
      <c r="S1428" t="s">
        <v>419</v>
      </c>
      <c r="T1428" t="s">
        <v>82</v>
      </c>
      <c r="U1428" t="s"/>
      <c r="V1428" t="s">
        <v>83</v>
      </c>
      <c r="W1428" t="s">
        <v>94</v>
      </c>
      <c r="X1428" t="s"/>
      <c r="Y1428" t="s">
        <v>85</v>
      </c>
      <c r="Z1428">
        <f>HYPERLINK("https://hotelmonitor-cachepage.eclerx.com/savepage/tk_15439114754054568_sr_2152.html","info")</f>
        <v/>
      </c>
      <c r="AA1428" t="n">
        <v>374642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87</v>
      </c>
      <c r="AO1428" t="s"/>
      <c r="AP1428" t="n">
        <v>17</v>
      </c>
      <c r="AQ1428" t="s">
        <v>88</v>
      </c>
      <c r="AR1428" t="s">
        <v>110</v>
      </c>
      <c r="AS1428" t="s"/>
      <c r="AT1428" t="s">
        <v>90</v>
      </c>
      <c r="AU1428" t="s"/>
      <c r="AV1428" t="s"/>
      <c r="AW1428" t="s"/>
      <c r="AX1428" t="s"/>
      <c r="AY1428" t="n">
        <v>2311859</v>
      </c>
      <c r="AZ1428" t="s">
        <v>582</v>
      </c>
      <c r="BA1428" t="s"/>
      <c r="BB1428" t="n">
        <v>152099</v>
      </c>
      <c r="BC1428" t="n">
        <v>9.9854943558197</v>
      </c>
      <c r="BD1428" t="n">
        <v>53.5479961312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581</v>
      </c>
      <c r="F1429" t="n">
        <v>2028137</v>
      </c>
      <c r="G1429" t="s">
        <v>74</v>
      </c>
      <c r="H1429" t="s">
        <v>75</v>
      </c>
      <c r="I1429" t="s"/>
      <c r="J1429" t="s">
        <v>74</v>
      </c>
      <c r="K1429" t="n">
        <v>168</v>
      </c>
      <c r="L1429" t="s">
        <v>76</v>
      </c>
      <c r="M1429" t="s"/>
      <c r="N1429" t="s">
        <v>589</v>
      </c>
      <c r="O1429" t="s">
        <v>78</v>
      </c>
      <c r="P1429" t="s">
        <v>581</v>
      </c>
      <c r="Q1429" t="s"/>
      <c r="R1429" t="s">
        <v>80</v>
      </c>
      <c r="S1429" t="s">
        <v>419</v>
      </c>
      <c r="T1429" t="s">
        <v>82</v>
      </c>
      <c r="U1429" t="s"/>
      <c r="V1429" t="s">
        <v>83</v>
      </c>
      <c r="W1429" t="s">
        <v>84</v>
      </c>
      <c r="X1429" t="s"/>
      <c r="Y1429" t="s">
        <v>85</v>
      </c>
      <c r="Z1429">
        <f>HYPERLINK("https://hotelmonitor-cachepage.eclerx.com/savepage/tk_15439114754054568_sr_2152.html","info")</f>
        <v/>
      </c>
      <c r="AA1429" t="n">
        <v>374642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87</v>
      </c>
      <c r="AO1429" t="s"/>
      <c r="AP1429" t="n">
        <v>17</v>
      </c>
      <c r="AQ1429" t="s">
        <v>88</v>
      </c>
      <c r="AR1429" t="s">
        <v>116</v>
      </c>
      <c r="AS1429" t="s"/>
      <c r="AT1429" t="s">
        <v>90</v>
      </c>
      <c r="AU1429" t="s"/>
      <c r="AV1429" t="s"/>
      <c r="AW1429" t="s"/>
      <c r="AX1429" t="s"/>
      <c r="AY1429" t="n">
        <v>2311859</v>
      </c>
      <c r="AZ1429" t="s">
        <v>582</v>
      </c>
      <c r="BA1429" t="s"/>
      <c r="BB1429" t="n">
        <v>152099</v>
      </c>
      <c r="BC1429" t="n">
        <v>9.9854943558197</v>
      </c>
      <c r="BD1429" t="n">
        <v>53.5479961312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581</v>
      </c>
      <c r="F1430" t="n">
        <v>2028137</v>
      </c>
      <c r="G1430" t="s">
        <v>74</v>
      </c>
      <c r="H1430" t="s">
        <v>75</v>
      </c>
      <c r="I1430" t="s"/>
      <c r="J1430" t="s">
        <v>74</v>
      </c>
      <c r="K1430" t="n">
        <v>168</v>
      </c>
      <c r="L1430" t="s">
        <v>76</v>
      </c>
      <c r="M1430" t="s"/>
      <c r="N1430" t="s">
        <v>588</v>
      </c>
      <c r="O1430" t="s">
        <v>78</v>
      </c>
      <c r="P1430" t="s">
        <v>581</v>
      </c>
      <c r="Q1430" t="s"/>
      <c r="R1430" t="s">
        <v>80</v>
      </c>
      <c r="S1430" t="s">
        <v>419</v>
      </c>
      <c r="T1430" t="s">
        <v>82</v>
      </c>
      <c r="U1430" t="s"/>
      <c r="V1430" t="s">
        <v>83</v>
      </c>
      <c r="W1430" t="s">
        <v>94</v>
      </c>
      <c r="X1430" t="s"/>
      <c r="Y1430" t="s">
        <v>85</v>
      </c>
      <c r="Z1430">
        <f>HYPERLINK("https://hotelmonitor-cachepage.eclerx.com/savepage/tk_15439114754054568_sr_2152.html","info")</f>
        <v/>
      </c>
      <c r="AA1430" t="n">
        <v>374642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87</v>
      </c>
      <c r="AO1430" t="s"/>
      <c r="AP1430" t="n">
        <v>17</v>
      </c>
      <c r="AQ1430" t="s">
        <v>88</v>
      </c>
      <c r="AR1430" t="s">
        <v>116</v>
      </c>
      <c r="AS1430" t="s"/>
      <c r="AT1430" t="s">
        <v>90</v>
      </c>
      <c r="AU1430" t="s"/>
      <c r="AV1430" t="s"/>
      <c r="AW1430" t="s"/>
      <c r="AX1430" t="s"/>
      <c r="AY1430" t="n">
        <v>2311859</v>
      </c>
      <c r="AZ1430" t="s">
        <v>582</v>
      </c>
      <c r="BA1430" t="s"/>
      <c r="BB1430" t="n">
        <v>152099</v>
      </c>
      <c r="BC1430" t="n">
        <v>9.9854943558197</v>
      </c>
      <c r="BD1430" t="n">
        <v>53.5479961312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581</v>
      </c>
      <c r="F1431" t="n">
        <v>2028137</v>
      </c>
      <c r="G1431" t="s">
        <v>74</v>
      </c>
      <c r="H1431" t="s">
        <v>75</v>
      </c>
      <c r="I1431" t="s"/>
      <c r="J1431" t="s">
        <v>74</v>
      </c>
      <c r="K1431" t="n">
        <v>168</v>
      </c>
      <c r="L1431" t="s">
        <v>76</v>
      </c>
      <c r="M1431" t="s"/>
      <c r="N1431" t="s">
        <v>589</v>
      </c>
      <c r="O1431" t="s">
        <v>78</v>
      </c>
      <c r="P1431" t="s">
        <v>581</v>
      </c>
      <c r="Q1431" t="s"/>
      <c r="R1431" t="s">
        <v>80</v>
      </c>
      <c r="S1431" t="s">
        <v>419</v>
      </c>
      <c r="T1431" t="s">
        <v>82</v>
      </c>
      <c r="U1431" t="s"/>
      <c r="V1431" t="s">
        <v>83</v>
      </c>
      <c r="W1431" t="s">
        <v>84</v>
      </c>
      <c r="X1431" t="s"/>
      <c r="Y1431" t="s">
        <v>85</v>
      </c>
      <c r="Z1431">
        <f>HYPERLINK("https://hotelmonitor-cachepage.eclerx.com/savepage/tk_15439114754054568_sr_2152.html","info")</f>
        <v/>
      </c>
      <c r="AA1431" t="n">
        <v>374642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87</v>
      </c>
      <c r="AO1431" t="s"/>
      <c r="AP1431" t="n">
        <v>17</v>
      </c>
      <c r="AQ1431" t="s">
        <v>88</v>
      </c>
      <c r="AR1431" t="s">
        <v>110</v>
      </c>
      <c r="AS1431" t="s"/>
      <c r="AT1431" t="s">
        <v>90</v>
      </c>
      <c r="AU1431" t="s"/>
      <c r="AV1431" t="s"/>
      <c r="AW1431" t="s"/>
      <c r="AX1431" t="s"/>
      <c r="AY1431" t="n">
        <v>2311859</v>
      </c>
      <c r="AZ1431" t="s">
        <v>582</v>
      </c>
      <c r="BA1431" t="s"/>
      <c r="BB1431" t="n">
        <v>152099</v>
      </c>
      <c r="BC1431" t="n">
        <v>9.9854943558197</v>
      </c>
      <c r="BD1431" t="n">
        <v>53.5479961312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581</v>
      </c>
      <c r="F1432" t="n">
        <v>2028137</v>
      </c>
      <c r="G1432" t="s">
        <v>74</v>
      </c>
      <c r="H1432" t="s">
        <v>75</v>
      </c>
      <c r="I1432" t="s"/>
      <c r="J1432" t="s">
        <v>74</v>
      </c>
      <c r="K1432" t="n">
        <v>169</v>
      </c>
      <c r="L1432" t="s">
        <v>76</v>
      </c>
      <c r="M1432" t="s"/>
      <c r="N1432" t="s">
        <v>454</v>
      </c>
      <c r="O1432" t="s">
        <v>78</v>
      </c>
      <c r="P1432" t="s">
        <v>581</v>
      </c>
      <c r="Q1432" t="s"/>
      <c r="R1432" t="s">
        <v>80</v>
      </c>
      <c r="S1432" t="s">
        <v>317</v>
      </c>
      <c r="T1432" t="s">
        <v>82</v>
      </c>
      <c r="U1432" t="s"/>
      <c r="V1432" t="s">
        <v>83</v>
      </c>
      <c r="W1432" t="s">
        <v>84</v>
      </c>
      <c r="X1432" t="s"/>
      <c r="Y1432" t="s">
        <v>85</v>
      </c>
      <c r="Z1432">
        <f>HYPERLINK("https://hotelmonitor-cachepage.eclerx.com/savepage/tk_15439114754054568_sr_2152.html","info")</f>
        <v/>
      </c>
      <c r="AA1432" t="n">
        <v>374642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87</v>
      </c>
      <c r="AO1432" t="s"/>
      <c r="AP1432" t="n">
        <v>17</v>
      </c>
      <c r="AQ1432" t="s">
        <v>88</v>
      </c>
      <c r="AR1432" t="s">
        <v>124</v>
      </c>
      <c r="AS1432" t="s"/>
      <c r="AT1432" t="s">
        <v>90</v>
      </c>
      <c r="AU1432" t="s"/>
      <c r="AV1432" t="s"/>
      <c r="AW1432" t="s"/>
      <c r="AX1432" t="s"/>
      <c r="AY1432" t="n">
        <v>2311859</v>
      </c>
      <c r="AZ1432" t="s">
        <v>582</v>
      </c>
      <c r="BA1432" t="s"/>
      <c r="BB1432" t="n">
        <v>152099</v>
      </c>
      <c r="BC1432" t="n">
        <v>9.9854943558197</v>
      </c>
      <c r="BD1432" t="n">
        <v>53.5479961312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581</v>
      </c>
      <c r="F1433" t="n">
        <v>2028137</v>
      </c>
      <c r="G1433" t="s">
        <v>74</v>
      </c>
      <c r="H1433" t="s">
        <v>75</v>
      </c>
      <c r="I1433" t="s"/>
      <c r="J1433" t="s">
        <v>74</v>
      </c>
      <c r="K1433" t="n">
        <v>171</v>
      </c>
      <c r="L1433" t="s">
        <v>76</v>
      </c>
      <c r="M1433" t="s"/>
      <c r="N1433" t="s">
        <v>454</v>
      </c>
      <c r="O1433" t="s">
        <v>78</v>
      </c>
      <c r="P1433" t="s">
        <v>581</v>
      </c>
      <c r="Q1433" t="s"/>
      <c r="R1433" t="s">
        <v>80</v>
      </c>
      <c r="S1433" t="s">
        <v>422</v>
      </c>
      <c r="T1433" t="s">
        <v>82</v>
      </c>
      <c r="U1433" t="s"/>
      <c r="V1433" t="s">
        <v>83</v>
      </c>
      <c r="W1433" t="s">
        <v>84</v>
      </c>
      <c r="X1433" t="s"/>
      <c r="Y1433" t="s">
        <v>85</v>
      </c>
      <c r="Z1433">
        <f>HYPERLINK("https://hotelmonitor-cachepage.eclerx.com/savepage/tk_15439114754054568_sr_2152.html","info")</f>
        <v/>
      </c>
      <c r="AA1433" t="n">
        <v>374642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87</v>
      </c>
      <c r="AO1433" t="s"/>
      <c r="AP1433" t="n">
        <v>17</v>
      </c>
      <c r="AQ1433" t="s">
        <v>88</v>
      </c>
      <c r="AR1433" t="s">
        <v>121</v>
      </c>
      <c r="AS1433" t="s"/>
      <c r="AT1433" t="s">
        <v>90</v>
      </c>
      <c r="AU1433" t="s"/>
      <c r="AV1433" t="s"/>
      <c r="AW1433" t="s"/>
      <c r="AX1433" t="s"/>
      <c r="AY1433" t="n">
        <v>2311859</v>
      </c>
      <c r="AZ1433" t="s">
        <v>582</v>
      </c>
      <c r="BA1433" t="s"/>
      <c r="BB1433" t="n">
        <v>152099</v>
      </c>
      <c r="BC1433" t="n">
        <v>9.9854943558197</v>
      </c>
      <c r="BD1433" t="n">
        <v>53.5479961312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581</v>
      </c>
      <c r="F1434" t="n">
        <v>2028137</v>
      </c>
      <c r="G1434" t="s">
        <v>74</v>
      </c>
      <c r="H1434" t="s">
        <v>75</v>
      </c>
      <c r="I1434" t="s"/>
      <c r="J1434" t="s">
        <v>74</v>
      </c>
      <c r="K1434" t="n">
        <v>171</v>
      </c>
      <c r="L1434" t="s">
        <v>76</v>
      </c>
      <c r="M1434" t="s"/>
      <c r="N1434" t="s">
        <v>454</v>
      </c>
      <c r="O1434" t="s">
        <v>78</v>
      </c>
      <c r="P1434" t="s">
        <v>581</v>
      </c>
      <c r="Q1434" t="s"/>
      <c r="R1434" t="s">
        <v>80</v>
      </c>
      <c r="S1434" t="s">
        <v>422</v>
      </c>
      <c r="T1434" t="s">
        <v>82</v>
      </c>
      <c r="U1434" t="s"/>
      <c r="V1434" t="s">
        <v>83</v>
      </c>
      <c r="W1434" t="s">
        <v>84</v>
      </c>
      <c r="X1434" t="s"/>
      <c r="Y1434" t="s">
        <v>85</v>
      </c>
      <c r="Z1434">
        <f>HYPERLINK("https://hotelmonitor-cachepage.eclerx.com/savepage/tk_15439114754054568_sr_2152.html","info")</f>
        <v/>
      </c>
      <c r="AA1434" t="n">
        <v>374642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87</v>
      </c>
      <c r="AO1434" t="s"/>
      <c r="AP1434" t="n">
        <v>17</v>
      </c>
      <c r="AQ1434" t="s">
        <v>88</v>
      </c>
      <c r="AR1434" t="s">
        <v>113</v>
      </c>
      <c r="AS1434" t="s"/>
      <c r="AT1434" t="s">
        <v>90</v>
      </c>
      <c r="AU1434" t="s"/>
      <c r="AV1434" t="s"/>
      <c r="AW1434" t="s"/>
      <c r="AX1434" t="s"/>
      <c r="AY1434" t="n">
        <v>2311859</v>
      </c>
      <c r="AZ1434" t="s">
        <v>582</v>
      </c>
      <c r="BA1434" t="s"/>
      <c r="BB1434" t="n">
        <v>152099</v>
      </c>
      <c r="BC1434" t="n">
        <v>9.9854943558197</v>
      </c>
      <c r="BD1434" t="n">
        <v>53.5479961312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581</v>
      </c>
      <c r="F1435" t="n">
        <v>2028137</v>
      </c>
      <c r="G1435" t="s">
        <v>74</v>
      </c>
      <c r="H1435" t="s">
        <v>75</v>
      </c>
      <c r="I1435" t="s"/>
      <c r="J1435" t="s">
        <v>74</v>
      </c>
      <c r="K1435" t="n">
        <v>171</v>
      </c>
      <c r="L1435" t="s">
        <v>76</v>
      </c>
      <c r="M1435" t="s"/>
      <c r="N1435" t="s">
        <v>583</v>
      </c>
      <c r="O1435" t="s">
        <v>78</v>
      </c>
      <c r="P1435" t="s">
        <v>581</v>
      </c>
      <c r="Q1435" t="s"/>
      <c r="R1435" t="s">
        <v>80</v>
      </c>
      <c r="S1435" t="s">
        <v>422</v>
      </c>
      <c r="T1435" t="s">
        <v>82</v>
      </c>
      <c r="U1435" t="s"/>
      <c r="V1435" t="s">
        <v>83</v>
      </c>
      <c r="W1435" t="s">
        <v>84</v>
      </c>
      <c r="X1435" t="s"/>
      <c r="Y1435" t="s">
        <v>85</v>
      </c>
      <c r="Z1435">
        <f>HYPERLINK("https://hotelmonitor-cachepage.eclerx.com/savepage/tk_15439114754054568_sr_2152.html","info")</f>
        <v/>
      </c>
      <c r="AA1435" t="n">
        <v>374642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87</v>
      </c>
      <c r="AO1435" t="s"/>
      <c r="AP1435" t="n">
        <v>17</v>
      </c>
      <c r="AQ1435" t="s">
        <v>88</v>
      </c>
      <c r="AR1435" t="s">
        <v>103</v>
      </c>
      <c r="AS1435" t="s"/>
      <c r="AT1435" t="s">
        <v>90</v>
      </c>
      <c r="AU1435" t="s"/>
      <c r="AV1435" t="s"/>
      <c r="AW1435" t="s"/>
      <c r="AX1435" t="s"/>
      <c r="AY1435" t="n">
        <v>2311859</v>
      </c>
      <c r="AZ1435" t="s">
        <v>582</v>
      </c>
      <c r="BA1435" t="s"/>
      <c r="BB1435" t="n">
        <v>152099</v>
      </c>
      <c r="BC1435" t="n">
        <v>9.9854943558197</v>
      </c>
      <c r="BD1435" t="n">
        <v>53.5479961312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581</v>
      </c>
      <c r="F1436" t="n">
        <v>2028137</v>
      </c>
      <c r="G1436" t="s">
        <v>74</v>
      </c>
      <c r="H1436" t="s">
        <v>75</v>
      </c>
      <c r="I1436" t="s"/>
      <c r="J1436" t="s">
        <v>74</v>
      </c>
      <c r="K1436" t="n">
        <v>171</v>
      </c>
      <c r="L1436" t="s">
        <v>76</v>
      </c>
      <c r="M1436" t="s"/>
      <c r="N1436" t="s">
        <v>454</v>
      </c>
      <c r="O1436" t="s">
        <v>78</v>
      </c>
      <c r="P1436" t="s">
        <v>581</v>
      </c>
      <c r="Q1436" t="s"/>
      <c r="R1436" t="s">
        <v>80</v>
      </c>
      <c r="S1436" t="s">
        <v>422</v>
      </c>
      <c r="T1436" t="s">
        <v>82</v>
      </c>
      <c r="U1436" t="s"/>
      <c r="V1436" t="s">
        <v>83</v>
      </c>
      <c r="W1436" t="s">
        <v>84</v>
      </c>
      <c r="X1436" t="s"/>
      <c r="Y1436" t="s">
        <v>85</v>
      </c>
      <c r="Z1436">
        <f>HYPERLINK("https://hotelmonitor-cachepage.eclerx.com/savepage/tk_15439114754054568_sr_2152.html","info")</f>
        <v/>
      </c>
      <c r="AA1436" t="n">
        <v>374642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87</v>
      </c>
      <c r="AO1436" t="s"/>
      <c r="AP1436" t="n">
        <v>17</v>
      </c>
      <c r="AQ1436" t="s">
        <v>88</v>
      </c>
      <c r="AR1436" t="s">
        <v>119</v>
      </c>
      <c r="AS1436" t="s"/>
      <c r="AT1436" t="s">
        <v>90</v>
      </c>
      <c r="AU1436" t="s"/>
      <c r="AV1436" t="s"/>
      <c r="AW1436" t="s"/>
      <c r="AX1436" t="s"/>
      <c r="AY1436" t="n">
        <v>2311859</v>
      </c>
      <c r="AZ1436" t="s">
        <v>582</v>
      </c>
      <c r="BA1436" t="s"/>
      <c r="BB1436" t="n">
        <v>152099</v>
      </c>
      <c r="BC1436" t="n">
        <v>9.9854943558197</v>
      </c>
      <c r="BD1436" t="n">
        <v>53.5479961312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581</v>
      </c>
      <c r="F1437" t="n">
        <v>2028137</v>
      </c>
      <c r="G1437" t="s">
        <v>74</v>
      </c>
      <c r="H1437" t="s">
        <v>75</v>
      </c>
      <c r="I1437" t="s"/>
      <c r="J1437" t="s">
        <v>74</v>
      </c>
      <c r="K1437" t="n">
        <v>172</v>
      </c>
      <c r="L1437" t="s">
        <v>76</v>
      </c>
      <c r="M1437" t="s"/>
      <c r="N1437" t="s">
        <v>586</v>
      </c>
      <c r="O1437" t="s">
        <v>78</v>
      </c>
      <c r="P1437" t="s">
        <v>581</v>
      </c>
      <c r="Q1437" t="s"/>
      <c r="R1437" t="s">
        <v>80</v>
      </c>
      <c r="S1437" t="s">
        <v>161</v>
      </c>
      <c r="T1437" t="s">
        <v>82</v>
      </c>
      <c r="U1437" t="s"/>
      <c r="V1437" t="s">
        <v>83</v>
      </c>
      <c r="W1437" t="s">
        <v>84</v>
      </c>
      <c r="X1437" t="s"/>
      <c r="Y1437" t="s">
        <v>85</v>
      </c>
      <c r="Z1437">
        <f>HYPERLINK("https://hotelmonitor-cachepage.eclerx.com/savepage/tk_15439114754054568_sr_2152.html","info")</f>
        <v/>
      </c>
      <c r="AA1437" t="n">
        <v>374642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87</v>
      </c>
      <c r="AO1437" t="s"/>
      <c r="AP1437" t="n">
        <v>17</v>
      </c>
      <c r="AQ1437" t="s">
        <v>88</v>
      </c>
      <c r="AR1437" t="s">
        <v>89</v>
      </c>
      <c r="AS1437" t="s"/>
      <c r="AT1437" t="s">
        <v>90</v>
      </c>
      <c r="AU1437" t="s"/>
      <c r="AV1437" t="s"/>
      <c r="AW1437" t="s"/>
      <c r="AX1437" t="s"/>
      <c r="AY1437" t="n">
        <v>2311859</v>
      </c>
      <c r="AZ1437" t="s">
        <v>582</v>
      </c>
      <c r="BA1437" t="s"/>
      <c r="BB1437" t="n">
        <v>152099</v>
      </c>
      <c r="BC1437" t="n">
        <v>9.9854943558197</v>
      </c>
      <c r="BD1437" t="n">
        <v>53.5479961312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581</v>
      </c>
      <c r="F1438" t="n">
        <v>2028137</v>
      </c>
      <c r="G1438" t="s">
        <v>74</v>
      </c>
      <c r="H1438" t="s">
        <v>75</v>
      </c>
      <c r="I1438" t="s"/>
      <c r="J1438" t="s">
        <v>74</v>
      </c>
      <c r="K1438" t="n">
        <v>173</v>
      </c>
      <c r="L1438" t="s">
        <v>76</v>
      </c>
      <c r="M1438" t="s"/>
      <c r="N1438" t="s">
        <v>454</v>
      </c>
      <c r="O1438" t="s">
        <v>78</v>
      </c>
      <c r="P1438" t="s">
        <v>581</v>
      </c>
      <c r="Q1438" t="s"/>
      <c r="R1438" t="s">
        <v>80</v>
      </c>
      <c r="S1438" t="s">
        <v>504</v>
      </c>
      <c r="T1438" t="s">
        <v>82</v>
      </c>
      <c r="U1438" t="s"/>
      <c r="V1438" t="s">
        <v>83</v>
      </c>
      <c r="W1438" t="s">
        <v>84</v>
      </c>
      <c r="X1438" t="s"/>
      <c r="Y1438" t="s">
        <v>85</v>
      </c>
      <c r="Z1438">
        <f>HYPERLINK("https://hotelmonitor-cachepage.eclerx.com/savepage/tk_15439114754054568_sr_2152.html","info")</f>
        <v/>
      </c>
      <c r="AA1438" t="n">
        <v>374642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87</v>
      </c>
      <c r="AO1438" t="s"/>
      <c r="AP1438" t="n">
        <v>17</v>
      </c>
      <c r="AQ1438" t="s">
        <v>88</v>
      </c>
      <c r="AR1438" t="s">
        <v>124</v>
      </c>
      <c r="AS1438" t="s"/>
      <c r="AT1438" t="s">
        <v>90</v>
      </c>
      <c r="AU1438" t="s"/>
      <c r="AV1438" t="s"/>
      <c r="AW1438" t="s"/>
      <c r="AX1438" t="s"/>
      <c r="AY1438" t="n">
        <v>2311859</v>
      </c>
      <c r="AZ1438" t="s">
        <v>582</v>
      </c>
      <c r="BA1438" t="s"/>
      <c r="BB1438" t="n">
        <v>152099</v>
      </c>
      <c r="BC1438" t="n">
        <v>9.9854943558197</v>
      </c>
      <c r="BD1438" t="n">
        <v>53.5479961312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581</v>
      </c>
      <c r="F1439" t="n">
        <v>2028137</v>
      </c>
      <c r="G1439" t="s">
        <v>74</v>
      </c>
      <c r="H1439" t="s">
        <v>75</v>
      </c>
      <c r="I1439" t="s"/>
      <c r="J1439" t="s">
        <v>74</v>
      </c>
      <c r="K1439" t="n">
        <v>176</v>
      </c>
      <c r="L1439" t="s">
        <v>76</v>
      </c>
      <c r="M1439" t="s"/>
      <c r="N1439" t="s">
        <v>591</v>
      </c>
      <c r="O1439" t="s">
        <v>78</v>
      </c>
      <c r="P1439" t="s">
        <v>581</v>
      </c>
      <c r="Q1439" t="s"/>
      <c r="R1439" t="s">
        <v>80</v>
      </c>
      <c r="S1439" t="s">
        <v>374</v>
      </c>
      <c r="T1439" t="s">
        <v>82</v>
      </c>
      <c r="U1439" t="s"/>
      <c r="V1439" t="s">
        <v>83</v>
      </c>
      <c r="W1439" t="s">
        <v>94</v>
      </c>
      <c r="X1439" t="s"/>
      <c r="Y1439" t="s">
        <v>85</v>
      </c>
      <c r="Z1439">
        <f>HYPERLINK("https://hotelmonitor-cachepage.eclerx.com/savepage/tk_15439114754054568_sr_2152.html","info")</f>
        <v/>
      </c>
      <c r="AA1439" t="n">
        <v>374642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87</v>
      </c>
      <c r="AO1439" t="s"/>
      <c r="AP1439" t="n">
        <v>17</v>
      </c>
      <c r="AQ1439" t="s">
        <v>88</v>
      </c>
      <c r="AR1439" t="s">
        <v>121</v>
      </c>
      <c r="AS1439" t="s"/>
      <c r="AT1439" t="s">
        <v>90</v>
      </c>
      <c r="AU1439" t="s"/>
      <c r="AV1439" t="s"/>
      <c r="AW1439" t="s"/>
      <c r="AX1439" t="s"/>
      <c r="AY1439" t="n">
        <v>2311859</v>
      </c>
      <c r="AZ1439" t="s">
        <v>582</v>
      </c>
      <c r="BA1439" t="s"/>
      <c r="BB1439" t="n">
        <v>152099</v>
      </c>
      <c r="BC1439" t="n">
        <v>9.9854943558197</v>
      </c>
      <c r="BD1439" t="n">
        <v>53.5479961312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581</v>
      </c>
      <c r="F1440" t="n">
        <v>2028137</v>
      </c>
      <c r="G1440" t="s">
        <v>74</v>
      </c>
      <c r="H1440" t="s">
        <v>75</v>
      </c>
      <c r="I1440" t="s"/>
      <c r="J1440" t="s">
        <v>74</v>
      </c>
      <c r="K1440" t="n">
        <v>177</v>
      </c>
      <c r="L1440" t="s">
        <v>76</v>
      </c>
      <c r="M1440" t="s"/>
      <c r="N1440" t="s">
        <v>586</v>
      </c>
      <c r="O1440" t="s">
        <v>78</v>
      </c>
      <c r="P1440" t="s">
        <v>581</v>
      </c>
      <c r="Q1440" t="s"/>
      <c r="R1440" t="s">
        <v>80</v>
      </c>
      <c r="S1440" t="s">
        <v>375</v>
      </c>
      <c r="T1440" t="s">
        <v>82</v>
      </c>
      <c r="U1440" t="s"/>
      <c r="V1440" t="s">
        <v>83</v>
      </c>
      <c r="W1440" t="s">
        <v>84</v>
      </c>
      <c r="X1440" t="s"/>
      <c r="Y1440" t="s">
        <v>85</v>
      </c>
      <c r="Z1440">
        <f>HYPERLINK("https://hotelmonitor-cachepage.eclerx.com/savepage/tk_15439114754054568_sr_2152.html","info")</f>
        <v/>
      </c>
      <c r="AA1440" t="n">
        <v>374642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87</v>
      </c>
      <c r="AO1440" t="s"/>
      <c r="AP1440" t="n">
        <v>17</v>
      </c>
      <c r="AQ1440" t="s">
        <v>88</v>
      </c>
      <c r="AR1440" t="s">
        <v>89</v>
      </c>
      <c r="AS1440" t="s"/>
      <c r="AT1440" t="s">
        <v>90</v>
      </c>
      <c r="AU1440" t="s"/>
      <c r="AV1440" t="s"/>
      <c r="AW1440" t="s"/>
      <c r="AX1440" t="s"/>
      <c r="AY1440" t="n">
        <v>2311859</v>
      </c>
      <c r="AZ1440" t="s">
        <v>582</v>
      </c>
      <c r="BA1440" t="s"/>
      <c r="BB1440" t="n">
        <v>152099</v>
      </c>
      <c r="BC1440" t="n">
        <v>9.9854943558197</v>
      </c>
      <c r="BD1440" t="n">
        <v>53.5479961312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581</v>
      </c>
      <c r="F1441" t="n">
        <v>2028137</v>
      </c>
      <c r="G1441" t="s">
        <v>74</v>
      </c>
      <c r="H1441" t="s">
        <v>75</v>
      </c>
      <c r="I1441" t="s"/>
      <c r="J1441" t="s">
        <v>74</v>
      </c>
      <c r="K1441" t="n">
        <v>182</v>
      </c>
      <c r="L1441" t="s">
        <v>76</v>
      </c>
      <c r="M1441" t="s"/>
      <c r="N1441" t="s">
        <v>592</v>
      </c>
      <c r="O1441" t="s">
        <v>78</v>
      </c>
      <c r="P1441" t="s">
        <v>581</v>
      </c>
      <c r="Q1441" t="s"/>
      <c r="R1441" t="s">
        <v>80</v>
      </c>
      <c r="S1441" t="s">
        <v>321</v>
      </c>
      <c r="T1441" t="s">
        <v>82</v>
      </c>
      <c r="U1441" t="s"/>
      <c r="V1441" t="s">
        <v>83</v>
      </c>
      <c r="W1441" t="s">
        <v>94</v>
      </c>
      <c r="X1441" t="s"/>
      <c r="Y1441" t="s">
        <v>85</v>
      </c>
      <c r="Z1441">
        <f>HYPERLINK("https://hotelmonitor-cachepage.eclerx.com/savepage/tk_15439114754054568_sr_2152.html","info")</f>
        <v/>
      </c>
      <c r="AA1441" t="n">
        <v>374642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87</v>
      </c>
      <c r="AO1441" t="s"/>
      <c r="AP1441" t="n">
        <v>17</v>
      </c>
      <c r="AQ1441" t="s">
        <v>88</v>
      </c>
      <c r="AR1441" t="s">
        <v>110</v>
      </c>
      <c r="AS1441" t="s"/>
      <c r="AT1441" t="s">
        <v>90</v>
      </c>
      <c r="AU1441" t="s"/>
      <c r="AV1441" t="s"/>
      <c r="AW1441" t="s"/>
      <c r="AX1441" t="s"/>
      <c r="AY1441" t="n">
        <v>2311859</v>
      </c>
      <c r="AZ1441" t="s">
        <v>582</v>
      </c>
      <c r="BA1441" t="s"/>
      <c r="BB1441" t="n">
        <v>152099</v>
      </c>
      <c r="BC1441" t="n">
        <v>9.9854943558197</v>
      </c>
      <c r="BD1441" t="n">
        <v>53.5479961312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581</v>
      </c>
      <c r="F1442" t="n">
        <v>2028137</v>
      </c>
      <c r="G1442" t="s">
        <v>74</v>
      </c>
      <c r="H1442" t="s">
        <v>75</v>
      </c>
      <c r="I1442" t="s"/>
      <c r="J1442" t="s">
        <v>74</v>
      </c>
      <c r="K1442" t="n">
        <v>182</v>
      </c>
      <c r="L1442" t="s">
        <v>76</v>
      </c>
      <c r="M1442" t="s"/>
      <c r="N1442" t="s">
        <v>592</v>
      </c>
      <c r="O1442" t="s">
        <v>78</v>
      </c>
      <c r="P1442" t="s">
        <v>581</v>
      </c>
      <c r="Q1442" t="s"/>
      <c r="R1442" t="s">
        <v>80</v>
      </c>
      <c r="S1442" t="s">
        <v>321</v>
      </c>
      <c r="T1442" t="s">
        <v>82</v>
      </c>
      <c r="U1442" t="s"/>
      <c r="V1442" t="s">
        <v>83</v>
      </c>
      <c r="W1442" t="s">
        <v>94</v>
      </c>
      <c r="X1442" t="s"/>
      <c r="Y1442" t="s">
        <v>85</v>
      </c>
      <c r="Z1442">
        <f>HYPERLINK("https://hotelmonitor-cachepage.eclerx.com/savepage/tk_15439114754054568_sr_2152.html","info")</f>
        <v/>
      </c>
      <c r="AA1442" t="n">
        <v>374642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87</v>
      </c>
      <c r="AO1442" t="s"/>
      <c r="AP1442" t="n">
        <v>17</v>
      </c>
      <c r="AQ1442" t="s">
        <v>88</v>
      </c>
      <c r="AR1442" t="s">
        <v>116</v>
      </c>
      <c r="AS1442" t="s"/>
      <c r="AT1442" t="s">
        <v>90</v>
      </c>
      <c r="AU1442" t="s"/>
      <c r="AV1442" t="s"/>
      <c r="AW1442" t="s"/>
      <c r="AX1442" t="s"/>
      <c r="AY1442" t="n">
        <v>2311859</v>
      </c>
      <c r="AZ1442" t="s">
        <v>582</v>
      </c>
      <c r="BA1442" t="s"/>
      <c r="BB1442" t="n">
        <v>152099</v>
      </c>
      <c r="BC1442" t="n">
        <v>9.9854943558197</v>
      </c>
      <c r="BD1442" t="n">
        <v>53.5479961312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581</v>
      </c>
      <c r="F1443" t="n">
        <v>2028137</v>
      </c>
      <c r="G1443" t="s">
        <v>74</v>
      </c>
      <c r="H1443" t="s">
        <v>75</v>
      </c>
      <c r="I1443" t="s"/>
      <c r="J1443" t="s">
        <v>74</v>
      </c>
      <c r="K1443" t="n">
        <v>183</v>
      </c>
      <c r="L1443" t="s">
        <v>76</v>
      </c>
      <c r="M1443" t="s"/>
      <c r="N1443" t="s">
        <v>593</v>
      </c>
      <c r="O1443" t="s">
        <v>78</v>
      </c>
      <c r="P1443" t="s">
        <v>581</v>
      </c>
      <c r="Q1443" t="s"/>
      <c r="R1443" t="s">
        <v>80</v>
      </c>
      <c r="S1443" t="s">
        <v>376</v>
      </c>
      <c r="T1443" t="s">
        <v>82</v>
      </c>
      <c r="U1443" t="s"/>
      <c r="V1443" t="s">
        <v>83</v>
      </c>
      <c r="W1443" t="s">
        <v>94</v>
      </c>
      <c r="X1443" t="s"/>
      <c r="Y1443" t="s">
        <v>85</v>
      </c>
      <c r="Z1443">
        <f>HYPERLINK("https://hotelmonitor-cachepage.eclerx.com/savepage/tk_15439114754054568_sr_2152.html","info")</f>
        <v/>
      </c>
      <c r="AA1443" t="n">
        <v>374642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87</v>
      </c>
      <c r="AO1443" t="s"/>
      <c r="AP1443" t="n">
        <v>17</v>
      </c>
      <c r="AQ1443" t="s">
        <v>88</v>
      </c>
      <c r="AR1443" t="s">
        <v>89</v>
      </c>
      <c r="AS1443" t="s"/>
      <c r="AT1443" t="s">
        <v>90</v>
      </c>
      <c r="AU1443" t="s"/>
      <c r="AV1443" t="s"/>
      <c r="AW1443" t="s"/>
      <c r="AX1443" t="s"/>
      <c r="AY1443" t="n">
        <v>2311859</v>
      </c>
      <c r="AZ1443" t="s">
        <v>582</v>
      </c>
      <c r="BA1443" t="s"/>
      <c r="BB1443" t="n">
        <v>152099</v>
      </c>
      <c r="BC1443" t="n">
        <v>9.9854943558197</v>
      </c>
      <c r="BD1443" t="n">
        <v>53.5479961312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581</v>
      </c>
      <c r="F1444" t="n">
        <v>2028137</v>
      </c>
      <c r="G1444" t="s">
        <v>74</v>
      </c>
      <c r="H1444" t="s">
        <v>75</v>
      </c>
      <c r="I1444" t="s"/>
      <c r="J1444" t="s">
        <v>74</v>
      </c>
      <c r="K1444" t="n">
        <v>186</v>
      </c>
      <c r="L1444" t="s">
        <v>76</v>
      </c>
      <c r="M1444" t="s"/>
      <c r="N1444" t="s">
        <v>593</v>
      </c>
      <c r="O1444" t="s">
        <v>78</v>
      </c>
      <c r="P1444" t="s">
        <v>581</v>
      </c>
      <c r="Q1444" t="s"/>
      <c r="R1444" t="s">
        <v>80</v>
      </c>
      <c r="S1444" t="s">
        <v>539</v>
      </c>
      <c r="T1444" t="s">
        <v>82</v>
      </c>
      <c r="U1444" t="s"/>
      <c r="V1444" t="s">
        <v>83</v>
      </c>
      <c r="W1444" t="s">
        <v>94</v>
      </c>
      <c r="X1444" t="s"/>
      <c r="Y1444" t="s">
        <v>85</v>
      </c>
      <c r="Z1444">
        <f>HYPERLINK("https://hotelmonitor-cachepage.eclerx.com/savepage/tk_15439114754054568_sr_2152.html","info")</f>
        <v/>
      </c>
      <c r="AA1444" t="n">
        <v>374642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87</v>
      </c>
      <c r="AO1444" t="s"/>
      <c r="AP1444" t="n">
        <v>17</v>
      </c>
      <c r="AQ1444" t="s">
        <v>88</v>
      </c>
      <c r="AR1444" t="s">
        <v>89</v>
      </c>
      <c r="AS1444" t="s"/>
      <c r="AT1444" t="s">
        <v>90</v>
      </c>
      <c r="AU1444" t="s"/>
      <c r="AV1444" t="s"/>
      <c r="AW1444" t="s"/>
      <c r="AX1444" t="s"/>
      <c r="AY1444" t="n">
        <v>2311859</v>
      </c>
      <c r="AZ1444" t="s">
        <v>582</v>
      </c>
      <c r="BA1444" t="s"/>
      <c r="BB1444" t="n">
        <v>152099</v>
      </c>
      <c r="BC1444" t="n">
        <v>9.9854943558197</v>
      </c>
      <c r="BD1444" t="n">
        <v>53.5479961312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581</v>
      </c>
      <c r="F1445" t="n">
        <v>2028137</v>
      </c>
      <c r="G1445" t="s">
        <v>74</v>
      </c>
      <c r="H1445" t="s">
        <v>75</v>
      </c>
      <c r="I1445" t="s"/>
      <c r="J1445" t="s">
        <v>74</v>
      </c>
      <c r="K1445" t="n">
        <v>187</v>
      </c>
      <c r="L1445" t="s">
        <v>76</v>
      </c>
      <c r="M1445" t="s"/>
      <c r="N1445" t="s">
        <v>587</v>
      </c>
      <c r="O1445" t="s">
        <v>78</v>
      </c>
      <c r="P1445" t="s">
        <v>581</v>
      </c>
      <c r="Q1445" t="s"/>
      <c r="R1445" t="s">
        <v>80</v>
      </c>
      <c r="S1445" t="s">
        <v>540</v>
      </c>
      <c r="T1445" t="s">
        <v>82</v>
      </c>
      <c r="U1445" t="s"/>
      <c r="V1445" t="s">
        <v>83</v>
      </c>
      <c r="W1445" t="s">
        <v>84</v>
      </c>
      <c r="X1445" t="s"/>
      <c r="Y1445" t="s">
        <v>85</v>
      </c>
      <c r="Z1445">
        <f>HYPERLINK("https://hotelmonitor-cachepage.eclerx.com/savepage/tk_15439114754054568_sr_2152.html","info")</f>
        <v/>
      </c>
      <c r="AA1445" t="n">
        <v>374642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87</v>
      </c>
      <c r="AO1445" t="s"/>
      <c r="AP1445" t="n">
        <v>17</v>
      </c>
      <c r="AQ1445" t="s">
        <v>88</v>
      </c>
      <c r="AR1445" t="s">
        <v>126</v>
      </c>
      <c r="AS1445" t="s"/>
      <c r="AT1445" t="s">
        <v>90</v>
      </c>
      <c r="AU1445" t="s"/>
      <c r="AV1445" t="s"/>
      <c r="AW1445" t="s"/>
      <c r="AX1445" t="s"/>
      <c r="AY1445" t="n">
        <v>2311859</v>
      </c>
      <c r="AZ1445" t="s">
        <v>582</v>
      </c>
      <c r="BA1445" t="s"/>
      <c r="BB1445" t="n">
        <v>152099</v>
      </c>
      <c r="BC1445" t="n">
        <v>9.9854943558197</v>
      </c>
      <c r="BD1445" t="n">
        <v>53.5479961312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581</v>
      </c>
      <c r="F1446" t="n">
        <v>2028137</v>
      </c>
      <c r="G1446" t="s">
        <v>74</v>
      </c>
      <c r="H1446" t="s">
        <v>75</v>
      </c>
      <c r="I1446" t="s"/>
      <c r="J1446" t="s">
        <v>74</v>
      </c>
      <c r="K1446" t="n">
        <v>193</v>
      </c>
      <c r="L1446" t="s">
        <v>76</v>
      </c>
      <c r="M1446" t="s"/>
      <c r="N1446" t="s">
        <v>591</v>
      </c>
      <c r="O1446" t="s">
        <v>78</v>
      </c>
      <c r="P1446" t="s">
        <v>581</v>
      </c>
      <c r="Q1446" t="s"/>
      <c r="R1446" t="s">
        <v>80</v>
      </c>
      <c r="S1446" t="s">
        <v>188</v>
      </c>
      <c r="T1446" t="s">
        <v>82</v>
      </c>
      <c r="U1446" t="s"/>
      <c r="V1446" t="s">
        <v>83</v>
      </c>
      <c r="W1446" t="s">
        <v>94</v>
      </c>
      <c r="X1446" t="s"/>
      <c r="Y1446" t="s">
        <v>85</v>
      </c>
      <c r="Z1446">
        <f>HYPERLINK("https://hotelmonitor-cachepage.eclerx.com/savepage/tk_15439114754054568_sr_2152.html","info")</f>
        <v/>
      </c>
      <c r="AA1446" t="n">
        <v>374642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87</v>
      </c>
      <c r="AO1446" t="s"/>
      <c r="AP1446" t="n">
        <v>17</v>
      </c>
      <c r="AQ1446" t="s">
        <v>88</v>
      </c>
      <c r="AR1446" t="s">
        <v>126</v>
      </c>
      <c r="AS1446" t="s"/>
      <c r="AT1446" t="s">
        <v>90</v>
      </c>
      <c r="AU1446" t="s"/>
      <c r="AV1446" t="s"/>
      <c r="AW1446" t="s"/>
      <c r="AX1446" t="s"/>
      <c r="AY1446" t="n">
        <v>2311859</v>
      </c>
      <c r="AZ1446" t="s">
        <v>582</v>
      </c>
      <c r="BA1446" t="s"/>
      <c r="BB1446" t="n">
        <v>152099</v>
      </c>
      <c r="BC1446" t="n">
        <v>9.9854943558197</v>
      </c>
      <c r="BD1446" t="n">
        <v>53.5479961312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581</v>
      </c>
      <c r="F1447" t="n">
        <v>2028137</v>
      </c>
      <c r="G1447" t="s">
        <v>74</v>
      </c>
      <c r="H1447" t="s">
        <v>75</v>
      </c>
      <c r="I1447" t="s"/>
      <c r="J1447" t="s">
        <v>74</v>
      </c>
      <c r="K1447" t="n">
        <v>196</v>
      </c>
      <c r="L1447" t="s">
        <v>76</v>
      </c>
      <c r="M1447" t="s"/>
      <c r="N1447" t="s">
        <v>594</v>
      </c>
      <c r="O1447" t="s">
        <v>78</v>
      </c>
      <c r="P1447" t="s">
        <v>581</v>
      </c>
      <c r="Q1447" t="s"/>
      <c r="R1447" t="s">
        <v>80</v>
      </c>
      <c r="S1447" t="s">
        <v>432</v>
      </c>
      <c r="T1447" t="s">
        <v>82</v>
      </c>
      <c r="U1447" t="s"/>
      <c r="V1447" t="s">
        <v>83</v>
      </c>
      <c r="W1447" t="s">
        <v>84</v>
      </c>
      <c r="X1447" t="s"/>
      <c r="Y1447" t="s">
        <v>85</v>
      </c>
      <c r="Z1447">
        <f>HYPERLINK("https://hotelmonitor-cachepage.eclerx.com/savepage/tk_15439114754054568_sr_2152.html","info")</f>
        <v/>
      </c>
      <c r="AA1447" t="n">
        <v>374642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87</v>
      </c>
      <c r="AO1447" t="s"/>
      <c r="AP1447" t="n">
        <v>17</v>
      </c>
      <c r="AQ1447" t="s">
        <v>88</v>
      </c>
      <c r="AR1447" t="s">
        <v>110</v>
      </c>
      <c r="AS1447" t="s"/>
      <c r="AT1447" t="s">
        <v>90</v>
      </c>
      <c r="AU1447" t="s"/>
      <c r="AV1447" t="s"/>
      <c r="AW1447" t="s"/>
      <c r="AX1447" t="s"/>
      <c r="AY1447" t="n">
        <v>2311859</v>
      </c>
      <c r="AZ1447" t="s">
        <v>582</v>
      </c>
      <c r="BA1447" t="s"/>
      <c r="BB1447" t="n">
        <v>152099</v>
      </c>
      <c r="BC1447" t="n">
        <v>9.9854943558197</v>
      </c>
      <c r="BD1447" t="n">
        <v>53.5479961312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581</v>
      </c>
      <c r="F1448" t="n">
        <v>2028137</v>
      </c>
      <c r="G1448" t="s">
        <v>74</v>
      </c>
      <c r="H1448" t="s">
        <v>75</v>
      </c>
      <c r="I1448" t="s"/>
      <c r="J1448" t="s">
        <v>74</v>
      </c>
      <c r="K1448" t="n">
        <v>196</v>
      </c>
      <c r="L1448" t="s">
        <v>76</v>
      </c>
      <c r="M1448" t="s"/>
      <c r="N1448" t="s">
        <v>594</v>
      </c>
      <c r="O1448" t="s">
        <v>78</v>
      </c>
      <c r="P1448" t="s">
        <v>581</v>
      </c>
      <c r="Q1448" t="s"/>
      <c r="R1448" t="s">
        <v>80</v>
      </c>
      <c r="S1448" t="s">
        <v>432</v>
      </c>
      <c r="T1448" t="s">
        <v>82</v>
      </c>
      <c r="U1448" t="s"/>
      <c r="V1448" t="s">
        <v>83</v>
      </c>
      <c r="W1448" t="s">
        <v>84</v>
      </c>
      <c r="X1448" t="s"/>
      <c r="Y1448" t="s">
        <v>85</v>
      </c>
      <c r="Z1448">
        <f>HYPERLINK("https://hotelmonitor-cachepage.eclerx.com/savepage/tk_15439114754054568_sr_2152.html","info")</f>
        <v/>
      </c>
      <c r="AA1448" t="n">
        <v>374642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87</v>
      </c>
      <c r="AO1448" t="s"/>
      <c r="AP1448" t="n">
        <v>17</v>
      </c>
      <c r="AQ1448" t="s">
        <v>88</v>
      </c>
      <c r="AR1448" t="s">
        <v>116</v>
      </c>
      <c r="AS1448" t="s"/>
      <c r="AT1448" t="s">
        <v>90</v>
      </c>
      <c r="AU1448" t="s"/>
      <c r="AV1448" t="s"/>
      <c r="AW1448" t="s"/>
      <c r="AX1448" t="s"/>
      <c r="AY1448" t="n">
        <v>2311859</v>
      </c>
      <c r="AZ1448" t="s">
        <v>582</v>
      </c>
      <c r="BA1448" t="s"/>
      <c r="BB1448" t="n">
        <v>152099</v>
      </c>
      <c r="BC1448" t="n">
        <v>9.9854943558197</v>
      </c>
      <c r="BD1448" t="n">
        <v>53.5479961312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581</v>
      </c>
      <c r="F1449" t="n">
        <v>2028137</v>
      </c>
      <c r="G1449" t="s">
        <v>74</v>
      </c>
      <c r="H1449" t="s">
        <v>75</v>
      </c>
      <c r="I1449" t="s"/>
      <c r="J1449" t="s">
        <v>74</v>
      </c>
      <c r="K1449" t="n">
        <v>210</v>
      </c>
      <c r="L1449" t="s">
        <v>76</v>
      </c>
      <c r="M1449" t="s"/>
      <c r="N1449" t="s">
        <v>595</v>
      </c>
      <c r="O1449" t="s">
        <v>78</v>
      </c>
      <c r="P1449" t="s">
        <v>581</v>
      </c>
      <c r="Q1449" t="s"/>
      <c r="R1449" t="s">
        <v>80</v>
      </c>
      <c r="S1449" t="s">
        <v>259</v>
      </c>
      <c r="T1449" t="s">
        <v>82</v>
      </c>
      <c r="U1449" t="s"/>
      <c r="V1449" t="s">
        <v>83</v>
      </c>
      <c r="W1449" t="s">
        <v>84</v>
      </c>
      <c r="X1449" t="s"/>
      <c r="Y1449" t="s">
        <v>85</v>
      </c>
      <c r="Z1449">
        <f>HYPERLINK("https://hotelmonitor-cachepage.eclerx.com/savepage/tk_15439114754054568_sr_2152.html","info")</f>
        <v/>
      </c>
      <c r="AA1449" t="n">
        <v>374642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87</v>
      </c>
      <c r="AO1449" t="s"/>
      <c r="AP1449" t="n">
        <v>17</v>
      </c>
      <c r="AQ1449" t="s">
        <v>88</v>
      </c>
      <c r="AR1449" t="s">
        <v>110</v>
      </c>
      <c r="AS1449" t="s"/>
      <c r="AT1449" t="s">
        <v>90</v>
      </c>
      <c r="AU1449" t="s"/>
      <c r="AV1449" t="s"/>
      <c r="AW1449" t="s"/>
      <c r="AX1449" t="s"/>
      <c r="AY1449" t="n">
        <v>2311859</v>
      </c>
      <c r="AZ1449" t="s">
        <v>582</v>
      </c>
      <c r="BA1449" t="s"/>
      <c r="BB1449" t="n">
        <v>152099</v>
      </c>
      <c r="BC1449" t="n">
        <v>9.9854943558197</v>
      </c>
      <c r="BD1449" t="n">
        <v>53.5479961312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581</v>
      </c>
      <c r="F1450" t="n">
        <v>2028137</v>
      </c>
      <c r="G1450" t="s">
        <v>74</v>
      </c>
      <c r="H1450" t="s">
        <v>75</v>
      </c>
      <c r="I1450" t="s"/>
      <c r="J1450" t="s">
        <v>74</v>
      </c>
      <c r="K1450" t="n">
        <v>210</v>
      </c>
      <c r="L1450" t="s">
        <v>76</v>
      </c>
      <c r="M1450" t="s"/>
      <c r="N1450" t="s">
        <v>595</v>
      </c>
      <c r="O1450" t="s">
        <v>78</v>
      </c>
      <c r="P1450" t="s">
        <v>581</v>
      </c>
      <c r="Q1450" t="s"/>
      <c r="R1450" t="s">
        <v>80</v>
      </c>
      <c r="S1450" t="s">
        <v>259</v>
      </c>
      <c r="T1450" t="s">
        <v>82</v>
      </c>
      <c r="U1450" t="s"/>
      <c r="V1450" t="s">
        <v>83</v>
      </c>
      <c r="W1450" t="s">
        <v>84</v>
      </c>
      <c r="X1450" t="s"/>
      <c r="Y1450" t="s">
        <v>85</v>
      </c>
      <c r="Z1450">
        <f>HYPERLINK("https://hotelmonitor-cachepage.eclerx.com/savepage/tk_15439114754054568_sr_2152.html","info")</f>
        <v/>
      </c>
      <c r="AA1450" t="n">
        <v>374642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87</v>
      </c>
      <c r="AO1450" t="s"/>
      <c r="AP1450" t="n">
        <v>17</v>
      </c>
      <c r="AQ1450" t="s">
        <v>88</v>
      </c>
      <c r="AR1450" t="s">
        <v>116</v>
      </c>
      <c r="AS1450" t="s"/>
      <c r="AT1450" t="s">
        <v>90</v>
      </c>
      <c r="AU1450" t="s"/>
      <c r="AV1450" t="s"/>
      <c r="AW1450" t="s"/>
      <c r="AX1450" t="s"/>
      <c r="AY1450" t="n">
        <v>2311859</v>
      </c>
      <c r="AZ1450" t="s">
        <v>582</v>
      </c>
      <c r="BA1450" t="s"/>
      <c r="BB1450" t="n">
        <v>152099</v>
      </c>
      <c r="BC1450" t="n">
        <v>9.9854943558197</v>
      </c>
      <c r="BD1450" t="n">
        <v>53.5479961312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581</v>
      </c>
      <c r="F1451" t="n">
        <v>2028137</v>
      </c>
      <c r="G1451" t="s">
        <v>74</v>
      </c>
      <c r="H1451" t="s">
        <v>75</v>
      </c>
      <c r="I1451" t="s"/>
      <c r="J1451" t="s">
        <v>74</v>
      </c>
      <c r="K1451" t="n">
        <v>210</v>
      </c>
      <c r="L1451" t="s">
        <v>76</v>
      </c>
      <c r="M1451" t="s"/>
      <c r="N1451" t="s">
        <v>591</v>
      </c>
      <c r="O1451" t="s">
        <v>78</v>
      </c>
      <c r="P1451" t="s">
        <v>581</v>
      </c>
      <c r="Q1451" t="s"/>
      <c r="R1451" t="s">
        <v>80</v>
      </c>
      <c r="S1451" t="s">
        <v>259</v>
      </c>
      <c r="T1451" t="s">
        <v>82</v>
      </c>
      <c r="U1451" t="s"/>
      <c r="V1451" t="s">
        <v>83</v>
      </c>
      <c r="W1451" t="s">
        <v>84</v>
      </c>
      <c r="X1451" t="s"/>
      <c r="Y1451" t="s">
        <v>85</v>
      </c>
      <c r="Z1451">
        <f>HYPERLINK("https://hotelmonitor-cachepage.eclerx.com/savepage/tk_15439114754054568_sr_2152.html","info")</f>
        <v/>
      </c>
      <c r="AA1451" t="n">
        <v>374642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87</v>
      </c>
      <c r="AO1451" t="s"/>
      <c r="AP1451" t="n">
        <v>17</v>
      </c>
      <c r="AQ1451" t="s">
        <v>88</v>
      </c>
      <c r="AR1451" t="s">
        <v>121</v>
      </c>
      <c r="AS1451" t="s"/>
      <c r="AT1451" t="s">
        <v>90</v>
      </c>
      <c r="AU1451" t="s"/>
      <c r="AV1451" t="s"/>
      <c r="AW1451" t="s"/>
      <c r="AX1451" t="s"/>
      <c r="AY1451" t="n">
        <v>2311859</v>
      </c>
      <c r="AZ1451" t="s">
        <v>582</v>
      </c>
      <c r="BA1451" t="s"/>
      <c r="BB1451" t="n">
        <v>152099</v>
      </c>
      <c r="BC1451" t="n">
        <v>9.9854943558197</v>
      </c>
      <c r="BD1451" t="n">
        <v>53.5479961312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581</v>
      </c>
      <c r="F1452" t="n">
        <v>2028137</v>
      </c>
      <c r="G1452" t="s">
        <v>74</v>
      </c>
      <c r="H1452" t="s">
        <v>75</v>
      </c>
      <c r="I1452" t="s"/>
      <c r="J1452" t="s">
        <v>74</v>
      </c>
      <c r="K1452" t="n">
        <v>214</v>
      </c>
      <c r="L1452" t="s">
        <v>76</v>
      </c>
      <c r="M1452" t="s"/>
      <c r="N1452" t="s">
        <v>593</v>
      </c>
      <c r="O1452" t="s">
        <v>78</v>
      </c>
      <c r="P1452" t="s">
        <v>581</v>
      </c>
      <c r="Q1452" t="s"/>
      <c r="R1452" t="s">
        <v>80</v>
      </c>
      <c r="S1452" t="s">
        <v>163</v>
      </c>
      <c r="T1452" t="s">
        <v>82</v>
      </c>
      <c r="U1452" t="s"/>
      <c r="V1452" t="s">
        <v>83</v>
      </c>
      <c r="W1452" t="s">
        <v>84</v>
      </c>
      <c r="X1452" t="s"/>
      <c r="Y1452" t="s">
        <v>85</v>
      </c>
      <c r="Z1452">
        <f>HYPERLINK("https://hotelmonitor-cachepage.eclerx.com/savepage/tk_15439114754054568_sr_2152.html","info")</f>
        <v/>
      </c>
      <c r="AA1452" t="n">
        <v>374642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87</v>
      </c>
      <c r="AO1452" t="s"/>
      <c r="AP1452" t="n">
        <v>17</v>
      </c>
      <c r="AQ1452" t="s">
        <v>88</v>
      </c>
      <c r="AR1452" t="s">
        <v>89</v>
      </c>
      <c r="AS1452" t="s"/>
      <c r="AT1452" t="s">
        <v>90</v>
      </c>
      <c r="AU1452" t="s"/>
      <c r="AV1452" t="s"/>
      <c r="AW1452" t="s"/>
      <c r="AX1452" t="s"/>
      <c r="AY1452" t="n">
        <v>2311859</v>
      </c>
      <c r="AZ1452" t="s">
        <v>582</v>
      </c>
      <c r="BA1452" t="s"/>
      <c r="BB1452" t="n">
        <v>152099</v>
      </c>
      <c r="BC1452" t="n">
        <v>9.9854943558197</v>
      </c>
      <c r="BD1452" t="n">
        <v>53.5479961312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581</v>
      </c>
      <c r="F1453" t="n">
        <v>2028137</v>
      </c>
      <c r="G1453" t="s">
        <v>74</v>
      </c>
      <c r="H1453" t="s">
        <v>75</v>
      </c>
      <c r="I1453" t="s"/>
      <c r="J1453" t="s">
        <v>74</v>
      </c>
      <c r="K1453" t="n">
        <v>216</v>
      </c>
      <c r="L1453" t="s">
        <v>76</v>
      </c>
      <c r="M1453" t="s"/>
      <c r="N1453" t="s">
        <v>596</v>
      </c>
      <c r="O1453" t="s">
        <v>78</v>
      </c>
      <c r="P1453" t="s">
        <v>581</v>
      </c>
      <c r="Q1453" t="s"/>
      <c r="R1453" t="s">
        <v>80</v>
      </c>
      <c r="S1453" t="s">
        <v>819</v>
      </c>
      <c r="T1453" t="s">
        <v>82</v>
      </c>
      <c r="U1453" t="s"/>
      <c r="V1453" t="s">
        <v>83</v>
      </c>
      <c r="W1453" t="s">
        <v>94</v>
      </c>
      <c r="X1453" t="s"/>
      <c r="Y1453" t="s">
        <v>85</v>
      </c>
      <c r="Z1453">
        <f>HYPERLINK("https://hotelmonitor-cachepage.eclerx.com/savepage/tk_15439114754054568_sr_2152.html","info")</f>
        <v/>
      </c>
      <c r="AA1453" t="n">
        <v>374642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/>
      <c r="AP1453" t="n">
        <v>17</v>
      </c>
      <c r="AQ1453" t="s">
        <v>88</v>
      </c>
      <c r="AR1453" t="s">
        <v>121</v>
      </c>
      <c r="AS1453" t="s"/>
      <c r="AT1453" t="s">
        <v>90</v>
      </c>
      <c r="AU1453" t="s"/>
      <c r="AV1453" t="s"/>
      <c r="AW1453" t="s"/>
      <c r="AX1453" t="s"/>
      <c r="AY1453" t="n">
        <v>2311859</v>
      </c>
      <c r="AZ1453" t="s">
        <v>582</v>
      </c>
      <c r="BA1453" t="s"/>
      <c r="BB1453" t="n">
        <v>152099</v>
      </c>
      <c r="BC1453" t="n">
        <v>9.9854943558197</v>
      </c>
      <c r="BD1453" t="n">
        <v>53.5479961312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581</v>
      </c>
      <c r="F1454" t="n">
        <v>2028137</v>
      </c>
      <c r="G1454" t="s">
        <v>74</v>
      </c>
      <c r="H1454" t="s">
        <v>75</v>
      </c>
      <c r="I1454" t="s"/>
      <c r="J1454" t="s">
        <v>74</v>
      </c>
      <c r="K1454" t="n">
        <v>216</v>
      </c>
      <c r="L1454" t="s">
        <v>76</v>
      </c>
      <c r="M1454" t="s"/>
      <c r="N1454" t="s">
        <v>596</v>
      </c>
      <c r="O1454" t="s">
        <v>78</v>
      </c>
      <c r="P1454" t="s">
        <v>581</v>
      </c>
      <c r="Q1454" t="s"/>
      <c r="R1454" t="s">
        <v>80</v>
      </c>
      <c r="S1454" t="s">
        <v>819</v>
      </c>
      <c r="T1454" t="s">
        <v>82</v>
      </c>
      <c r="U1454" t="s"/>
      <c r="V1454" t="s">
        <v>83</v>
      </c>
      <c r="W1454" t="s">
        <v>94</v>
      </c>
      <c r="X1454" t="s"/>
      <c r="Y1454" t="s">
        <v>85</v>
      </c>
      <c r="Z1454">
        <f>HYPERLINK("https://hotelmonitor-cachepage.eclerx.com/savepage/tk_15439114754054568_sr_2152.html","info")</f>
        <v/>
      </c>
      <c r="AA1454" t="n">
        <v>374642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/>
      <c r="AP1454" t="n">
        <v>17</v>
      </c>
      <c r="AQ1454" t="s">
        <v>88</v>
      </c>
      <c r="AR1454" t="s">
        <v>119</v>
      </c>
      <c r="AS1454" t="s"/>
      <c r="AT1454" t="s">
        <v>90</v>
      </c>
      <c r="AU1454" t="s"/>
      <c r="AV1454" t="s"/>
      <c r="AW1454" t="s"/>
      <c r="AX1454" t="s"/>
      <c r="AY1454" t="n">
        <v>2311859</v>
      </c>
      <c r="AZ1454" t="s">
        <v>582</v>
      </c>
      <c r="BA1454" t="s"/>
      <c r="BB1454" t="n">
        <v>152099</v>
      </c>
      <c r="BC1454" t="n">
        <v>9.9854943558197</v>
      </c>
      <c r="BD1454" t="n">
        <v>53.5479961312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581</v>
      </c>
      <c r="F1455" t="n">
        <v>2028137</v>
      </c>
      <c r="G1455" t="s">
        <v>74</v>
      </c>
      <c r="H1455" t="s">
        <v>75</v>
      </c>
      <c r="I1455" t="s"/>
      <c r="J1455" t="s">
        <v>74</v>
      </c>
      <c r="K1455" t="n">
        <v>217</v>
      </c>
      <c r="L1455" t="s">
        <v>76</v>
      </c>
      <c r="M1455" t="s"/>
      <c r="N1455" t="s">
        <v>593</v>
      </c>
      <c r="O1455" t="s">
        <v>78</v>
      </c>
      <c r="P1455" t="s">
        <v>581</v>
      </c>
      <c r="Q1455" t="s"/>
      <c r="R1455" t="s">
        <v>80</v>
      </c>
      <c r="S1455" t="s">
        <v>200</v>
      </c>
      <c r="T1455" t="s">
        <v>82</v>
      </c>
      <c r="U1455" t="s"/>
      <c r="V1455" t="s">
        <v>83</v>
      </c>
      <c r="W1455" t="s">
        <v>84</v>
      </c>
      <c r="X1455" t="s"/>
      <c r="Y1455" t="s">
        <v>85</v>
      </c>
      <c r="Z1455">
        <f>HYPERLINK("https://hotelmonitor-cachepage.eclerx.com/savepage/tk_15439114754054568_sr_2152.html","info")</f>
        <v/>
      </c>
      <c r="AA1455" t="n">
        <v>374642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/>
      <c r="AP1455" t="n">
        <v>17</v>
      </c>
      <c r="AQ1455" t="s">
        <v>88</v>
      </c>
      <c r="AR1455" t="s">
        <v>89</v>
      </c>
      <c r="AS1455" t="s"/>
      <c r="AT1455" t="s">
        <v>90</v>
      </c>
      <c r="AU1455" t="s"/>
      <c r="AV1455" t="s"/>
      <c r="AW1455" t="s"/>
      <c r="AX1455" t="s"/>
      <c r="AY1455" t="n">
        <v>2311859</v>
      </c>
      <c r="AZ1455" t="s">
        <v>582</v>
      </c>
      <c r="BA1455" t="s"/>
      <c r="BB1455" t="n">
        <v>152099</v>
      </c>
      <c r="BC1455" t="n">
        <v>9.9854943558197</v>
      </c>
      <c r="BD1455" t="n">
        <v>53.5479961312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581</v>
      </c>
      <c r="F1456" t="n">
        <v>2028137</v>
      </c>
      <c r="G1456" t="s">
        <v>74</v>
      </c>
      <c r="H1456" t="s">
        <v>75</v>
      </c>
      <c r="I1456" t="s"/>
      <c r="J1456" t="s">
        <v>74</v>
      </c>
      <c r="K1456" t="n">
        <v>217</v>
      </c>
      <c r="L1456" t="s">
        <v>76</v>
      </c>
      <c r="M1456" t="s"/>
      <c r="N1456" t="s">
        <v>598</v>
      </c>
      <c r="O1456" t="s">
        <v>78</v>
      </c>
      <c r="P1456" t="s">
        <v>581</v>
      </c>
      <c r="Q1456" t="s"/>
      <c r="R1456" t="s">
        <v>80</v>
      </c>
      <c r="S1456" t="s">
        <v>200</v>
      </c>
      <c r="T1456" t="s">
        <v>82</v>
      </c>
      <c r="U1456" t="s"/>
      <c r="V1456" t="s">
        <v>83</v>
      </c>
      <c r="W1456" t="s">
        <v>94</v>
      </c>
      <c r="X1456" t="s"/>
      <c r="Y1456" t="s">
        <v>85</v>
      </c>
      <c r="Z1456">
        <f>HYPERLINK("https://hotelmonitor-cachepage.eclerx.com/savepage/tk_15439114754054568_sr_2152.html","info")</f>
        <v/>
      </c>
      <c r="AA1456" t="n">
        <v>374642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/>
      <c r="AP1456" t="n">
        <v>17</v>
      </c>
      <c r="AQ1456" t="s">
        <v>88</v>
      </c>
      <c r="AR1456" t="s">
        <v>103</v>
      </c>
      <c r="AS1456" t="s"/>
      <c r="AT1456" t="s">
        <v>90</v>
      </c>
      <c r="AU1456" t="s"/>
      <c r="AV1456" t="s"/>
      <c r="AW1456" t="s"/>
      <c r="AX1456" t="s"/>
      <c r="AY1456" t="n">
        <v>2311859</v>
      </c>
      <c r="AZ1456" t="s">
        <v>582</v>
      </c>
      <c r="BA1456" t="s"/>
      <c r="BB1456" t="n">
        <v>152099</v>
      </c>
      <c r="BC1456" t="n">
        <v>9.9854943558197</v>
      </c>
      <c r="BD1456" t="n">
        <v>53.5479961312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581</v>
      </c>
      <c r="F1457" t="n">
        <v>2028137</v>
      </c>
      <c r="G1457" t="s">
        <v>74</v>
      </c>
      <c r="H1457" t="s">
        <v>75</v>
      </c>
      <c r="I1457" t="s"/>
      <c r="J1457" t="s">
        <v>74</v>
      </c>
      <c r="K1457" t="n">
        <v>218</v>
      </c>
      <c r="L1457" t="s">
        <v>76</v>
      </c>
      <c r="M1457" t="s"/>
      <c r="N1457" t="s">
        <v>597</v>
      </c>
      <c r="O1457" t="s">
        <v>78</v>
      </c>
      <c r="P1457" t="s">
        <v>581</v>
      </c>
      <c r="Q1457" t="s"/>
      <c r="R1457" t="s">
        <v>80</v>
      </c>
      <c r="S1457" t="s">
        <v>201</v>
      </c>
      <c r="T1457" t="s">
        <v>82</v>
      </c>
      <c r="U1457" t="s"/>
      <c r="V1457" t="s">
        <v>83</v>
      </c>
      <c r="W1457" t="s">
        <v>94</v>
      </c>
      <c r="X1457" t="s"/>
      <c r="Y1457" t="s">
        <v>85</v>
      </c>
      <c r="Z1457">
        <f>HYPERLINK("https://hotelmonitor-cachepage.eclerx.com/savepage/tk_15439114754054568_sr_2152.html","info")</f>
        <v/>
      </c>
      <c r="AA1457" t="n">
        <v>374642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/>
      <c r="AP1457" t="n">
        <v>17</v>
      </c>
      <c r="AQ1457" t="s">
        <v>88</v>
      </c>
      <c r="AR1457" t="s">
        <v>113</v>
      </c>
      <c r="AS1457" t="s"/>
      <c r="AT1457" t="s">
        <v>90</v>
      </c>
      <c r="AU1457" t="s"/>
      <c r="AV1457" t="s"/>
      <c r="AW1457" t="s"/>
      <c r="AX1457" t="s"/>
      <c r="AY1457" t="n">
        <v>2311859</v>
      </c>
      <c r="AZ1457" t="s">
        <v>582</v>
      </c>
      <c r="BA1457" t="s"/>
      <c r="BB1457" t="n">
        <v>152099</v>
      </c>
      <c r="BC1457" t="n">
        <v>9.9854943558197</v>
      </c>
      <c r="BD1457" t="n">
        <v>53.5479961312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581</v>
      </c>
      <c r="F1458" t="n">
        <v>2028137</v>
      </c>
      <c r="G1458" t="s">
        <v>74</v>
      </c>
      <c r="H1458" t="s">
        <v>75</v>
      </c>
      <c r="I1458" t="s"/>
      <c r="J1458" t="s">
        <v>74</v>
      </c>
      <c r="K1458" t="n">
        <v>218</v>
      </c>
      <c r="L1458" t="s">
        <v>76</v>
      </c>
      <c r="M1458" t="s"/>
      <c r="N1458" t="s">
        <v>596</v>
      </c>
      <c r="O1458" t="s">
        <v>78</v>
      </c>
      <c r="P1458" t="s">
        <v>581</v>
      </c>
      <c r="Q1458" t="s"/>
      <c r="R1458" t="s">
        <v>80</v>
      </c>
      <c r="S1458" t="s">
        <v>201</v>
      </c>
      <c r="T1458" t="s">
        <v>82</v>
      </c>
      <c r="U1458" t="s"/>
      <c r="V1458" t="s">
        <v>83</v>
      </c>
      <c r="W1458" t="s">
        <v>94</v>
      </c>
      <c r="X1458" t="s"/>
      <c r="Y1458" t="s">
        <v>85</v>
      </c>
      <c r="Z1458">
        <f>HYPERLINK("https://hotelmonitor-cachepage.eclerx.com/savepage/tk_15439114754054568_sr_2152.html","info")</f>
        <v/>
      </c>
      <c r="AA1458" t="n">
        <v>374642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/>
      <c r="AP1458" t="n">
        <v>17</v>
      </c>
      <c r="AQ1458" t="s">
        <v>88</v>
      </c>
      <c r="AR1458" t="s">
        <v>124</v>
      </c>
      <c r="AS1458" t="s"/>
      <c r="AT1458" t="s">
        <v>90</v>
      </c>
      <c r="AU1458" t="s"/>
      <c r="AV1458" t="s"/>
      <c r="AW1458" t="s"/>
      <c r="AX1458" t="s"/>
      <c r="AY1458" t="n">
        <v>2311859</v>
      </c>
      <c r="AZ1458" t="s">
        <v>582</v>
      </c>
      <c r="BA1458" t="s"/>
      <c r="BB1458" t="n">
        <v>152099</v>
      </c>
      <c r="BC1458" t="n">
        <v>9.9854943558197</v>
      </c>
      <c r="BD1458" t="n">
        <v>53.5479961312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581</v>
      </c>
      <c r="F1459" t="n">
        <v>2028137</v>
      </c>
      <c r="G1459" t="s">
        <v>74</v>
      </c>
      <c r="H1459" t="s">
        <v>75</v>
      </c>
      <c r="I1459" t="s"/>
      <c r="J1459" t="s">
        <v>74</v>
      </c>
      <c r="K1459" t="n">
        <v>222</v>
      </c>
      <c r="L1459" t="s">
        <v>76</v>
      </c>
      <c r="M1459" t="s"/>
      <c r="N1459" t="s">
        <v>596</v>
      </c>
      <c r="O1459" t="s">
        <v>78</v>
      </c>
      <c r="P1459" t="s">
        <v>581</v>
      </c>
      <c r="Q1459" t="s"/>
      <c r="R1459" t="s">
        <v>80</v>
      </c>
      <c r="S1459" t="s">
        <v>393</v>
      </c>
      <c r="T1459" t="s">
        <v>82</v>
      </c>
      <c r="U1459" t="s"/>
      <c r="V1459" t="s">
        <v>83</v>
      </c>
      <c r="W1459" t="s">
        <v>94</v>
      </c>
      <c r="X1459" t="s"/>
      <c r="Y1459" t="s">
        <v>85</v>
      </c>
      <c r="Z1459">
        <f>HYPERLINK("https://hotelmonitor-cachepage.eclerx.com/savepage/tk_15439114754054568_sr_2152.html","info")</f>
        <v/>
      </c>
      <c r="AA1459" t="n">
        <v>374642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87</v>
      </c>
      <c r="AO1459" t="s"/>
      <c r="AP1459" t="n">
        <v>17</v>
      </c>
      <c r="AQ1459" t="s">
        <v>88</v>
      </c>
      <c r="AR1459" t="s">
        <v>119</v>
      </c>
      <c r="AS1459" t="s"/>
      <c r="AT1459" t="s">
        <v>90</v>
      </c>
      <c r="AU1459" t="s"/>
      <c r="AV1459" t="s"/>
      <c r="AW1459" t="s"/>
      <c r="AX1459" t="s"/>
      <c r="AY1459" t="n">
        <v>2311859</v>
      </c>
      <c r="AZ1459" t="s">
        <v>582</v>
      </c>
      <c r="BA1459" t="s"/>
      <c r="BB1459" t="n">
        <v>152099</v>
      </c>
      <c r="BC1459" t="n">
        <v>9.9854943558197</v>
      </c>
      <c r="BD1459" t="n">
        <v>53.5479961312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581</v>
      </c>
      <c r="F1460" t="n">
        <v>2028137</v>
      </c>
      <c r="G1460" t="s">
        <v>74</v>
      </c>
      <c r="H1460" t="s">
        <v>75</v>
      </c>
      <c r="I1460" t="s"/>
      <c r="J1460" t="s">
        <v>74</v>
      </c>
      <c r="K1460" t="n">
        <v>222</v>
      </c>
      <c r="L1460" t="s">
        <v>76</v>
      </c>
      <c r="M1460" t="s"/>
      <c r="N1460" t="s">
        <v>596</v>
      </c>
      <c r="O1460" t="s">
        <v>78</v>
      </c>
      <c r="P1460" t="s">
        <v>581</v>
      </c>
      <c r="Q1460" t="s"/>
      <c r="R1460" t="s">
        <v>80</v>
      </c>
      <c r="S1460" t="s">
        <v>393</v>
      </c>
      <c r="T1460" t="s">
        <v>82</v>
      </c>
      <c r="U1460" t="s"/>
      <c r="V1460" t="s">
        <v>83</v>
      </c>
      <c r="W1460" t="s">
        <v>94</v>
      </c>
      <c r="X1460" t="s"/>
      <c r="Y1460" t="s">
        <v>85</v>
      </c>
      <c r="Z1460">
        <f>HYPERLINK("https://hotelmonitor-cachepage.eclerx.com/savepage/tk_15439114754054568_sr_2152.html","info")</f>
        <v/>
      </c>
      <c r="AA1460" t="n">
        <v>374642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87</v>
      </c>
      <c r="AO1460" t="s"/>
      <c r="AP1460" t="n">
        <v>17</v>
      </c>
      <c r="AQ1460" t="s">
        <v>88</v>
      </c>
      <c r="AR1460" t="s">
        <v>119</v>
      </c>
      <c r="AS1460" t="s"/>
      <c r="AT1460" t="s">
        <v>90</v>
      </c>
      <c r="AU1460" t="s"/>
      <c r="AV1460" t="s"/>
      <c r="AW1460" t="s"/>
      <c r="AX1460" t="s"/>
      <c r="AY1460" t="n">
        <v>2311859</v>
      </c>
      <c r="AZ1460" t="s">
        <v>582</v>
      </c>
      <c r="BA1460" t="s"/>
      <c r="BB1460" t="n">
        <v>152099</v>
      </c>
      <c r="BC1460" t="n">
        <v>9.9854943558197</v>
      </c>
      <c r="BD1460" t="n">
        <v>53.5479961312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581</v>
      </c>
      <c r="F1461" t="n">
        <v>2028137</v>
      </c>
      <c r="G1461" t="s">
        <v>74</v>
      </c>
      <c r="H1461" t="s">
        <v>75</v>
      </c>
      <c r="I1461" t="s"/>
      <c r="J1461" t="s">
        <v>74</v>
      </c>
      <c r="K1461" t="n">
        <v>223</v>
      </c>
      <c r="L1461" t="s">
        <v>76</v>
      </c>
      <c r="M1461" t="s"/>
      <c r="N1461" t="s">
        <v>596</v>
      </c>
      <c r="O1461" t="s">
        <v>78</v>
      </c>
      <c r="P1461" t="s">
        <v>581</v>
      </c>
      <c r="Q1461" t="s"/>
      <c r="R1461" t="s">
        <v>80</v>
      </c>
      <c r="S1461" t="s">
        <v>547</v>
      </c>
      <c r="T1461" t="s">
        <v>82</v>
      </c>
      <c r="U1461" t="s"/>
      <c r="V1461" t="s">
        <v>83</v>
      </c>
      <c r="W1461" t="s">
        <v>94</v>
      </c>
      <c r="X1461" t="s"/>
      <c r="Y1461" t="s">
        <v>85</v>
      </c>
      <c r="Z1461">
        <f>HYPERLINK("https://hotelmonitor-cachepage.eclerx.com/savepage/tk_15439114754054568_sr_2152.html","info")</f>
        <v/>
      </c>
      <c r="AA1461" t="n">
        <v>374642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87</v>
      </c>
      <c r="AO1461" t="s"/>
      <c r="AP1461" t="n">
        <v>17</v>
      </c>
      <c r="AQ1461" t="s">
        <v>88</v>
      </c>
      <c r="AR1461" t="s">
        <v>89</v>
      </c>
      <c r="AS1461" t="s"/>
      <c r="AT1461" t="s">
        <v>90</v>
      </c>
      <c r="AU1461" t="s"/>
      <c r="AV1461" t="s"/>
      <c r="AW1461" t="s"/>
      <c r="AX1461" t="s"/>
      <c r="AY1461" t="n">
        <v>2311859</v>
      </c>
      <c r="AZ1461" t="s">
        <v>582</v>
      </c>
      <c r="BA1461" t="s"/>
      <c r="BB1461" t="n">
        <v>152099</v>
      </c>
      <c r="BC1461" t="n">
        <v>9.9854943558197</v>
      </c>
      <c r="BD1461" t="n">
        <v>53.5479961312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581</v>
      </c>
      <c r="F1462" t="n">
        <v>2028137</v>
      </c>
      <c r="G1462" t="s">
        <v>74</v>
      </c>
      <c r="H1462" t="s">
        <v>75</v>
      </c>
      <c r="I1462" t="s"/>
      <c r="J1462" t="s">
        <v>74</v>
      </c>
      <c r="K1462" t="n">
        <v>224</v>
      </c>
      <c r="L1462" t="s">
        <v>76</v>
      </c>
      <c r="M1462" t="s"/>
      <c r="N1462" t="s">
        <v>600</v>
      </c>
      <c r="O1462" t="s">
        <v>78</v>
      </c>
      <c r="P1462" t="s">
        <v>581</v>
      </c>
      <c r="Q1462" t="s"/>
      <c r="R1462" t="s">
        <v>80</v>
      </c>
      <c r="S1462" t="s">
        <v>206</v>
      </c>
      <c r="T1462" t="s">
        <v>82</v>
      </c>
      <c r="U1462" t="s"/>
      <c r="V1462" t="s">
        <v>83</v>
      </c>
      <c r="W1462" t="s">
        <v>94</v>
      </c>
      <c r="X1462" t="s"/>
      <c r="Y1462" t="s">
        <v>85</v>
      </c>
      <c r="Z1462">
        <f>HYPERLINK("https://hotelmonitor-cachepage.eclerx.com/savepage/tk_15439114754054568_sr_2152.html","info")</f>
        <v/>
      </c>
      <c r="AA1462" t="n">
        <v>374642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87</v>
      </c>
      <c r="AO1462" t="s"/>
      <c r="AP1462" t="n">
        <v>17</v>
      </c>
      <c r="AQ1462" t="s">
        <v>88</v>
      </c>
      <c r="AR1462" t="s">
        <v>116</v>
      </c>
      <c r="AS1462" t="s"/>
      <c r="AT1462" t="s">
        <v>90</v>
      </c>
      <c r="AU1462" t="s"/>
      <c r="AV1462" t="s"/>
      <c r="AW1462" t="s"/>
      <c r="AX1462" t="s"/>
      <c r="AY1462" t="n">
        <v>2311859</v>
      </c>
      <c r="AZ1462" t="s">
        <v>582</v>
      </c>
      <c r="BA1462" t="s"/>
      <c r="BB1462" t="n">
        <v>152099</v>
      </c>
      <c r="BC1462" t="n">
        <v>9.9854943558197</v>
      </c>
      <c r="BD1462" t="n">
        <v>53.5479961312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581</v>
      </c>
      <c r="F1463" t="n">
        <v>2028137</v>
      </c>
      <c r="G1463" t="s">
        <v>74</v>
      </c>
      <c r="H1463" t="s">
        <v>75</v>
      </c>
      <c r="I1463" t="s"/>
      <c r="J1463" t="s">
        <v>74</v>
      </c>
      <c r="K1463" t="n">
        <v>224</v>
      </c>
      <c r="L1463" t="s">
        <v>76</v>
      </c>
      <c r="M1463" t="s"/>
      <c r="N1463" t="s">
        <v>596</v>
      </c>
      <c r="O1463" t="s">
        <v>78</v>
      </c>
      <c r="P1463" t="s">
        <v>581</v>
      </c>
      <c r="Q1463" t="s"/>
      <c r="R1463" t="s">
        <v>80</v>
      </c>
      <c r="S1463" t="s">
        <v>206</v>
      </c>
      <c r="T1463" t="s">
        <v>82</v>
      </c>
      <c r="U1463" t="s"/>
      <c r="V1463" t="s">
        <v>83</v>
      </c>
      <c r="W1463" t="s">
        <v>94</v>
      </c>
      <c r="X1463" t="s"/>
      <c r="Y1463" t="s">
        <v>85</v>
      </c>
      <c r="Z1463">
        <f>HYPERLINK("https://hotelmonitor-cachepage.eclerx.com/savepage/tk_15439114754054568_sr_2152.html","info")</f>
        <v/>
      </c>
      <c r="AA1463" t="n">
        <v>374642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87</v>
      </c>
      <c r="AO1463" t="s"/>
      <c r="AP1463" t="n">
        <v>17</v>
      </c>
      <c r="AQ1463" t="s">
        <v>88</v>
      </c>
      <c r="AR1463" t="s">
        <v>124</v>
      </c>
      <c r="AS1463" t="s"/>
      <c r="AT1463" t="s">
        <v>90</v>
      </c>
      <c r="AU1463" t="s"/>
      <c r="AV1463" t="s"/>
      <c r="AW1463" t="s"/>
      <c r="AX1463" t="s"/>
      <c r="AY1463" t="n">
        <v>2311859</v>
      </c>
      <c r="AZ1463" t="s">
        <v>582</v>
      </c>
      <c r="BA1463" t="s"/>
      <c r="BB1463" t="n">
        <v>152099</v>
      </c>
      <c r="BC1463" t="n">
        <v>9.9854943558197</v>
      </c>
      <c r="BD1463" t="n">
        <v>53.5479961312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581</v>
      </c>
      <c r="F1464" t="n">
        <v>2028137</v>
      </c>
      <c r="G1464" t="s">
        <v>74</v>
      </c>
      <c r="H1464" t="s">
        <v>75</v>
      </c>
      <c r="I1464" t="s"/>
      <c r="J1464" t="s">
        <v>74</v>
      </c>
      <c r="K1464" t="n">
        <v>224</v>
      </c>
      <c r="L1464" t="s">
        <v>76</v>
      </c>
      <c r="M1464" t="s"/>
      <c r="N1464" t="s">
        <v>596</v>
      </c>
      <c r="O1464" t="s">
        <v>78</v>
      </c>
      <c r="P1464" t="s">
        <v>581</v>
      </c>
      <c r="Q1464" t="s"/>
      <c r="R1464" t="s">
        <v>80</v>
      </c>
      <c r="S1464" t="s">
        <v>206</v>
      </c>
      <c r="T1464" t="s">
        <v>82</v>
      </c>
      <c r="U1464" t="s"/>
      <c r="V1464" t="s">
        <v>83</v>
      </c>
      <c r="W1464" t="s">
        <v>94</v>
      </c>
      <c r="X1464" t="s"/>
      <c r="Y1464" t="s">
        <v>85</v>
      </c>
      <c r="Z1464">
        <f>HYPERLINK("https://hotelmonitor-cachepage.eclerx.com/savepage/tk_15439114754054568_sr_2152.html","info")</f>
        <v/>
      </c>
      <c r="AA1464" t="n">
        <v>374642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87</v>
      </c>
      <c r="AO1464" t="s"/>
      <c r="AP1464" t="n">
        <v>17</v>
      </c>
      <c r="AQ1464" t="s">
        <v>88</v>
      </c>
      <c r="AR1464" t="s">
        <v>124</v>
      </c>
      <c r="AS1464" t="s"/>
      <c r="AT1464" t="s">
        <v>90</v>
      </c>
      <c r="AU1464" t="s"/>
      <c r="AV1464" t="s"/>
      <c r="AW1464" t="s"/>
      <c r="AX1464" t="s"/>
      <c r="AY1464" t="n">
        <v>2311859</v>
      </c>
      <c r="AZ1464" t="s">
        <v>582</v>
      </c>
      <c r="BA1464" t="s"/>
      <c r="BB1464" t="n">
        <v>152099</v>
      </c>
      <c r="BC1464" t="n">
        <v>9.9854943558197</v>
      </c>
      <c r="BD1464" t="n">
        <v>53.5479961312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581</v>
      </c>
      <c r="F1465" t="n">
        <v>2028137</v>
      </c>
      <c r="G1465" t="s">
        <v>74</v>
      </c>
      <c r="H1465" t="s">
        <v>75</v>
      </c>
      <c r="I1465" t="s"/>
      <c r="J1465" t="s">
        <v>74</v>
      </c>
      <c r="K1465" t="n">
        <v>224</v>
      </c>
      <c r="L1465" t="s">
        <v>76</v>
      </c>
      <c r="M1465" t="s"/>
      <c r="N1465" t="s">
        <v>600</v>
      </c>
      <c r="O1465" t="s">
        <v>78</v>
      </c>
      <c r="P1465" t="s">
        <v>581</v>
      </c>
      <c r="Q1465" t="s"/>
      <c r="R1465" t="s">
        <v>80</v>
      </c>
      <c r="S1465" t="s">
        <v>206</v>
      </c>
      <c r="T1465" t="s">
        <v>82</v>
      </c>
      <c r="U1465" t="s"/>
      <c r="V1465" t="s">
        <v>83</v>
      </c>
      <c r="W1465" t="s">
        <v>94</v>
      </c>
      <c r="X1465" t="s"/>
      <c r="Y1465" t="s">
        <v>85</v>
      </c>
      <c r="Z1465">
        <f>HYPERLINK("https://hotelmonitor-cachepage.eclerx.com/savepage/tk_15439114754054568_sr_2152.html","info")</f>
        <v/>
      </c>
      <c r="AA1465" t="n">
        <v>374642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87</v>
      </c>
      <c r="AO1465" t="s"/>
      <c r="AP1465" t="n">
        <v>17</v>
      </c>
      <c r="AQ1465" t="s">
        <v>88</v>
      </c>
      <c r="AR1465" t="s">
        <v>110</v>
      </c>
      <c r="AS1465" t="s"/>
      <c r="AT1465" t="s">
        <v>90</v>
      </c>
      <c r="AU1465" t="s"/>
      <c r="AV1465" t="s"/>
      <c r="AW1465" t="s"/>
      <c r="AX1465" t="s"/>
      <c r="AY1465" t="n">
        <v>2311859</v>
      </c>
      <c r="AZ1465" t="s">
        <v>582</v>
      </c>
      <c r="BA1465" t="s"/>
      <c r="BB1465" t="n">
        <v>152099</v>
      </c>
      <c r="BC1465" t="n">
        <v>9.9854943558197</v>
      </c>
      <c r="BD1465" t="n">
        <v>53.5479961312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581</v>
      </c>
      <c r="F1466" t="n">
        <v>2028137</v>
      </c>
      <c r="G1466" t="s">
        <v>74</v>
      </c>
      <c r="H1466" t="s">
        <v>75</v>
      </c>
      <c r="I1466" t="s"/>
      <c r="J1466" t="s">
        <v>74</v>
      </c>
      <c r="K1466" t="n">
        <v>226</v>
      </c>
      <c r="L1466" t="s">
        <v>76</v>
      </c>
      <c r="M1466" t="s"/>
      <c r="N1466" t="s">
        <v>601</v>
      </c>
      <c r="O1466" t="s">
        <v>78</v>
      </c>
      <c r="P1466" t="s">
        <v>581</v>
      </c>
      <c r="Q1466" t="s"/>
      <c r="R1466" t="s">
        <v>80</v>
      </c>
      <c r="S1466" t="s">
        <v>207</v>
      </c>
      <c r="T1466" t="s">
        <v>82</v>
      </c>
      <c r="U1466" t="s"/>
      <c r="V1466" t="s">
        <v>83</v>
      </c>
      <c r="W1466" t="s">
        <v>94</v>
      </c>
      <c r="X1466" t="s"/>
      <c r="Y1466" t="s">
        <v>85</v>
      </c>
      <c r="Z1466">
        <f>HYPERLINK("https://hotelmonitor-cachepage.eclerx.com/savepage/tk_15439114754054568_sr_2152.html","info")</f>
        <v/>
      </c>
      <c r="AA1466" t="n">
        <v>374642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87</v>
      </c>
      <c r="AO1466" t="s"/>
      <c r="AP1466" t="n">
        <v>17</v>
      </c>
      <c r="AQ1466" t="s">
        <v>88</v>
      </c>
      <c r="AR1466" t="s">
        <v>103</v>
      </c>
      <c r="AS1466" t="s"/>
      <c r="AT1466" t="s">
        <v>90</v>
      </c>
      <c r="AU1466" t="s"/>
      <c r="AV1466" t="s"/>
      <c r="AW1466" t="s"/>
      <c r="AX1466" t="s"/>
      <c r="AY1466" t="n">
        <v>2311859</v>
      </c>
      <c r="AZ1466" t="s">
        <v>582</v>
      </c>
      <c r="BA1466" t="s"/>
      <c r="BB1466" t="n">
        <v>152099</v>
      </c>
      <c r="BC1466" t="n">
        <v>9.9854943558197</v>
      </c>
      <c r="BD1466" t="n">
        <v>53.5479961312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581</v>
      </c>
      <c r="F1467" t="n">
        <v>2028137</v>
      </c>
      <c r="G1467" t="s">
        <v>74</v>
      </c>
      <c r="H1467" t="s">
        <v>75</v>
      </c>
      <c r="I1467" t="s"/>
      <c r="J1467" t="s">
        <v>74</v>
      </c>
      <c r="K1467" t="n">
        <v>228</v>
      </c>
      <c r="L1467" t="s">
        <v>76</v>
      </c>
      <c r="M1467" t="s"/>
      <c r="N1467" t="s">
        <v>602</v>
      </c>
      <c r="O1467" t="s">
        <v>78</v>
      </c>
      <c r="P1467" t="s">
        <v>581</v>
      </c>
      <c r="Q1467" t="s"/>
      <c r="R1467" t="s">
        <v>80</v>
      </c>
      <c r="S1467" t="s">
        <v>395</v>
      </c>
      <c r="T1467" t="s">
        <v>82</v>
      </c>
      <c r="U1467" t="s"/>
      <c r="V1467" t="s">
        <v>83</v>
      </c>
      <c r="W1467" t="s">
        <v>94</v>
      </c>
      <c r="X1467" t="s"/>
      <c r="Y1467" t="s">
        <v>85</v>
      </c>
      <c r="Z1467">
        <f>HYPERLINK("https://hotelmonitor-cachepage.eclerx.com/savepage/tk_15439114754054568_sr_2152.html","info")</f>
        <v/>
      </c>
      <c r="AA1467" t="n">
        <v>374642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87</v>
      </c>
      <c r="AO1467" t="s"/>
      <c r="AP1467" t="n">
        <v>17</v>
      </c>
      <c r="AQ1467" t="s">
        <v>88</v>
      </c>
      <c r="AR1467" t="s">
        <v>89</v>
      </c>
      <c r="AS1467" t="s"/>
      <c r="AT1467" t="s">
        <v>90</v>
      </c>
      <c r="AU1467" t="s"/>
      <c r="AV1467" t="s"/>
      <c r="AW1467" t="s"/>
      <c r="AX1467" t="s"/>
      <c r="AY1467" t="n">
        <v>2311859</v>
      </c>
      <c r="AZ1467" t="s">
        <v>582</v>
      </c>
      <c r="BA1467" t="s"/>
      <c r="BB1467" t="n">
        <v>152099</v>
      </c>
      <c r="BC1467" t="n">
        <v>9.9854943558197</v>
      </c>
      <c r="BD1467" t="n">
        <v>53.5479961312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581</v>
      </c>
      <c r="F1468" t="n">
        <v>2028137</v>
      </c>
      <c r="G1468" t="s">
        <v>74</v>
      </c>
      <c r="H1468" t="s">
        <v>75</v>
      </c>
      <c r="I1468" t="s"/>
      <c r="J1468" t="s">
        <v>74</v>
      </c>
      <c r="K1468" t="n">
        <v>230</v>
      </c>
      <c r="L1468" t="s">
        <v>76</v>
      </c>
      <c r="M1468" t="s"/>
      <c r="N1468" t="s">
        <v>591</v>
      </c>
      <c r="O1468" t="s">
        <v>78</v>
      </c>
      <c r="P1468" t="s">
        <v>581</v>
      </c>
      <c r="Q1468" t="s"/>
      <c r="R1468" t="s">
        <v>80</v>
      </c>
      <c r="S1468" t="s">
        <v>279</v>
      </c>
      <c r="T1468" t="s">
        <v>82</v>
      </c>
      <c r="U1468" t="s"/>
      <c r="V1468" t="s">
        <v>83</v>
      </c>
      <c r="W1468" t="s">
        <v>84</v>
      </c>
      <c r="X1468" t="s"/>
      <c r="Y1468" t="s">
        <v>85</v>
      </c>
      <c r="Z1468">
        <f>HYPERLINK("https://hotelmonitor-cachepage.eclerx.com/savepage/tk_15439114754054568_sr_2152.html","info")</f>
        <v/>
      </c>
      <c r="AA1468" t="n">
        <v>374642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87</v>
      </c>
      <c r="AO1468" t="s"/>
      <c r="AP1468" t="n">
        <v>17</v>
      </c>
      <c r="AQ1468" t="s">
        <v>88</v>
      </c>
      <c r="AR1468" t="s">
        <v>126</v>
      </c>
      <c r="AS1468" t="s"/>
      <c r="AT1468" t="s">
        <v>90</v>
      </c>
      <c r="AU1468" t="s"/>
      <c r="AV1468" t="s"/>
      <c r="AW1468" t="s"/>
      <c r="AX1468" t="s"/>
      <c r="AY1468" t="n">
        <v>2311859</v>
      </c>
      <c r="AZ1468" t="s">
        <v>582</v>
      </c>
      <c r="BA1468" t="s"/>
      <c r="BB1468" t="n">
        <v>152099</v>
      </c>
      <c r="BC1468" t="n">
        <v>9.9854943558197</v>
      </c>
      <c r="BD1468" t="n">
        <v>53.5479961312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581</v>
      </c>
      <c r="F1469" t="n">
        <v>2028137</v>
      </c>
      <c r="G1469" t="s">
        <v>74</v>
      </c>
      <c r="H1469" t="s">
        <v>75</v>
      </c>
      <c r="I1469" t="s"/>
      <c r="J1469" t="s">
        <v>74</v>
      </c>
      <c r="K1469" t="n">
        <v>236</v>
      </c>
      <c r="L1469" t="s">
        <v>76</v>
      </c>
      <c r="M1469" t="s"/>
      <c r="N1469" t="s">
        <v>603</v>
      </c>
      <c r="O1469" t="s">
        <v>78</v>
      </c>
      <c r="P1469" t="s">
        <v>581</v>
      </c>
      <c r="Q1469" t="s"/>
      <c r="R1469" t="s">
        <v>80</v>
      </c>
      <c r="S1469" t="s">
        <v>820</v>
      </c>
      <c r="T1469" t="s">
        <v>82</v>
      </c>
      <c r="U1469" t="s"/>
      <c r="V1469" t="s">
        <v>83</v>
      </c>
      <c r="W1469" t="s">
        <v>94</v>
      </c>
      <c r="X1469" t="s"/>
      <c r="Y1469" t="s">
        <v>85</v>
      </c>
      <c r="Z1469">
        <f>HYPERLINK("https://hotelmonitor-cachepage.eclerx.com/savepage/tk_15439114754054568_sr_2152.html","info")</f>
        <v/>
      </c>
      <c r="AA1469" t="n">
        <v>374642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87</v>
      </c>
      <c r="AO1469" t="s"/>
      <c r="AP1469" t="n">
        <v>17</v>
      </c>
      <c r="AQ1469" t="s">
        <v>88</v>
      </c>
      <c r="AR1469" t="s">
        <v>126</v>
      </c>
      <c r="AS1469" t="s"/>
      <c r="AT1469" t="s">
        <v>90</v>
      </c>
      <c r="AU1469" t="s"/>
      <c r="AV1469" t="s"/>
      <c r="AW1469" t="s"/>
      <c r="AX1469" t="s"/>
      <c r="AY1469" t="n">
        <v>2311859</v>
      </c>
      <c r="AZ1469" t="s">
        <v>582</v>
      </c>
      <c r="BA1469" t="s"/>
      <c r="BB1469" t="n">
        <v>152099</v>
      </c>
      <c r="BC1469" t="n">
        <v>9.9854943558197</v>
      </c>
      <c r="BD1469" t="n">
        <v>53.5479961312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581</v>
      </c>
      <c r="F1470" t="n">
        <v>2028137</v>
      </c>
      <c r="G1470" t="s">
        <v>74</v>
      </c>
      <c r="H1470" t="s">
        <v>75</v>
      </c>
      <c r="I1470" t="s"/>
      <c r="J1470" t="s">
        <v>74</v>
      </c>
      <c r="K1470" t="n">
        <v>250</v>
      </c>
      <c r="L1470" t="s">
        <v>76</v>
      </c>
      <c r="M1470" t="s"/>
      <c r="N1470" t="s">
        <v>596</v>
      </c>
      <c r="O1470" t="s">
        <v>78</v>
      </c>
      <c r="P1470" t="s">
        <v>581</v>
      </c>
      <c r="Q1470" t="s"/>
      <c r="R1470" t="s">
        <v>80</v>
      </c>
      <c r="S1470" t="s">
        <v>398</v>
      </c>
      <c r="T1470" t="s">
        <v>82</v>
      </c>
      <c r="U1470" t="s"/>
      <c r="V1470" t="s">
        <v>83</v>
      </c>
      <c r="W1470" t="s">
        <v>84</v>
      </c>
      <c r="X1470" t="s"/>
      <c r="Y1470" t="s">
        <v>85</v>
      </c>
      <c r="Z1470">
        <f>HYPERLINK("https://hotelmonitor-cachepage.eclerx.com/savepage/tk_15439114754054568_sr_2152.html","info")</f>
        <v/>
      </c>
      <c r="AA1470" t="n">
        <v>374642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87</v>
      </c>
      <c r="AO1470" t="s"/>
      <c r="AP1470" t="n">
        <v>17</v>
      </c>
      <c r="AQ1470" t="s">
        <v>88</v>
      </c>
      <c r="AR1470" t="s">
        <v>121</v>
      </c>
      <c r="AS1470" t="s"/>
      <c r="AT1470" t="s">
        <v>90</v>
      </c>
      <c r="AU1470" t="s"/>
      <c r="AV1470" t="s"/>
      <c r="AW1470" t="s"/>
      <c r="AX1470" t="s"/>
      <c r="AY1470" t="n">
        <v>2311859</v>
      </c>
      <c r="AZ1470" t="s">
        <v>582</v>
      </c>
      <c r="BA1470" t="s"/>
      <c r="BB1470" t="n">
        <v>152099</v>
      </c>
      <c r="BC1470" t="n">
        <v>9.9854943558197</v>
      </c>
      <c r="BD1470" t="n">
        <v>53.5479961312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581</v>
      </c>
      <c r="F1471" t="n">
        <v>2028137</v>
      </c>
      <c r="G1471" t="s">
        <v>74</v>
      </c>
      <c r="H1471" t="s">
        <v>75</v>
      </c>
      <c r="I1471" t="s"/>
      <c r="J1471" t="s">
        <v>74</v>
      </c>
      <c r="K1471" t="n">
        <v>250</v>
      </c>
      <c r="L1471" t="s">
        <v>76</v>
      </c>
      <c r="M1471" t="s"/>
      <c r="N1471" t="s">
        <v>596</v>
      </c>
      <c r="O1471" t="s">
        <v>78</v>
      </c>
      <c r="P1471" t="s">
        <v>581</v>
      </c>
      <c r="Q1471" t="s"/>
      <c r="R1471" t="s">
        <v>80</v>
      </c>
      <c r="S1471" t="s">
        <v>398</v>
      </c>
      <c r="T1471" t="s">
        <v>82</v>
      </c>
      <c r="U1471" t="s"/>
      <c r="V1471" t="s">
        <v>83</v>
      </c>
      <c r="W1471" t="s">
        <v>84</v>
      </c>
      <c r="X1471" t="s"/>
      <c r="Y1471" t="s">
        <v>85</v>
      </c>
      <c r="Z1471">
        <f>HYPERLINK("https://hotelmonitor-cachepage.eclerx.com/savepage/tk_15439114754054568_sr_2152.html","info")</f>
        <v/>
      </c>
      <c r="AA1471" t="n">
        <v>374642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87</v>
      </c>
      <c r="AO1471" t="s"/>
      <c r="AP1471" t="n">
        <v>17</v>
      </c>
      <c r="AQ1471" t="s">
        <v>88</v>
      </c>
      <c r="AR1471" t="s">
        <v>119</v>
      </c>
      <c r="AS1471" t="s"/>
      <c r="AT1471" t="s">
        <v>90</v>
      </c>
      <c r="AU1471" t="s"/>
      <c r="AV1471" t="s"/>
      <c r="AW1471" t="s"/>
      <c r="AX1471" t="s"/>
      <c r="AY1471" t="n">
        <v>2311859</v>
      </c>
      <c r="AZ1471" t="s">
        <v>582</v>
      </c>
      <c r="BA1471" t="s"/>
      <c r="BB1471" t="n">
        <v>152099</v>
      </c>
      <c r="BC1471" t="n">
        <v>9.9854943558197</v>
      </c>
      <c r="BD1471" t="n">
        <v>53.5479961312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581</v>
      </c>
      <c r="F1472" t="n">
        <v>2028137</v>
      </c>
      <c r="G1472" t="s">
        <v>74</v>
      </c>
      <c r="H1472" t="s">
        <v>75</v>
      </c>
      <c r="I1472" t="s"/>
      <c r="J1472" t="s">
        <v>74</v>
      </c>
      <c r="K1472" t="n">
        <v>252</v>
      </c>
      <c r="L1472" t="s">
        <v>76</v>
      </c>
      <c r="M1472" t="s"/>
      <c r="N1472" t="s">
        <v>604</v>
      </c>
      <c r="O1472" t="s">
        <v>78</v>
      </c>
      <c r="P1472" t="s">
        <v>581</v>
      </c>
      <c r="Q1472" t="s"/>
      <c r="R1472" t="s">
        <v>80</v>
      </c>
      <c r="S1472" t="s">
        <v>675</v>
      </c>
      <c r="T1472" t="s">
        <v>82</v>
      </c>
      <c r="U1472" t="s"/>
      <c r="V1472" t="s">
        <v>83</v>
      </c>
      <c r="W1472" t="s">
        <v>84</v>
      </c>
      <c r="X1472" t="s"/>
      <c r="Y1472" t="s">
        <v>85</v>
      </c>
      <c r="Z1472">
        <f>HYPERLINK("https://hotelmonitor-cachepage.eclerx.com/savepage/tk_15439114754054568_sr_2152.html","info")</f>
        <v/>
      </c>
      <c r="AA1472" t="n">
        <v>374642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/>
      <c r="AP1472" t="n">
        <v>17</v>
      </c>
      <c r="AQ1472" t="s">
        <v>88</v>
      </c>
      <c r="AR1472" t="s">
        <v>110</v>
      </c>
      <c r="AS1472" t="s"/>
      <c r="AT1472" t="s">
        <v>90</v>
      </c>
      <c r="AU1472" t="s"/>
      <c r="AV1472" t="s"/>
      <c r="AW1472" t="s"/>
      <c r="AX1472" t="s"/>
      <c r="AY1472" t="n">
        <v>2311859</v>
      </c>
      <c r="AZ1472" t="s">
        <v>582</v>
      </c>
      <c r="BA1472" t="s"/>
      <c r="BB1472" t="n">
        <v>152099</v>
      </c>
      <c r="BC1472" t="n">
        <v>9.9854943558197</v>
      </c>
      <c r="BD1472" t="n">
        <v>53.5479961312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581</v>
      </c>
      <c r="F1473" t="n">
        <v>2028137</v>
      </c>
      <c r="G1473" t="s">
        <v>74</v>
      </c>
      <c r="H1473" t="s">
        <v>75</v>
      </c>
      <c r="I1473" t="s"/>
      <c r="J1473" t="s">
        <v>74</v>
      </c>
      <c r="K1473" t="n">
        <v>252</v>
      </c>
      <c r="L1473" t="s">
        <v>76</v>
      </c>
      <c r="M1473" t="s"/>
      <c r="N1473" t="s">
        <v>596</v>
      </c>
      <c r="O1473" t="s">
        <v>78</v>
      </c>
      <c r="P1473" t="s">
        <v>581</v>
      </c>
      <c r="Q1473" t="s"/>
      <c r="R1473" t="s">
        <v>80</v>
      </c>
      <c r="S1473" t="s">
        <v>675</v>
      </c>
      <c r="T1473" t="s">
        <v>82</v>
      </c>
      <c r="U1473" t="s"/>
      <c r="V1473" t="s">
        <v>83</v>
      </c>
      <c r="W1473" t="s">
        <v>84</v>
      </c>
      <c r="X1473" t="s"/>
      <c r="Y1473" t="s">
        <v>85</v>
      </c>
      <c r="Z1473">
        <f>HYPERLINK("https://hotelmonitor-cachepage.eclerx.com/savepage/tk_15439114754054568_sr_2152.html","info")</f>
        <v/>
      </c>
      <c r="AA1473" t="n">
        <v>374642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/>
      <c r="AP1473" t="n">
        <v>17</v>
      </c>
      <c r="AQ1473" t="s">
        <v>88</v>
      </c>
      <c r="AR1473" t="s">
        <v>124</v>
      </c>
      <c r="AS1473" t="s"/>
      <c r="AT1473" t="s">
        <v>90</v>
      </c>
      <c r="AU1473" t="s"/>
      <c r="AV1473" t="s"/>
      <c r="AW1473" t="s"/>
      <c r="AX1473" t="s"/>
      <c r="AY1473" t="n">
        <v>2311859</v>
      </c>
      <c r="AZ1473" t="s">
        <v>582</v>
      </c>
      <c r="BA1473" t="s"/>
      <c r="BB1473" t="n">
        <v>152099</v>
      </c>
      <c r="BC1473" t="n">
        <v>9.9854943558197</v>
      </c>
      <c r="BD1473" t="n">
        <v>53.5479961312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581</v>
      </c>
      <c r="F1474" t="n">
        <v>2028137</v>
      </c>
      <c r="G1474" t="s">
        <v>74</v>
      </c>
      <c r="H1474" t="s">
        <v>75</v>
      </c>
      <c r="I1474" t="s"/>
      <c r="J1474" t="s">
        <v>74</v>
      </c>
      <c r="K1474" t="n">
        <v>252</v>
      </c>
      <c r="L1474" t="s">
        <v>76</v>
      </c>
      <c r="M1474" t="s"/>
      <c r="N1474" t="s">
        <v>604</v>
      </c>
      <c r="O1474" t="s">
        <v>78</v>
      </c>
      <c r="P1474" t="s">
        <v>581</v>
      </c>
      <c r="Q1474" t="s"/>
      <c r="R1474" t="s">
        <v>80</v>
      </c>
      <c r="S1474" t="s">
        <v>675</v>
      </c>
      <c r="T1474" t="s">
        <v>82</v>
      </c>
      <c r="U1474" t="s"/>
      <c r="V1474" t="s">
        <v>83</v>
      </c>
      <c r="W1474" t="s">
        <v>84</v>
      </c>
      <c r="X1474" t="s"/>
      <c r="Y1474" t="s">
        <v>85</v>
      </c>
      <c r="Z1474">
        <f>HYPERLINK("https://hotelmonitor-cachepage.eclerx.com/savepage/tk_15439114754054568_sr_2152.html","info")</f>
        <v/>
      </c>
      <c r="AA1474" t="n">
        <v>374642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/>
      <c r="AP1474" t="n">
        <v>17</v>
      </c>
      <c r="AQ1474" t="s">
        <v>88</v>
      </c>
      <c r="AR1474" t="s">
        <v>116</v>
      </c>
      <c r="AS1474" t="s"/>
      <c r="AT1474" t="s">
        <v>90</v>
      </c>
      <c r="AU1474" t="s"/>
      <c r="AV1474" t="s"/>
      <c r="AW1474" t="s"/>
      <c r="AX1474" t="s"/>
      <c r="AY1474" t="n">
        <v>2311859</v>
      </c>
      <c r="AZ1474" t="s">
        <v>582</v>
      </c>
      <c r="BA1474" t="s"/>
      <c r="BB1474" t="n">
        <v>152099</v>
      </c>
      <c r="BC1474" t="n">
        <v>9.9854943558197</v>
      </c>
      <c r="BD1474" t="n">
        <v>53.5479961312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581</v>
      </c>
      <c r="F1475" t="n">
        <v>2028137</v>
      </c>
      <c r="G1475" t="s">
        <v>74</v>
      </c>
      <c r="H1475" t="s">
        <v>75</v>
      </c>
      <c r="I1475" t="s"/>
      <c r="J1475" t="s">
        <v>74</v>
      </c>
      <c r="K1475" t="n">
        <v>253</v>
      </c>
      <c r="L1475" t="s">
        <v>76</v>
      </c>
      <c r="M1475" t="s"/>
      <c r="N1475" t="s">
        <v>598</v>
      </c>
      <c r="O1475" t="s">
        <v>78</v>
      </c>
      <c r="P1475" t="s">
        <v>581</v>
      </c>
      <c r="Q1475" t="s"/>
      <c r="R1475" t="s">
        <v>80</v>
      </c>
      <c r="S1475" t="s">
        <v>218</v>
      </c>
      <c r="T1475" t="s">
        <v>82</v>
      </c>
      <c r="U1475" t="s"/>
      <c r="V1475" t="s">
        <v>83</v>
      </c>
      <c r="W1475" t="s">
        <v>84</v>
      </c>
      <c r="X1475" t="s"/>
      <c r="Y1475" t="s">
        <v>85</v>
      </c>
      <c r="Z1475">
        <f>HYPERLINK("https://hotelmonitor-cachepage.eclerx.com/savepage/tk_15439114754054568_sr_2152.html","info")</f>
        <v/>
      </c>
      <c r="AA1475" t="n">
        <v>374642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87</v>
      </c>
      <c r="AO1475" t="s"/>
      <c r="AP1475" t="n">
        <v>17</v>
      </c>
      <c r="AQ1475" t="s">
        <v>88</v>
      </c>
      <c r="AR1475" t="s">
        <v>103</v>
      </c>
      <c r="AS1475" t="s"/>
      <c r="AT1475" t="s">
        <v>90</v>
      </c>
      <c r="AU1475" t="s"/>
      <c r="AV1475" t="s"/>
      <c r="AW1475" t="s"/>
      <c r="AX1475" t="s"/>
      <c r="AY1475" t="n">
        <v>2311859</v>
      </c>
      <c r="AZ1475" t="s">
        <v>582</v>
      </c>
      <c r="BA1475" t="s"/>
      <c r="BB1475" t="n">
        <v>152099</v>
      </c>
      <c r="BC1475" t="n">
        <v>9.9854943558197</v>
      </c>
      <c r="BD1475" t="n">
        <v>53.5479961312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581</v>
      </c>
      <c r="F1476" t="n">
        <v>2028137</v>
      </c>
      <c r="G1476" t="s">
        <v>74</v>
      </c>
      <c r="H1476" t="s">
        <v>75</v>
      </c>
      <c r="I1476" t="s"/>
      <c r="J1476" t="s">
        <v>74</v>
      </c>
      <c r="K1476" t="n">
        <v>254</v>
      </c>
      <c r="L1476" t="s">
        <v>76</v>
      </c>
      <c r="M1476" t="s"/>
      <c r="N1476" t="s">
        <v>602</v>
      </c>
      <c r="O1476" t="s">
        <v>78</v>
      </c>
      <c r="P1476" t="s">
        <v>581</v>
      </c>
      <c r="Q1476" t="s"/>
      <c r="R1476" t="s">
        <v>80</v>
      </c>
      <c r="S1476" t="s">
        <v>821</v>
      </c>
      <c r="T1476" t="s">
        <v>82</v>
      </c>
      <c r="U1476" t="s"/>
      <c r="V1476" t="s">
        <v>83</v>
      </c>
      <c r="W1476" t="s">
        <v>84</v>
      </c>
      <c r="X1476" t="s"/>
      <c r="Y1476" t="s">
        <v>85</v>
      </c>
      <c r="Z1476">
        <f>HYPERLINK("https://hotelmonitor-cachepage.eclerx.com/savepage/tk_15439114754054568_sr_2152.html","info")</f>
        <v/>
      </c>
      <c r="AA1476" t="n">
        <v>374642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/>
      <c r="AP1476" t="n">
        <v>17</v>
      </c>
      <c r="AQ1476" t="s">
        <v>88</v>
      </c>
      <c r="AR1476" t="s">
        <v>89</v>
      </c>
      <c r="AS1476" t="s"/>
      <c r="AT1476" t="s">
        <v>90</v>
      </c>
      <c r="AU1476" t="s"/>
      <c r="AV1476" t="s"/>
      <c r="AW1476" t="s"/>
      <c r="AX1476" t="s"/>
      <c r="AY1476" t="n">
        <v>2311859</v>
      </c>
      <c r="AZ1476" t="s">
        <v>582</v>
      </c>
      <c r="BA1476" t="s"/>
      <c r="BB1476" t="n">
        <v>152099</v>
      </c>
      <c r="BC1476" t="n">
        <v>9.9854943558197</v>
      </c>
      <c r="BD1476" t="n">
        <v>53.5479961312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581</v>
      </c>
      <c r="F1477" t="n">
        <v>2028137</v>
      </c>
      <c r="G1477" t="s">
        <v>74</v>
      </c>
      <c r="H1477" t="s">
        <v>75</v>
      </c>
      <c r="I1477" t="s"/>
      <c r="J1477" t="s">
        <v>74</v>
      </c>
      <c r="K1477" t="n">
        <v>254</v>
      </c>
      <c r="L1477" t="s">
        <v>76</v>
      </c>
      <c r="M1477" t="s"/>
      <c r="N1477" t="s">
        <v>597</v>
      </c>
      <c r="O1477" t="s">
        <v>78</v>
      </c>
      <c r="P1477" t="s">
        <v>581</v>
      </c>
      <c r="Q1477" t="s"/>
      <c r="R1477" t="s">
        <v>80</v>
      </c>
      <c r="S1477" t="s">
        <v>821</v>
      </c>
      <c r="T1477" t="s">
        <v>82</v>
      </c>
      <c r="U1477" t="s"/>
      <c r="V1477" t="s">
        <v>83</v>
      </c>
      <c r="W1477" t="s">
        <v>84</v>
      </c>
      <c r="X1477" t="s"/>
      <c r="Y1477" t="s">
        <v>85</v>
      </c>
      <c r="Z1477">
        <f>HYPERLINK("https://hotelmonitor-cachepage.eclerx.com/savepage/tk_15439114754054568_sr_2152.html","info")</f>
        <v/>
      </c>
      <c r="AA1477" t="n">
        <v>374642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/>
      <c r="AP1477" t="n">
        <v>17</v>
      </c>
      <c r="AQ1477" t="s">
        <v>88</v>
      </c>
      <c r="AR1477" t="s">
        <v>113</v>
      </c>
      <c r="AS1477" t="s"/>
      <c r="AT1477" t="s">
        <v>90</v>
      </c>
      <c r="AU1477" t="s"/>
      <c r="AV1477" t="s"/>
      <c r="AW1477" t="s"/>
      <c r="AX1477" t="s"/>
      <c r="AY1477" t="n">
        <v>2311859</v>
      </c>
      <c r="AZ1477" t="s">
        <v>582</v>
      </c>
      <c r="BA1477" t="s"/>
      <c r="BB1477" t="n">
        <v>152099</v>
      </c>
      <c r="BC1477" t="n">
        <v>9.9854943558197</v>
      </c>
      <c r="BD1477" t="n">
        <v>53.5479961312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581</v>
      </c>
      <c r="F1478" t="n">
        <v>2028137</v>
      </c>
      <c r="G1478" t="s">
        <v>74</v>
      </c>
      <c r="H1478" t="s">
        <v>75</v>
      </c>
      <c r="I1478" t="s"/>
      <c r="J1478" t="s">
        <v>74</v>
      </c>
      <c r="K1478" t="n">
        <v>259</v>
      </c>
      <c r="L1478" t="s">
        <v>76</v>
      </c>
      <c r="M1478" t="s"/>
      <c r="N1478" t="s">
        <v>596</v>
      </c>
      <c r="O1478" t="s">
        <v>78</v>
      </c>
      <c r="P1478" t="s">
        <v>581</v>
      </c>
      <c r="Q1478" t="s"/>
      <c r="R1478" t="s">
        <v>80</v>
      </c>
      <c r="S1478" t="s">
        <v>822</v>
      </c>
      <c r="T1478" t="s">
        <v>82</v>
      </c>
      <c r="U1478" t="s"/>
      <c r="V1478" t="s">
        <v>83</v>
      </c>
      <c r="W1478" t="s">
        <v>84</v>
      </c>
      <c r="X1478" t="s"/>
      <c r="Y1478" t="s">
        <v>85</v>
      </c>
      <c r="Z1478">
        <f>HYPERLINK("https://hotelmonitor-cachepage.eclerx.com/savepage/tk_15439114754054568_sr_2152.html","info")</f>
        <v/>
      </c>
      <c r="AA1478" t="n">
        <v>374642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/>
      <c r="AP1478" t="n">
        <v>17</v>
      </c>
      <c r="AQ1478" t="s">
        <v>88</v>
      </c>
      <c r="AR1478" t="s">
        <v>89</v>
      </c>
      <c r="AS1478" t="s"/>
      <c r="AT1478" t="s">
        <v>90</v>
      </c>
      <c r="AU1478" t="s"/>
      <c r="AV1478" t="s"/>
      <c r="AW1478" t="s"/>
      <c r="AX1478" t="s"/>
      <c r="AY1478" t="n">
        <v>2311859</v>
      </c>
      <c r="AZ1478" t="s">
        <v>582</v>
      </c>
      <c r="BA1478" t="s"/>
      <c r="BB1478" t="n">
        <v>152099</v>
      </c>
      <c r="BC1478" t="n">
        <v>9.9854943558197</v>
      </c>
      <c r="BD1478" t="n">
        <v>53.5479961312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581</v>
      </c>
      <c r="F1479" t="n">
        <v>2028137</v>
      </c>
      <c r="G1479" t="s">
        <v>74</v>
      </c>
      <c r="H1479" t="s">
        <v>75</v>
      </c>
      <c r="I1479" t="s"/>
      <c r="J1479" t="s">
        <v>74</v>
      </c>
      <c r="K1479" t="n">
        <v>274</v>
      </c>
      <c r="L1479" t="s">
        <v>76</v>
      </c>
      <c r="M1479" t="s"/>
      <c r="N1479" t="s">
        <v>603</v>
      </c>
      <c r="O1479" t="s">
        <v>78</v>
      </c>
      <c r="P1479" t="s">
        <v>581</v>
      </c>
      <c r="Q1479" t="s"/>
      <c r="R1479" t="s">
        <v>80</v>
      </c>
      <c r="S1479" t="s">
        <v>823</v>
      </c>
      <c r="T1479" t="s">
        <v>82</v>
      </c>
      <c r="U1479" t="s"/>
      <c r="V1479" t="s">
        <v>83</v>
      </c>
      <c r="W1479" t="s">
        <v>84</v>
      </c>
      <c r="X1479" t="s"/>
      <c r="Y1479" t="s">
        <v>85</v>
      </c>
      <c r="Z1479">
        <f>HYPERLINK("https://hotelmonitor-cachepage.eclerx.com/savepage/tk_15439114754054568_sr_2152.html","info")</f>
        <v/>
      </c>
      <c r="AA1479" t="n">
        <v>374642</v>
      </c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/>
      <c r="AP1479" t="n">
        <v>17</v>
      </c>
      <c r="AQ1479" t="s">
        <v>88</v>
      </c>
      <c r="AR1479" t="s">
        <v>126</v>
      </c>
      <c r="AS1479" t="s"/>
      <c r="AT1479" t="s">
        <v>90</v>
      </c>
      <c r="AU1479" t="s"/>
      <c r="AV1479" t="s"/>
      <c r="AW1479" t="s"/>
      <c r="AX1479" t="s"/>
      <c r="AY1479" t="n">
        <v>2311859</v>
      </c>
      <c r="AZ1479" t="s">
        <v>582</v>
      </c>
      <c r="BA1479" t="s"/>
      <c r="BB1479" t="n">
        <v>152099</v>
      </c>
      <c r="BC1479" t="n">
        <v>9.9854943558197</v>
      </c>
      <c r="BD1479" t="n">
        <v>53.5479961312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97</v>
      </c>
      <c r="B1480" t="s">
        <v>71</v>
      </c>
      <c r="C1480" t="s">
        <v>98</v>
      </c>
      <c r="D1480" t="n">
        <v>2</v>
      </c>
      <c r="E1480" t="s">
        <v>824</v>
      </c>
      <c r="F1480" t="n">
        <v>894166</v>
      </c>
      <c r="G1480" t="s">
        <v>74</v>
      </c>
      <c r="H1480" t="s">
        <v>75</v>
      </c>
      <c r="I1480" t="s"/>
      <c r="J1480" t="s">
        <v>74</v>
      </c>
      <c r="K1480" t="n">
        <v>48</v>
      </c>
      <c r="L1480" t="s">
        <v>76</v>
      </c>
      <c r="M1480" t="s"/>
      <c r="N1480" t="s">
        <v>111</v>
      </c>
      <c r="O1480" t="s">
        <v>78</v>
      </c>
      <c r="P1480" t="s">
        <v>825</v>
      </c>
      <c r="Q1480" t="s"/>
      <c r="R1480" t="s">
        <v>80</v>
      </c>
      <c r="S1480" t="s">
        <v>826</v>
      </c>
      <c r="T1480" t="s">
        <v>82</v>
      </c>
      <c r="U1480" t="s"/>
      <c r="V1480" t="s">
        <v>83</v>
      </c>
      <c r="W1480" t="s">
        <v>94</v>
      </c>
      <c r="X1480" t="s"/>
      <c r="Y1480" t="s">
        <v>85</v>
      </c>
      <c r="Z1480">
        <f>HYPERLINK("https://hotelmonitor-cachepage.eclerx.com/savepage/tk_15439017782919118_sr_2151.html","info")</f>
        <v/>
      </c>
      <c r="AA1480" t="n">
        <v>161361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/>
      <c r="AP1480" t="n">
        <v>117</v>
      </c>
      <c r="AQ1480" t="s">
        <v>88</v>
      </c>
      <c r="AR1480" t="s">
        <v>113</v>
      </c>
      <c r="AS1480" t="s"/>
      <c r="AT1480" t="s">
        <v>90</v>
      </c>
      <c r="AU1480" t="s"/>
      <c r="AV1480" t="s"/>
      <c r="AW1480" t="s"/>
      <c r="AX1480" t="s"/>
      <c r="AY1480" t="n">
        <v>2311816</v>
      </c>
      <c r="AZ1480" t="s">
        <v>827</v>
      </c>
      <c r="BA1480" t="s"/>
      <c r="BB1480" t="n">
        <v>97376</v>
      </c>
      <c r="BC1480" t="n">
        <v>10.022674</v>
      </c>
      <c r="BD1480" t="n">
        <v>53.550896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97</v>
      </c>
      <c r="B1481" t="s">
        <v>71</v>
      </c>
      <c r="C1481" t="s">
        <v>98</v>
      </c>
      <c r="D1481" t="n">
        <v>2</v>
      </c>
      <c r="E1481" t="s">
        <v>824</v>
      </c>
      <c r="F1481" t="n">
        <v>894166</v>
      </c>
      <c r="G1481" t="s">
        <v>74</v>
      </c>
      <c r="H1481" t="s">
        <v>75</v>
      </c>
      <c r="I1481" t="s"/>
      <c r="J1481" t="s">
        <v>74</v>
      </c>
      <c r="K1481" t="n">
        <v>50</v>
      </c>
      <c r="L1481" t="s">
        <v>76</v>
      </c>
      <c r="M1481" t="s"/>
      <c r="N1481" t="s">
        <v>144</v>
      </c>
      <c r="O1481" t="s">
        <v>78</v>
      </c>
      <c r="P1481" t="s">
        <v>825</v>
      </c>
      <c r="Q1481" t="s"/>
      <c r="R1481" t="s">
        <v>80</v>
      </c>
      <c r="S1481" t="s">
        <v>828</v>
      </c>
      <c r="T1481" t="s">
        <v>82</v>
      </c>
      <c r="U1481" t="s"/>
      <c r="V1481" t="s">
        <v>83</v>
      </c>
      <c r="W1481" t="s">
        <v>94</v>
      </c>
      <c r="X1481" t="s"/>
      <c r="Y1481" t="s">
        <v>85</v>
      </c>
      <c r="Z1481">
        <f>HYPERLINK("https://hotelmonitor-cachepage.eclerx.com/savepage/tk_15439017782919118_sr_2151.html","info")</f>
        <v/>
      </c>
      <c r="AA1481" t="n">
        <v>161361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/>
      <c r="AP1481" t="n">
        <v>117</v>
      </c>
      <c r="AQ1481" t="s">
        <v>88</v>
      </c>
      <c r="AR1481" t="s">
        <v>103</v>
      </c>
      <c r="AS1481" t="s"/>
      <c r="AT1481" t="s">
        <v>90</v>
      </c>
      <c r="AU1481" t="s"/>
      <c r="AV1481" t="s"/>
      <c r="AW1481" t="s"/>
      <c r="AX1481" t="s"/>
      <c r="AY1481" t="n">
        <v>2311816</v>
      </c>
      <c r="AZ1481" t="s">
        <v>827</v>
      </c>
      <c r="BA1481" t="s"/>
      <c r="BB1481" t="n">
        <v>97376</v>
      </c>
      <c r="BC1481" t="n">
        <v>10.022674</v>
      </c>
      <c r="BD1481" t="n">
        <v>53.550896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97</v>
      </c>
      <c r="B1482" t="s">
        <v>71</v>
      </c>
      <c r="C1482" t="s">
        <v>98</v>
      </c>
      <c r="D1482" t="n">
        <v>2</v>
      </c>
      <c r="E1482" t="s">
        <v>824</v>
      </c>
      <c r="F1482" t="n">
        <v>894166</v>
      </c>
      <c r="G1482" t="s">
        <v>74</v>
      </c>
      <c r="H1482" t="s">
        <v>75</v>
      </c>
      <c r="I1482" t="s"/>
      <c r="J1482" t="s">
        <v>74</v>
      </c>
      <c r="K1482" t="n">
        <v>54</v>
      </c>
      <c r="L1482" t="s">
        <v>76</v>
      </c>
      <c r="M1482" t="s"/>
      <c r="N1482" t="s">
        <v>144</v>
      </c>
      <c r="O1482" t="s">
        <v>78</v>
      </c>
      <c r="P1482" t="s">
        <v>825</v>
      </c>
      <c r="Q1482" t="s"/>
      <c r="R1482" t="s">
        <v>80</v>
      </c>
      <c r="S1482" t="s">
        <v>829</v>
      </c>
      <c r="T1482" t="s">
        <v>82</v>
      </c>
      <c r="U1482" t="s"/>
      <c r="V1482" t="s">
        <v>83</v>
      </c>
      <c r="W1482" t="s">
        <v>94</v>
      </c>
      <c r="X1482" t="s"/>
      <c r="Y1482" t="s">
        <v>85</v>
      </c>
      <c r="Z1482">
        <f>HYPERLINK("https://hotelmonitor-cachepage.eclerx.com/savepage/tk_15439017782919118_sr_2151.html","info")</f>
        <v/>
      </c>
      <c r="AA1482" t="n">
        <v>161361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/>
      <c r="AP1482" t="n">
        <v>117</v>
      </c>
      <c r="AQ1482" t="s">
        <v>88</v>
      </c>
      <c r="AR1482" t="s">
        <v>103</v>
      </c>
      <c r="AS1482" t="s"/>
      <c r="AT1482" t="s">
        <v>90</v>
      </c>
      <c r="AU1482" t="s"/>
      <c r="AV1482" t="s"/>
      <c r="AW1482" t="s"/>
      <c r="AX1482" t="s"/>
      <c r="AY1482" t="n">
        <v>2311816</v>
      </c>
      <c r="AZ1482" t="s">
        <v>827</v>
      </c>
      <c r="BA1482" t="s"/>
      <c r="BB1482" t="n">
        <v>97376</v>
      </c>
      <c r="BC1482" t="n">
        <v>10.022674</v>
      </c>
      <c r="BD1482" t="n">
        <v>53.550896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97</v>
      </c>
      <c r="B1483" t="s">
        <v>71</v>
      </c>
      <c r="C1483" t="s">
        <v>98</v>
      </c>
      <c r="D1483" t="n">
        <v>2</v>
      </c>
      <c r="E1483" t="s">
        <v>824</v>
      </c>
      <c r="F1483" t="n">
        <v>894166</v>
      </c>
      <c r="G1483" t="s">
        <v>74</v>
      </c>
      <c r="H1483" t="s">
        <v>75</v>
      </c>
      <c r="I1483" t="s"/>
      <c r="J1483" t="s">
        <v>74</v>
      </c>
      <c r="K1483" t="n">
        <v>56</v>
      </c>
      <c r="L1483" t="s">
        <v>76</v>
      </c>
      <c r="M1483" t="s"/>
      <c r="N1483" t="s">
        <v>77</v>
      </c>
      <c r="O1483" t="s">
        <v>78</v>
      </c>
      <c r="P1483" t="s">
        <v>825</v>
      </c>
      <c r="Q1483" t="s"/>
      <c r="R1483" t="s">
        <v>80</v>
      </c>
      <c r="S1483" t="s">
        <v>381</v>
      </c>
      <c r="T1483" t="s">
        <v>82</v>
      </c>
      <c r="U1483" t="s"/>
      <c r="V1483" t="s">
        <v>83</v>
      </c>
      <c r="W1483" t="s">
        <v>94</v>
      </c>
      <c r="X1483" t="s"/>
      <c r="Y1483" t="s">
        <v>85</v>
      </c>
      <c r="Z1483">
        <f>HYPERLINK("https://hotelmonitor-cachepage.eclerx.com/savepage/tk_15439017782919118_sr_2151.html","info")</f>
        <v/>
      </c>
      <c r="AA1483" t="n">
        <v>161361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/>
      <c r="AP1483" t="n">
        <v>117</v>
      </c>
      <c r="AQ1483" t="s">
        <v>88</v>
      </c>
      <c r="AR1483" t="s">
        <v>119</v>
      </c>
      <c r="AS1483" t="s"/>
      <c r="AT1483" t="s">
        <v>90</v>
      </c>
      <c r="AU1483" t="s"/>
      <c r="AV1483" t="s"/>
      <c r="AW1483" t="s"/>
      <c r="AX1483" t="s"/>
      <c r="AY1483" t="n">
        <v>2311816</v>
      </c>
      <c r="AZ1483" t="s">
        <v>827</v>
      </c>
      <c r="BA1483" t="s"/>
      <c r="BB1483" t="n">
        <v>97376</v>
      </c>
      <c r="BC1483" t="n">
        <v>10.022674</v>
      </c>
      <c r="BD1483" t="n">
        <v>53.550896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97</v>
      </c>
      <c r="B1484" t="s">
        <v>71</v>
      </c>
      <c r="C1484" t="s">
        <v>98</v>
      </c>
      <c r="D1484" t="n">
        <v>2</v>
      </c>
      <c r="E1484" t="s">
        <v>824</v>
      </c>
      <c r="F1484" t="n">
        <v>894166</v>
      </c>
      <c r="G1484" t="s">
        <v>74</v>
      </c>
      <c r="H1484" t="s">
        <v>75</v>
      </c>
      <c r="I1484" t="s"/>
      <c r="J1484" t="s">
        <v>74</v>
      </c>
      <c r="K1484" t="n">
        <v>57</v>
      </c>
      <c r="L1484" t="s">
        <v>76</v>
      </c>
      <c r="M1484" t="s"/>
      <c r="N1484" t="s">
        <v>266</v>
      </c>
      <c r="O1484" t="s">
        <v>78</v>
      </c>
      <c r="P1484" t="s">
        <v>825</v>
      </c>
      <c r="Q1484" t="s"/>
      <c r="R1484" t="s">
        <v>80</v>
      </c>
      <c r="S1484" t="s">
        <v>382</v>
      </c>
      <c r="T1484" t="s">
        <v>82</v>
      </c>
      <c r="U1484" t="s"/>
      <c r="V1484" t="s">
        <v>83</v>
      </c>
      <c r="W1484" t="s">
        <v>94</v>
      </c>
      <c r="X1484" t="s"/>
      <c r="Y1484" t="s">
        <v>85</v>
      </c>
      <c r="Z1484">
        <f>HYPERLINK("https://hotelmonitor-cachepage.eclerx.com/savepage/tk_15439017782919118_sr_2151.html","info")</f>
        <v/>
      </c>
      <c r="AA1484" t="n">
        <v>161361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/>
      <c r="AP1484" t="n">
        <v>117</v>
      </c>
      <c r="AQ1484" t="s">
        <v>88</v>
      </c>
      <c r="AR1484" t="s">
        <v>110</v>
      </c>
      <c r="AS1484" t="s"/>
      <c r="AT1484" t="s">
        <v>90</v>
      </c>
      <c r="AU1484" t="s"/>
      <c r="AV1484" t="s"/>
      <c r="AW1484" t="s"/>
      <c r="AX1484" t="s"/>
      <c r="AY1484" t="n">
        <v>2311816</v>
      </c>
      <c r="AZ1484" t="s">
        <v>827</v>
      </c>
      <c r="BA1484" t="s"/>
      <c r="BB1484" t="n">
        <v>97376</v>
      </c>
      <c r="BC1484" t="n">
        <v>10.022674</v>
      </c>
      <c r="BD1484" t="n">
        <v>53.550896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97</v>
      </c>
      <c r="B1485" t="s">
        <v>71</v>
      </c>
      <c r="C1485" t="s">
        <v>98</v>
      </c>
      <c r="D1485" t="n">
        <v>2</v>
      </c>
      <c r="E1485" t="s">
        <v>824</v>
      </c>
      <c r="F1485" t="n">
        <v>894166</v>
      </c>
      <c r="G1485" t="s">
        <v>74</v>
      </c>
      <c r="H1485" t="s">
        <v>75</v>
      </c>
      <c r="I1485" t="s"/>
      <c r="J1485" t="s">
        <v>74</v>
      </c>
      <c r="K1485" t="n">
        <v>57</v>
      </c>
      <c r="L1485" t="s">
        <v>76</v>
      </c>
      <c r="M1485" t="s"/>
      <c r="N1485" t="s">
        <v>145</v>
      </c>
      <c r="O1485" t="s">
        <v>78</v>
      </c>
      <c r="P1485" t="s">
        <v>825</v>
      </c>
      <c r="Q1485" t="s"/>
      <c r="R1485" t="s">
        <v>80</v>
      </c>
      <c r="S1485" t="s">
        <v>382</v>
      </c>
      <c r="T1485" t="s">
        <v>82</v>
      </c>
      <c r="U1485" t="s"/>
      <c r="V1485" t="s">
        <v>83</v>
      </c>
      <c r="W1485" t="s">
        <v>94</v>
      </c>
      <c r="X1485" t="s"/>
      <c r="Y1485" t="s">
        <v>85</v>
      </c>
      <c r="Z1485">
        <f>HYPERLINK("https://hotelmonitor-cachepage.eclerx.com/savepage/tk_15439017782919118_sr_2151.html","info")</f>
        <v/>
      </c>
      <c r="AA1485" t="n">
        <v>161361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/>
      <c r="AP1485" t="n">
        <v>117</v>
      </c>
      <c r="AQ1485" t="s">
        <v>88</v>
      </c>
      <c r="AR1485" t="s">
        <v>121</v>
      </c>
      <c r="AS1485" t="s"/>
      <c r="AT1485" t="s">
        <v>90</v>
      </c>
      <c r="AU1485" t="s"/>
      <c r="AV1485" t="s"/>
      <c r="AW1485" t="s"/>
      <c r="AX1485" t="s"/>
      <c r="AY1485" t="n">
        <v>2311816</v>
      </c>
      <c r="AZ1485" t="s">
        <v>827</v>
      </c>
      <c r="BA1485" t="s"/>
      <c r="BB1485" t="n">
        <v>97376</v>
      </c>
      <c r="BC1485" t="n">
        <v>10.022674</v>
      </c>
      <c r="BD1485" t="n">
        <v>53.550896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97</v>
      </c>
      <c r="B1486" t="s">
        <v>71</v>
      </c>
      <c r="C1486" t="s">
        <v>98</v>
      </c>
      <c r="D1486" t="n">
        <v>2</v>
      </c>
      <c r="E1486" t="s">
        <v>824</v>
      </c>
      <c r="F1486" t="n">
        <v>894166</v>
      </c>
      <c r="G1486" t="s">
        <v>74</v>
      </c>
      <c r="H1486" t="s">
        <v>75</v>
      </c>
      <c r="I1486" t="s"/>
      <c r="J1486" t="s">
        <v>74</v>
      </c>
      <c r="K1486" t="n">
        <v>57</v>
      </c>
      <c r="L1486" t="s">
        <v>76</v>
      </c>
      <c r="M1486" t="s"/>
      <c r="N1486" t="s">
        <v>517</v>
      </c>
      <c r="O1486" t="s">
        <v>78</v>
      </c>
      <c r="P1486" t="s">
        <v>825</v>
      </c>
      <c r="Q1486" t="s"/>
      <c r="R1486" t="s">
        <v>80</v>
      </c>
      <c r="S1486" t="s">
        <v>382</v>
      </c>
      <c r="T1486" t="s">
        <v>82</v>
      </c>
      <c r="U1486" t="s"/>
      <c r="V1486" t="s">
        <v>83</v>
      </c>
      <c r="W1486" t="s">
        <v>94</v>
      </c>
      <c r="X1486" t="s"/>
      <c r="Y1486" t="s">
        <v>85</v>
      </c>
      <c r="Z1486">
        <f>HYPERLINK("https://hotelmonitor-cachepage.eclerx.com/savepage/tk_15439017782919118_sr_2151.html","info")</f>
        <v/>
      </c>
      <c r="AA1486" t="n">
        <v>161361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/>
      <c r="AP1486" t="n">
        <v>117</v>
      </c>
      <c r="AQ1486" t="s">
        <v>88</v>
      </c>
      <c r="AR1486" t="s">
        <v>110</v>
      </c>
      <c r="AS1486" t="s"/>
      <c r="AT1486" t="s">
        <v>90</v>
      </c>
      <c r="AU1486" t="s"/>
      <c r="AV1486" t="s"/>
      <c r="AW1486" t="s"/>
      <c r="AX1486" t="s"/>
      <c r="AY1486" t="n">
        <v>2311816</v>
      </c>
      <c r="AZ1486" t="s">
        <v>827</v>
      </c>
      <c r="BA1486" t="s"/>
      <c r="BB1486" t="n">
        <v>97376</v>
      </c>
      <c r="BC1486" t="n">
        <v>10.022674</v>
      </c>
      <c r="BD1486" t="n">
        <v>53.550896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97</v>
      </c>
      <c r="B1487" t="s">
        <v>71</v>
      </c>
      <c r="C1487" t="s">
        <v>98</v>
      </c>
      <c r="D1487" t="n">
        <v>2</v>
      </c>
      <c r="E1487" t="s">
        <v>824</v>
      </c>
      <c r="F1487" t="n">
        <v>894166</v>
      </c>
      <c r="G1487" t="s">
        <v>74</v>
      </c>
      <c r="H1487" t="s">
        <v>75</v>
      </c>
      <c r="I1487" t="s"/>
      <c r="J1487" t="s">
        <v>74</v>
      </c>
      <c r="K1487" t="n">
        <v>58</v>
      </c>
      <c r="L1487" t="s">
        <v>76</v>
      </c>
      <c r="M1487" t="s"/>
      <c r="N1487" t="s">
        <v>77</v>
      </c>
      <c r="O1487" t="s">
        <v>78</v>
      </c>
      <c r="P1487" t="s">
        <v>825</v>
      </c>
      <c r="Q1487" t="s"/>
      <c r="R1487" t="s">
        <v>80</v>
      </c>
      <c r="S1487" t="s">
        <v>383</v>
      </c>
      <c r="T1487" t="s">
        <v>82</v>
      </c>
      <c r="U1487" t="s"/>
      <c r="V1487" t="s">
        <v>83</v>
      </c>
      <c r="W1487" t="s">
        <v>94</v>
      </c>
      <c r="X1487" t="s"/>
      <c r="Y1487" t="s">
        <v>85</v>
      </c>
      <c r="Z1487">
        <f>HYPERLINK("https://hotelmonitor-cachepage.eclerx.com/savepage/tk_15439017782919118_sr_2151.html","info")</f>
        <v/>
      </c>
      <c r="AA1487" t="n">
        <v>161361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/>
      <c r="AP1487" t="n">
        <v>117</v>
      </c>
      <c r="AQ1487" t="s">
        <v>88</v>
      </c>
      <c r="AR1487" t="s">
        <v>124</v>
      </c>
      <c r="AS1487" t="s"/>
      <c r="AT1487" t="s">
        <v>90</v>
      </c>
      <c r="AU1487" t="s"/>
      <c r="AV1487" t="s"/>
      <c r="AW1487" t="s"/>
      <c r="AX1487" t="s"/>
      <c r="AY1487" t="n">
        <v>2311816</v>
      </c>
      <c r="AZ1487" t="s">
        <v>827</v>
      </c>
      <c r="BA1487" t="s"/>
      <c r="BB1487" t="n">
        <v>97376</v>
      </c>
      <c r="BC1487" t="n">
        <v>10.022674</v>
      </c>
      <c r="BD1487" t="n">
        <v>53.550896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97</v>
      </c>
      <c r="B1488" t="s">
        <v>71</v>
      </c>
      <c r="C1488" t="s">
        <v>98</v>
      </c>
      <c r="D1488" t="n">
        <v>2</v>
      </c>
      <c r="E1488" t="s">
        <v>824</v>
      </c>
      <c r="F1488" t="n">
        <v>894166</v>
      </c>
      <c r="G1488" t="s">
        <v>74</v>
      </c>
      <c r="H1488" t="s">
        <v>75</v>
      </c>
      <c r="I1488" t="s"/>
      <c r="J1488" t="s">
        <v>74</v>
      </c>
      <c r="K1488" t="n">
        <v>58</v>
      </c>
      <c r="L1488" t="s">
        <v>76</v>
      </c>
      <c r="M1488" t="s"/>
      <c r="N1488" t="s">
        <v>266</v>
      </c>
      <c r="O1488" t="s">
        <v>78</v>
      </c>
      <c r="P1488" t="s">
        <v>825</v>
      </c>
      <c r="Q1488" t="s"/>
      <c r="R1488" t="s">
        <v>80</v>
      </c>
      <c r="S1488" t="s">
        <v>383</v>
      </c>
      <c r="T1488" t="s">
        <v>82</v>
      </c>
      <c r="U1488" t="s"/>
      <c r="V1488" t="s">
        <v>83</v>
      </c>
      <c r="W1488" t="s">
        <v>94</v>
      </c>
      <c r="X1488" t="s"/>
      <c r="Y1488" t="s">
        <v>85</v>
      </c>
      <c r="Z1488">
        <f>HYPERLINK("https://hotelmonitor-cachepage.eclerx.com/savepage/tk_15439017782919118_sr_2151.html","info")</f>
        <v/>
      </c>
      <c r="AA1488" t="n">
        <v>161361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/>
      <c r="AP1488" t="n">
        <v>117</v>
      </c>
      <c r="AQ1488" t="s">
        <v>88</v>
      </c>
      <c r="AR1488" t="s">
        <v>116</v>
      </c>
      <c r="AS1488" t="s"/>
      <c r="AT1488" t="s">
        <v>90</v>
      </c>
      <c r="AU1488" t="s"/>
      <c r="AV1488" t="s"/>
      <c r="AW1488" t="s"/>
      <c r="AX1488" t="s"/>
      <c r="AY1488" t="n">
        <v>2311816</v>
      </c>
      <c r="AZ1488" t="s">
        <v>827</v>
      </c>
      <c r="BA1488" t="s"/>
      <c r="BB1488" t="n">
        <v>97376</v>
      </c>
      <c r="BC1488" t="n">
        <v>10.022674</v>
      </c>
      <c r="BD1488" t="n">
        <v>53.550896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97</v>
      </c>
      <c r="B1489" t="s">
        <v>71</v>
      </c>
      <c r="C1489" t="s">
        <v>98</v>
      </c>
      <c r="D1489" t="n">
        <v>2</v>
      </c>
      <c r="E1489" t="s">
        <v>824</v>
      </c>
      <c r="F1489" t="n">
        <v>894166</v>
      </c>
      <c r="G1489" t="s">
        <v>74</v>
      </c>
      <c r="H1489" t="s">
        <v>75</v>
      </c>
      <c r="I1489" t="s"/>
      <c r="J1489" t="s">
        <v>74</v>
      </c>
      <c r="K1489" t="n">
        <v>58</v>
      </c>
      <c r="L1489" t="s">
        <v>76</v>
      </c>
      <c r="M1489" t="s"/>
      <c r="N1489" t="s">
        <v>517</v>
      </c>
      <c r="O1489" t="s">
        <v>78</v>
      </c>
      <c r="P1489" t="s">
        <v>825</v>
      </c>
      <c r="Q1489" t="s"/>
      <c r="R1489" t="s">
        <v>80</v>
      </c>
      <c r="S1489" t="s">
        <v>383</v>
      </c>
      <c r="T1489" t="s">
        <v>82</v>
      </c>
      <c r="U1489" t="s"/>
      <c r="V1489" t="s">
        <v>83</v>
      </c>
      <c r="W1489" t="s">
        <v>94</v>
      </c>
      <c r="X1489" t="s"/>
      <c r="Y1489" t="s">
        <v>85</v>
      </c>
      <c r="Z1489">
        <f>HYPERLINK("https://hotelmonitor-cachepage.eclerx.com/savepage/tk_15439017782919118_sr_2151.html","info")</f>
        <v/>
      </c>
      <c r="AA1489" t="n">
        <v>161361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/>
      <c r="AP1489" t="n">
        <v>117</v>
      </c>
      <c r="AQ1489" t="s">
        <v>88</v>
      </c>
      <c r="AR1489" t="s">
        <v>116</v>
      </c>
      <c r="AS1489" t="s"/>
      <c r="AT1489" t="s">
        <v>90</v>
      </c>
      <c r="AU1489" t="s"/>
      <c r="AV1489" t="s"/>
      <c r="AW1489" t="s"/>
      <c r="AX1489" t="s"/>
      <c r="AY1489" t="n">
        <v>2311816</v>
      </c>
      <c r="AZ1489" t="s">
        <v>827</v>
      </c>
      <c r="BA1489" t="s"/>
      <c r="BB1489" t="n">
        <v>97376</v>
      </c>
      <c r="BC1489" t="n">
        <v>10.022674</v>
      </c>
      <c r="BD1489" t="n">
        <v>53.550896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97</v>
      </c>
      <c r="B1490" t="s">
        <v>71</v>
      </c>
      <c r="C1490" t="s">
        <v>98</v>
      </c>
      <c r="D1490" t="n">
        <v>2</v>
      </c>
      <c r="E1490" t="s">
        <v>824</v>
      </c>
      <c r="F1490" t="n">
        <v>894166</v>
      </c>
      <c r="G1490" t="s">
        <v>74</v>
      </c>
      <c r="H1490" t="s">
        <v>75</v>
      </c>
      <c r="I1490" t="s"/>
      <c r="J1490" t="s">
        <v>74</v>
      </c>
      <c r="K1490" t="n">
        <v>60</v>
      </c>
      <c r="L1490" t="s">
        <v>76</v>
      </c>
      <c r="M1490" t="s"/>
      <c r="N1490" t="s">
        <v>93</v>
      </c>
      <c r="O1490" t="s">
        <v>78</v>
      </c>
      <c r="P1490" t="s">
        <v>825</v>
      </c>
      <c r="Q1490" t="s"/>
      <c r="R1490" t="s">
        <v>80</v>
      </c>
      <c r="S1490" t="s">
        <v>384</v>
      </c>
      <c r="T1490" t="s">
        <v>82</v>
      </c>
      <c r="U1490" t="s"/>
      <c r="V1490" t="s">
        <v>83</v>
      </c>
      <c r="W1490" t="s">
        <v>94</v>
      </c>
      <c r="X1490" t="s"/>
      <c r="Y1490" t="s">
        <v>85</v>
      </c>
      <c r="Z1490">
        <f>HYPERLINK("https://hotelmonitor-cachepage.eclerx.com/savepage/tk_15439017782919118_sr_2151.html","info")</f>
        <v/>
      </c>
      <c r="AA1490" t="n">
        <v>161361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/>
      <c r="AP1490" t="n">
        <v>117</v>
      </c>
      <c r="AQ1490" t="s">
        <v>88</v>
      </c>
      <c r="AR1490" t="s">
        <v>89</v>
      </c>
      <c r="AS1490" t="s"/>
      <c r="AT1490" t="s">
        <v>90</v>
      </c>
      <c r="AU1490" t="s"/>
      <c r="AV1490" t="s"/>
      <c r="AW1490" t="s"/>
      <c r="AX1490" t="s"/>
      <c r="AY1490" t="n">
        <v>2311816</v>
      </c>
      <c r="AZ1490" t="s">
        <v>827</v>
      </c>
      <c r="BA1490" t="s"/>
      <c r="BB1490" t="n">
        <v>97376</v>
      </c>
      <c r="BC1490" t="n">
        <v>10.022674</v>
      </c>
      <c r="BD1490" t="n">
        <v>53.550896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97</v>
      </c>
      <c r="B1491" t="s">
        <v>71</v>
      </c>
      <c r="C1491" t="s">
        <v>98</v>
      </c>
      <c r="D1491" t="n">
        <v>2</v>
      </c>
      <c r="E1491" t="s">
        <v>824</v>
      </c>
      <c r="F1491" t="n">
        <v>894166</v>
      </c>
      <c r="G1491" t="s">
        <v>74</v>
      </c>
      <c r="H1491" t="s">
        <v>75</v>
      </c>
      <c r="I1491" t="s"/>
      <c r="J1491" t="s">
        <v>74</v>
      </c>
      <c r="K1491" t="n">
        <v>62</v>
      </c>
      <c r="L1491" t="s">
        <v>76</v>
      </c>
      <c r="M1491" t="s"/>
      <c r="N1491" t="s">
        <v>305</v>
      </c>
      <c r="O1491" t="s">
        <v>78</v>
      </c>
      <c r="P1491" t="s">
        <v>825</v>
      </c>
      <c r="Q1491" t="s"/>
      <c r="R1491" t="s">
        <v>80</v>
      </c>
      <c r="S1491" t="s">
        <v>830</v>
      </c>
      <c r="T1491" t="s">
        <v>82</v>
      </c>
      <c r="U1491" t="s"/>
      <c r="V1491" t="s">
        <v>83</v>
      </c>
      <c r="W1491" t="s">
        <v>84</v>
      </c>
      <c r="X1491" t="s"/>
      <c r="Y1491" t="s">
        <v>85</v>
      </c>
      <c r="Z1491">
        <f>HYPERLINK("https://hotelmonitor-cachepage.eclerx.com/savepage/tk_15439017782919118_sr_2151.html","info")</f>
        <v/>
      </c>
      <c r="AA1491" t="n">
        <v>161361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/>
      <c r="AP1491" t="n">
        <v>117</v>
      </c>
      <c r="AQ1491" t="s">
        <v>88</v>
      </c>
      <c r="AR1491" t="s">
        <v>140</v>
      </c>
      <c r="AS1491" t="s"/>
      <c r="AT1491" t="s">
        <v>90</v>
      </c>
      <c r="AU1491" t="s"/>
      <c r="AV1491" t="s"/>
      <c r="AW1491" t="s"/>
      <c r="AX1491" t="s"/>
      <c r="AY1491" t="n">
        <v>2311816</v>
      </c>
      <c r="AZ1491" t="s">
        <v>827</v>
      </c>
      <c r="BA1491" t="s"/>
      <c r="BB1491" t="n">
        <v>97376</v>
      </c>
      <c r="BC1491" t="n">
        <v>10.022674</v>
      </c>
      <c r="BD1491" t="n">
        <v>53.550896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97</v>
      </c>
      <c r="B1492" t="s">
        <v>71</v>
      </c>
      <c r="C1492" t="s">
        <v>98</v>
      </c>
      <c r="D1492" t="n">
        <v>2</v>
      </c>
      <c r="E1492" t="s">
        <v>824</v>
      </c>
      <c r="F1492" t="n">
        <v>894166</v>
      </c>
      <c r="G1492" t="s">
        <v>74</v>
      </c>
      <c r="H1492" t="s">
        <v>75</v>
      </c>
      <c r="I1492" t="s"/>
      <c r="J1492" t="s">
        <v>74</v>
      </c>
      <c r="K1492" t="n">
        <v>62</v>
      </c>
      <c r="L1492" t="s">
        <v>76</v>
      </c>
      <c r="M1492" t="s"/>
      <c r="N1492" t="s">
        <v>309</v>
      </c>
      <c r="O1492" t="s">
        <v>78</v>
      </c>
      <c r="P1492" t="s">
        <v>825</v>
      </c>
      <c r="Q1492" t="s"/>
      <c r="R1492" t="s">
        <v>80</v>
      </c>
      <c r="S1492" t="s">
        <v>830</v>
      </c>
      <c r="T1492" t="s">
        <v>82</v>
      </c>
      <c r="U1492" t="s"/>
      <c r="V1492" t="s">
        <v>83</v>
      </c>
      <c r="W1492" t="s">
        <v>84</v>
      </c>
      <c r="X1492" t="s"/>
      <c r="Y1492" t="s">
        <v>85</v>
      </c>
      <c r="Z1492">
        <f>HYPERLINK("https://hotelmonitor-cachepage.eclerx.com/savepage/tk_15439017782919118_sr_2151.html","info")</f>
        <v/>
      </c>
      <c r="AA1492" t="n">
        <v>161361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/>
      <c r="AP1492" t="n">
        <v>117</v>
      </c>
      <c r="AQ1492" t="s">
        <v>88</v>
      </c>
      <c r="AR1492" t="s">
        <v>89</v>
      </c>
      <c r="AS1492" t="s"/>
      <c r="AT1492" t="s">
        <v>90</v>
      </c>
      <c r="AU1492" t="s"/>
      <c r="AV1492" t="s"/>
      <c r="AW1492" t="s"/>
      <c r="AX1492" t="s"/>
      <c r="AY1492" t="n">
        <v>2311816</v>
      </c>
      <c r="AZ1492" t="s">
        <v>827</v>
      </c>
      <c r="BA1492" t="s"/>
      <c r="BB1492" t="n">
        <v>97376</v>
      </c>
      <c r="BC1492" t="n">
        <v>10.022674</v>
      </c>
      <c r="BD1492" t="n">
        <v>53.550896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97</v>
      </c>
      <c r="B1493" t="s">
        <v>71</v>
      </c>
      <c r="C1493" t="s">
        <v>98</v>
      </c>
      <c r="D1493" t="n">
        <v>2</v>
      </c>
      <c r="E1493" t="s">
        <v>824</v>
      </c>
      <c r="F1493" t="n">
        <v>894166</v>
      </c>
      <c r="G1493" t="s">
        <v>74</v>
      </c>
      <c r="H1493" t="s">
        <v>75</v>
      </c>
      <c r="I1493" t="s"/>
      <c r="J1493" t="s">
        <v>74</v>
      </c>
      <c r="K1493" t="n">
        <v>62</v>
      </c>
      <c r="L1493" t="s">
        <v>76</v>
      </c>
      <c r="M1493" t="s"/>
      <c r="N1493" t="s">
        <v>305</v>
      </c>
      <c r="O1493" t="s">
        <v>78</v>
      </c>
      <c r="P1493" t="s">
        <v>825</v>
      </c>
      <c r="Q1493" t="s"/>
      <c r="R1493" t="s">
        <v>80</v>
      </c>
      <c r="S1493" t="s">
        <v>830</v>
      </c>
      <c r="T1493" t="s">
        <v>82</v>
      </c>
      <c r="U1493" t="s"/>
      <c r="V1493" t="s">
        <v>83</v>
      </c>
      <c r="W1493" t="s">
        <v>84</v>
      </c>
      <c r="X1493" t="s"/>
      <c r="Y1493" t="s">
        <v>85</v>
      </c>
      <c r="Z1493">
        <f>HYPERLINK("https://hotelmonitor-cachepage.eclerx.com/savepage/tk_15439017782919118_sr_2151.html","info")</f>
        <v/>
      </c>
      <c r="AA1493" t="n">
        <v>161361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/>
      <c r="AP1493" t="n">
        <v>117</v>
      </c>
      <c r="AQ1493" t="s">
        <v>88</v>
      </c>
      <c r="AR1493" t="s">
        <v>119</v>
      </c>
      <c r="AS1493" t="s"/>
      <c r="AT1493" t="s">
        <v>90</v>
      </c>
      <c r="AU1493" t="s"/>
      <c r="AV1493" t="s"/>
      <c r="AW1493" t="s"/>
      <c r="AX1493" t="s"/>
      <c r="AY1493" t="n">
        <v>2311816</v>
      </c>
      <c r="AZ1493" t="s">
        <v>827</v>
      </c>
      <c r="BA1493" t="s"/>
      <c r="BB1493" t="n">
        <v>97376</v>
      </c>
      <c r="BC1493" t="n">
        <v>10.022674</v>
      </c>
      <c r="BD1493" t="n">
        <v>53.550896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97</v>
      </c>
      <c r="B1494" t="s">
        <v>71</v>
      </c>
      <c r="C1494" t="s">
        <v>98</v>
      </c>
      <c r="D1494" t="n">
        <v>2</v>
      </c>
      <c r="E1494" t="s">
        <v>824</v>
      </c>
      <c r="F1494" t="n">
        <v>894166</v>
      </c>
      <c r="G1494" t="s">
        <v>74</v>
      </c>
      <c r="H1494" t="s">
        <v>75</v>
      </c>
      <c r="I1494" t="s"/>
      <c r="J1494" t="s">
        <v>74</v>
      </c>
      <c r="K1494" t="n">
        <v>62</v>
      </c>
      <c r="L1494" t="s">
        <v>76</v>
      </c>
      <c r="M1494" t="s"/>
      <c r="N1494" t="s">
        <v>77</v>
      </c>
      <c r="O1494" t="s">
        <v>78</v>
      </c>
      <c r="P1494" t="s">
        <v>825</v>
      </c>
      <c r="Q1494" t="s"/>
      <c r="R1494" t="s">
        <v>80</v>
      </c>
      <c r="S1494" t="s">
        <v>830</v>
      </c>
      <c r="T1494" t="s">
        <v>82</v>
      </c>
      <c r="U1494" t="s"/>
      <c r="V1494" t="s">
        <v>83</v>
      </c>
      <c r="W1494" t="s">
        <v>94</v>
      </c>
      <c r="X1494" t="s"/>
      <c r="Y1494" t="s">
        <v>85</v>
      </c>
      <c r="Z1494">
        <f>HYPERLINK("https://hotelmonitor-cachepage.eclerx.com/savepage/tk_15439017782919118_sr_2151.html","info")</f>
        <v/>
      </c>
      <c r="AA1494" t="n">
        <v>161361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/>
      <c r="AP1494" t="n">
        <v>117</v>
      </c>
      <c r="AQ1494" t="s">
        <v>88</v>
      </c>
      <c r="AR1494" t="s">
        <v>126</v>
      </c>
      <c r="AS1494" t="s"/>
      <c r="AT1494" t="s">
        <v>90</v>
      </c>
      <c r="AU1494" t="s"/>
      <c r="AV1494" t="s"/>
      <c r="AW1494" t="s"/>
      <c r="AX1494" t="s"/>
      <c r="AY1494" t="n">
        <v>2311816</v>
      </c>
      <c r="AZ1494" t="s">
        <v>827</v>
      </c>
      <c r="BA1494" t="s"/>
      <c r="BB1494" t="n">
        <v>97376</v>
      </c>
      <c r="BC1494" t="n">
        <v>10.022674</v>
      </c>
      <c r="BD1494" t="n">
        <v>53.550896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97</v>
      </c>
      <c r="B1495" t="s">
        <v>71</v>
      </c>
      <c r="C1495" t="s">
        <v>98</v>
      </c>
      <c r="D1495" t="n">
        <v>2</v>
      </c>
      <c r="E1495" t="s">
        <v>824</v>
      </c>
      <c r="F1495" t="n">
        <v>894166</v>
      </c>
      <c r="G1495" t="s">
        <v>74</v>
      </c>
      <c r="H1495" t="s">
        <v>75</v>
      </c>
      <c r="I1495" t="s"/>
      <c r="J1495" t="s">
        <v>74</v>
      </c>
      <c r="K1495" t="n">
        <v>71</v>
      </c>
      <c r="L1495" t="s">
        <v>76</v>
      </c>
      <c r="M1495" t="s"/>
      <c r="N1495" t="s">
        <v>517</v>
      </c>
      <c r="O1495" t="s">
        <v>78</v>
      </c>
      <c r="P1495" t="s">
        <v>825</v>
      </c>
      <c r="Q1495" t="s"/>
      <c r="R1495" t="s">
        <v>80</v>
      </c>
      <c r="S1495" t="s">
        <v>683</v>
      </c>
      <c r="T1495" t="s">
        <v>82</v>
      </c>
      <c r="U1495" t="s"/>
      <c r="V1495" t="s">
        <v>83</v>
      </c>
      <c r="W1495" t="s">
        <v>84</v>
      </c>
      <c r="X1495" t="s"/>
      <c r="Y1495" t="s">
        <v>85</v>
      </c>
      <c r="Z1495">
        <f>HYPERLINK("https://hotelmonitor-cachepage.eclerx.com/savepage/tk_15439017782919118_sr_2151.html","info")</f>
        <v/>
      </c>
      <c r="AA1495" t="n">
        <v>161361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/>
      <c r="AP1495" t="n">
        <v>117</v>
      </c>
      <c r="AQ1495" t="s">
        <v>88</v>
      </c>
      <c r="AR1495" t="s">
        <v>110</v>
      </c>
      <c r="AS1495" t="s"/>
      <c r="AT1495" t="s">
        <v>90</v>
      </c>
      <c r="AU1495" t="s"/>
      <c r="AV1495" t="s"/>
      <c r="AW1495" t="s"/>
      <c r="AX1495" t="s"/>
      <c r="AY1495" t="n">
        <v>2311816</v>
      </c>
      <c r="AZ1495" t="s">
        <v>827</v>
      </c>
      <c r="BA1495" t="s"/>
      <c r="BB1495" t="n">
        <v>97376</v>
      </c>
      <c r="BC1495" t="n">
        <v>10.022674</v>
      </c>
      <c r="BD1495" t="n">
        <v>53.550896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97</v>
      </c>
      <c r="B1496" t="s">
        <v>71</v>
      </c>
      <c r="C1496" t="s">
        <v>98</v>
      </c>
      <c r="D1496" t="n">
        <v>2</v>
      </c>
      <c r="E1496" t="s">
        <v>824</v>
      </c>
      <c r="F1496" t="n">
        <v>894166</v>
      </c>
      <c r="G1496" t="s">
        <v>74</v>
      </c>
      <c r="H1496" t="s">
        <v>75</v>
      </c>
      <c r="I1496" t="s"/>
      <c r="J1496" t="s">
        <v>74</v>
      </c>
      <c r="K1496" t="n">
        <v>72</v>
      </c>
      <c r="L1496" t="s">
        <v>76</v>
      </c>
      <c r="M1496" t="s"/>
      <c r="N1496" t="s">
        <v>517</v>
      </c>
      <c r="O1496" t="s">
        <v>78</v>
      </c>
      <c r="P1496" t="s">
        <v>825</v>
      </c>
      <c r="Q1496" t="s"/>
      <c r="R1496" t="s">
        <v>80</v>
      </c>
      <c r="S1496" t="s">
        <v>649</v>
      </c>
      <c r="T1496" t="s">
        <v>82</v>
      </c>
      <c r="U1496" t="s"/>
      <c r="V1496" t="s">
        <v>83</v>
      </c>
      <c r="W1496" t="s">
        <v>84</v>
      </c>
      <c r="X1496" t="s"/>
      <c r="Y1496" t="s">
        <v>85</v>
      </c>
      <c r="Z1496">
        <f>HYPERLINK("https://hotelmonitor-cachepage.eclerx.com/savepage/tk_15439017782919118_sr_2151.html","info")</f>
        <v/>
      </c>
      <c r="AA1496" t="n">
        <v>161361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/>
      <c r="AP1496" t="n">
        <v>117</v>
      </c>
      <c r="AQ1496" t="s">
        <v>88</v>
      </c>
      <c r="AR1496" t="s">
        <v>116</v>
      </c>
      <c r="AS1496" t="s"/>
      <c r="AT1496" t="s">
        <v>90</v>
      </c>
      <c r="AU1496" t="s"/>
      <c r="AV1496" t="s"/>
      <c r="AW1496" t="s"/>
      <c r="AX1496" t="s"/>
      <c r="AY1496" t="n">
        <v>2311816</v>
      </c>
      <c r="AZ1496" t="s">
        <v>827</v>
      </c>
      <c r="BA1496" t="s"/>
      <c r="BB1496" t="n">
        <v>97376</v>
      </c>
      <c r="BC1496" t="n">
        <v>10.022674</v>
      </c>
      <c r="BD1496" t="n">
        <v>53.550896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97</v>
      </c>
      <c r="B1497" t="s">
        <v>71</v>
      </c>
      <c r="C1497" t="s">
        <v>98</v>
      </c>
      <c r="D1497" t="n">
        <v>2</v>
      </c>
      <c r="E1497" t="s">
        <v>824</v>
      </c>
      <c r="F1497" t="n">
        <v>894166</v>
      </c>
      <c r="G1497" t="s">
        <v>74</v>
      </c>
      <c r="H1497" t="s">
        <v>75</v>
      </c>
      <c r="I1497" t="s"/>
      <c r="J1497" t="s">
        <v>74</v>
      </c>
      <c r="K1497" t="n">
        <v>76</v>
      </c>
      <c r="L1497" t="s">
        <v>76</v>
      </c>
      <c r="M1497" t="s"/>
      <c r="N1497" t="s">
        <v>77</v>
      </c>
      <c r="O1497" t="s">
        <v>78</v>
      </c>
      <c r="P1497" t="s">
        <v>825</v>
      </c>
      <c r="Q1497" t="s"/>
      <c r="R1497" t="s">
        <v>80</v>
      </c>
      <c r="S1497" t="s">
        <v>388</v>
      </c>
      <c r="T1497" t="s">
        <v>82</v>
      </c>
      <c r="U1497" t="s"/>
      <c r="V1497" t="s">
        <v>83</v>
      </c>
      <c r="W1497" t="s">
        <v>84</v>
      </c>
      <c r="X1497" t="s"/>
      <c r="Y1497" t="s">
        <v>85</v>
      </c>
      <c r="Z1497">
        <f>HYPERLINK("https://hotelmonitor-cachepage.eclerx.com/savepage/tk_15439017782919118_sr_2151.html","info")</f>
        <v/>
      </c>
      <c r="AA1497" t="n">
        <v>161361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/>
      <c r="AP1497" t="n">
        <v>117</v>
      </c>
      <c r="AQ1497" t="s">
        <v>88</v>
      </c>
      <c r="AR1497" t="s">
        <v>119</v>
      </c>
      <c r="AS1497" t="s"/>
      <c r="AT1497" t="s">
        <v>90</v>
      </c>
      <c r="AU1497" t="s"/>
      <c r="AV1497" t="s"/>
      <c r="AW1497" t="s"/>
      <c r="AX1497" t="s"/>
      <c r="AY1497" t="n">
        <v>2311816</v>
      </c>
      <c r="AZ1497" t="s">
        <v>827</v>
      </c>
      <c r="BA1497" t="s"/>
      <c r="BB1497" t="n">
        <v>97376</v>
      </c>
      <c r="BC1497" t="n">
        <v>10.022674</v>
      </c>
      <c r="BD1497" t="n">
        <v>53.550896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97</v>
      </c>
      <c r="B1498" t="s">
        <v>71</v>
      </c>
      <c r="C1498" t="s">
        <v>98</v>
      </c>
      <c r="D1498" t="n">
        <v>2</v>
      </c>
      <c r="E1498" t="s">
        <v>824</v>
      </c>
      <c r="F1498" t="n">
        <v>894166</v>
      </c>
      <c r="G1498" t="s">
        <v>74</v>
      </c>
      <c r="H1498" t="s">
        <v>75</v>
      </c>
      <c r="I1498" t="s"/>
      <c r="J1498" t="s">
        <v>74</v>
      </c>
      <c r="K1498" t="n">
        <v>76</v>
      </c>
      <c r="L1498" t="s">
        <v>76</v>
      </c>
      <c r="M1498" t="s"/>
      <c r="N1498" t="s">
        <v>77</v>
      </c>
      <c r="O1498" t="s">
        <v>78</v>
      </c>
      <c r="P1498" t="s">
        <v>825</v>
      </c>
      <c r="Q1498" t="s"/>
      <c r="R1498" t="s">
        <v>80</v>
      </c>
      <c r="S1498" t="s">
        <v>388</v>
      </c>
      <c r="T1498" t="s">
        <v>82</v>
      </c>
      <c r="U1498" t="s"/>
      <c r="V1498" t="s">
        <v>83</v>
      </c>
      <c r="W1498" t="s">
        <v>84</v>
      </c>
      <c r="X1498" t="s"/>
      <c r="Y1498" t="s">
        <v>85</v>
      </c>
      <c r="Z1498">
        <f>HYPERLINK("https://hotelmonitor-cachepage.eclerx.com/savepage/tk_15439017782919118_sr_2151.html","info")</f>
        <v/>
      </c>
      <c r="AA1498" t="n">
        <v>161361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/>
      <c r="AP1498" t="n">
        <v>117</v>
      </c>
      <c r="AQ1498" t="s">
        <v>88</v>
      </c>
      <c r="AR1498" t="s">
        <v>140</v>
      </c>
      <c r="AS1498" t="s"/>
      <c r="AT1498" t="s">
        <v>90</v>
      </c>
      <c r="AU1498" t="s"/>
      <c r="AV1498" t="s"/>
      <c r="AW1498" t="s"/>
      <c r="AX1498" t="s"/>
      <c r="AY1498" t="n">
        <v>2311816</v>
      </c>
      <c r="AZ1498" t="s">
        <v>827</v>
      </c>
      <c r="BA1498" t="s"/>
      <c r="BB1498" t="n">
        <v>97376</v>
      </c>
      <c r="BC1498" t="n">
        <v>10.022674</v>
      </c>
      <c r="BD1498" t="n">
        <v>53.550896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97</v>
      </c>
      <c r="B1499" t="s">
        <v>71</v>
      </c>
      <c r="C1499" t="s">
        <v>98</v>
      </c>
      <c r="D1499" t="n">
        <v>2</v>
      </c>
      <c r="E1499" t="s">
        <v>824</v>
      </c>
      <c r="F1499" t="n">
        <v>894166</v>
      </c>
      <c r="G1499" t="s">
        <v>74</v>
      </c>
      <c r="H1499" t="s">
        <v>75</v>
      </c>
      <c r="I1499" t="s"/>
      <c r="J1499" t="s">
        <v>74</v>
      </c>
      <c r="K1499" t="n">
        <v>76</v>
      </c>
      <c r="L1499" t="s">
        <v>76</v>
      </c>
      <c r="M1499" t="s"/>
      <c r="N1499" t="s">
        <v>141</v>
      </c>
      <c r="O1499" t="s">
        <v>78</v>
      </c>
      <c r="P1499" t="s">
        <v>825</v>
      </c>
      <c r="Q1499" t="s"/>
      <c r="R1499" t="s">
        <v>80</v>
      </c>
      <c r="S1499" t="s">
        <v>388</v>
      </c>
      <c r="T1499" t="s">
        <v>82</v>
      </c>
      <c r="U1499" t="s"/>
      <c r="V1499" t="s">
        <v>83</v>
      </c>
      <c r="W1499" t="s">
        <v>84</v>
      </c>
      <c r="X1499" t="s"/>
      <c r="Y1499" t="s">
        <v>85</v>
      </c>
      <c r="Z1499">
        <f>HYPERLINK("https://hotelmonitor-cachepage.eclerx.com/savepage/tk_15439017782919118_sr_2151.html","info")</f>
        <v/>
      </c>
      <c r="AA1499" t="n">
        <v>161361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/>
      <c r="AP1499" t="n">
        <v>117</v>
      </c>
      <c r="AQ1499" t="s">
        <v>88</v>
      </c>
      <c r="AR1499" t="s">
        <v>89</v>
      </c>
      <c r="AS1499" t="s"/>
      <c r="AT1499" t="s">
        <v>90</v>
      </c>
      <c r="AU1499" t="s"/>
      <c r="AV1499" t="s"/>
      <c r="AW1499" t="s"/>
      <c r="AX1499" t="s"/>
      <c r="AY1499" t="n">
        <v>2311816</v>
      </c>
      <c r="AZ1499" t="s">
        <v>827</v>
      </c>
      <c r="BA1499" t="s"/>
      <c r="BB1499" t="n">
        <v>97376</v>
      </c>
      <c r="BC1499" t="n">
        <v>10.022674</v>
      </c>
      <c r="BD1499" t="n">
        <v>53.550896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97</v>
      </c>
      <c r="B1500" t="s">
        <v>71</v>
      </c>
      <c r="C1500" t="s">
        <v>98</v>
      </c>
      <c r="D1500" t="n">
        <v>2</v>
      </c>
      <c r="E1500" t="s">
        <v>824</v>
      </c>
      <c r="F1500" t="n">
        <v>894166</v>
      </c>
      <c r="G1500" t="s">
        <v>74</v>
      </c>
      <c r="H1500" t="s">
        <v>75</v>
      </c>
      <c r="I1500" t="s"/>
      <c r="J1500" t="s">
        <v>74</v>
      </c>
      <c r="K1500" t="n">
        <v>79</v>
      </c>
      <c r="L1500" t="s">
        <v>76</v>
      </c>
      <c r="M1500" t="s"/>
      <c r="N1500" t="s">
        <v>111</v>
      </c>
      <c r="O1500" t="s">
        <v>78</v>
      </c>
      <c r="P1500" t="s">
        <v>825</v>
      </c>
      <c r="Q1500" t="s"/>
      <c r="R1500" t="s">
        <v>80</v>
      </c>
      <c r="S1500" t="s">
        <v>556</v>
      </c>
      <c r="T1500" t="s">
        <v>82</v>
      </c>
      <c r="U1500" t="s"/>
      <c r="V1500" t="s">
        <v>83</v>
      </c>
      <c r="W1500" t="s">
        <v>84</v>
      </c>
      <c r="X1500" t="s"/>
      <c r="Y1500" t="s">
        <v>85</v>
      </c>
      <c r="Z1500">
        <f>HYPERLINK("https://hotelmonitor-cachepage.eclerx.com/savepage/tk_15439017782919118_sr_2151.html","info")</f>
        <v/>
      </c>
      <c r="AA1500" t="n">
        <v>161361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/>
      <c r="AP1500" t="n">
        <v>117</v>
      </c>
      <c r="AQ1500" t="s">
        <v>88</v>
      </c>
      <c r="AR1500" t="s">
        <v>113</v>
      </c>
      <c r="AS1500" t="s"/>
      <c r="AT1500" t="s">
        <v>90</v>
      </c>
      <c r="AU1500" t="s"/>
      <c r="AV1500" t="s"/>
      <c r="AW1500" t="s"/>
      <c r="AX1500" t="s"/>
      <c r="AY1500" t="n">
        <v>2311816</v>
      </c>
      <c r="AZ1500" t="s">
        <v>827</v>
      </c>
      <c r="BA1500" t="s"/>
      <c r="BB1500" t="n">
        <v>97376</v>
      </c>
      <c r="BC1500" t="n">
        <v>10.022674</v>
      </c>
      <c r="BD1500" t="n">
        <v>53.550896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97</v>
      </c>
      <c r="B1501" t="s">
        <v>71</v>
      </c>
      <c r="C1501" t="s">
        <v>98</v>
      </c>
      <c r="D1501" t="n">
        <v>2</v>
      </c>
      <c r="E1501" t="s">
        <v>824</v>
      </c>
      <c r="F1501" t="n">
        <v>894166</v>
      </c>
      <c r="G1501" t="s">
        <v>74</v>
      </c>
      <c r="H1501" t="s">
        <v>75</v>
      </c>
      <c r="I1501" t="s"/>
      <c r="J1501" t="s">
        <v>74</v>
      </c>
      <c r="K1501" t="n">
        <v>80</v>
      </c>
      <c r="L1501" t="s">
        <v>76</v>
      </c>
      <c r="M1501" t="s"/>
      <c r="N1501" t="s">
        <v>275</v>
      </c>
      <c r="O1501" t="s">
        <v>78</v>
      </c>
      <c r="P1501" t="s">
        <v>825</v>
      </c>
      <c r="Q1501" t="s"/>
      <c r="R1501" t="s">
        <v>80</v>
      </c>
      <c r="S1501" t="s">
        <v>112</v>
      </c>
      <c r="T1501" t="s">
        <v>82</v>
      </c>
      <c r="U1501" t="s"/>
      <c r="V1501" t="s">
        <v>83</v>
      </c>
      <c r="W1501" t="s">
        <v>94</v>
      </c>
      <c r="X1501" t="s"/>
      <c r="Y1501" t="s">
        <v>85</v>
      </c>
      <c r="Z1501">
        <f>HYPERLINK("https://hotelmonitor-cachepage.eclerx.com/savepage/tk_15439017782919118_sr_2151.html","info")</f>
        <v/>
      </c>
      <c r="AA1501" t="n">
        <v>161361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/>
      <c r="AP1501" t="n">
        <v>117</v>
      </c>
      <c r="AQ1501" t="s">
        <v>88</v>
      </c>
      <c r="AR1501" t="s">
        <v>110</v>
      </c>
      <c r="AS1501" t="s"/>
      <c r="AT1501" t="s">
        <v>90</v>
      </c>
      <c r="AU1501" t="s"/>
      <c r="AV1501" t="s"/>
      <c r="AW1501" t="s"/>
      <c r="AX1501" t="s"/>
      <c r="AY1501" t="n">
        <v>2311816</v>
      </c>
      <c r="AZ1501" t="s">
        <v>827</v>
      </c>
      <c r="BA1501" t="s"/>
      <c r="BB1501" t="n">
        <v>97376</v>
      </c>
      <c r="BC1501" t="n">
        <v>10.022674</v>
      </c>
      <c r="BD1501" t="n">
        <v>53.550896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97</v>
      </c>
      <c r="B1502" t="s">
        <v>71</v>
      </c>
      <c r="C1502" t="s">
        <v>98</v>
      </c>
      <c r="D1502" t="n">
        <v>2</v>
      </c>
      <c r="E1502" t="s">
        <v>824</v>
      </c>
      <c r="F1502" t="n">
        <v>894166</v>
      </c>
      <c r="G1502" t="s">
        <v>74</v>
      </c>
      <c r="H1502" t="s">
        <v>75</v>
      </c>
      <c r="I1502" t="s"/>
      <c r="J1502" t="s">
        <v>74</v>
      </c>
      <c r="K1502" t="n">
        <v>82</v>
      </c>
      <c r="L1502" t="s">
        <v>76</v>
      </c>
      <c r="M1502" t="s"/>
      <c r="N1502" t="s">
        <v>275</v>
      </c>
      <c r="O1502" t="s">
        <v>78</v>
      </c>
      <c r="P1502" t="s">
        <v>825</v>
      </c>
      <c r="Q1502" t="s"/>
      <c r="R1502" t="s">
        <v>80</v>
      </c>
      <c r="S1502" t="s">
        <v>118</v>
      </c>
      <c r="T1502" t="s">
        <v>82</v>
      </c>
      <c r="U1502" t="s"/>
      <c r="V1502" t="s">
        <v>83</v>
      </c>
      <c r="W1502" t="s">
        <v>94</v>
      </c>
      <c r="X1502" t="s"/>
      <c r="Y1502" t="s">
        <v>85</v>
      </c>
      <c r="Z1502">
        <f>HYPERLINK("https://hotelmonitor-cachepage.eclerx.com/savepage/tk_15439017782919118_sr_2151.html","info")</f>
        <v/>
      </c>
      <c r="AA1502" t="n">
        <v>161361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/>
      <c r="AP1502" t="n">
        <v>117</v>
      </c>
      <c r="AQ1502" t="s">
        <v>88</v>
      </c>
      <c r="AR1502" t="s">
        <v>116</v>
      </c>
      <c r="AS1502" t="s"/>
      <c r="AT1502" t="s">
        <v>90</v>
      </c>
      <c r="AU1502" t="s"/>
      <c r="AV1502" t="s"/>
      <c r="AW1502" t="s"/>
      <c r="AX1502" t="s"/>
      <c r="AY1502" t="n">
        <v>2311816</v>
      </c>
      <c r="AZ1502" t="s">
        <v>827</v>
      </c>
      <c r="BA1502" t="s"/>
      <c r="BB1502" t="n">
        <v>97376</v>
      </c>
      <c r="BC1502" t="n">
        <v>10.022674</v>
      </c>
      <c r="BD1502" t="n">
        <v>53.550896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97</v>
      </c>
      <c r="B1503" t="s">
        <v>71</v>
      </c>
      <c r="C1503" t="s">
        <v>98</v>
      </c>
      <c r="D1503" t="n">
        <v>2</v>
      </c>
      <c r="E1503" t="s">
        <v>824</v>
      </c>
      <c r="F1503" t="n">
        <v>894166</v>
      </c>
      <c r="G1503" t="s">
        <v>74</v>
      </c>
      <c r="H1503" t="s">
        <v>75</v>
      </c>
      <c r="I1503" t="s"/>
      <c r="J1503" t="s">
        <v>74</v>
      </c>
      <c r="K1503" t="n">
        <v>86</v>
      </c>
      <c r="L1503" t="s">
        <v>76</v>
      </c>
      <c r="M1503" t="s"/>
      <c r="N1503" t="s">
        <v>77</v>
      </c>
      <c r="O1503" t="s">
        <v>78</v>
      </c>
      <c r="P1503" t="s">
        <v>825</v>
      </c>
      <c r="Q1503" t="s"/>
      <c r="R1503" t="s">
        <v>80</v>
      </c>
      <c r="S1503" t="s">
        <v>125</v>
      </c>
      <c r="T1503" t="s">
        <v>82</v>
      </c>
      <c r="U1503" t="s"/>
      <c r="V1503" t="s">
        <v>83</v>
      </c>
      <c r="W1503" t="s">
        <v>84</v>
      </c>
      <c r="X1503" t="s"/>
      <c r="Y1503" t="s">
        <v>85</v>
      </c>
      <c r="Z1503">
        <f>HYPERLINK("https://hotelmonitor-cachepage.eclerx.com/savepage/tk_15439017782919118_sr_2151.html","info")</f>
        <v/>
      </c>
      <c r="AA1503" t="n">
        <v>161361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/>
      <c r="AP1503" t="n">
        <v>117</v>
      </c>
      <c r="AQ1503" t="s">
        <v>88</v>
      </c>
      <c r="AR1503" t="s">
        <v>126</v>
      </c>
      <c r="AS1503" t="s"/>
      <c r="AT1503" t="s">
        <v>90</v>
      </c>
      <c r="AU1503" t="s"/>
      <c r="AV1503" t="s"/>
      <c r="AW1503" t="s"/>
      <c r="AX1503" t="s"/>
      <c r="AY1503" t="n">
        <v>2311816</v>
      </c>
      <c r="AZ1503" t="s">
        <v>827</v>
      </c>
      <c r="BA1503" t="s"/>
      <c r="BB1503" t="n">
        <v>97376</v>
      </c>
      <c r="BC1503" t="n">
        <v>10.022674</v>
      </c>
      <c r="BD1503" t="n">
        <v>53.550896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97</v>
      </c>
      <c r="B1504" t="s">
        <v>71</v>
      </c>
      <c r="C1504" t="s">
        <v>98</v>
      </c>
      <c r="D1504" t="n">
        <v>2</v>
      </c>
      <c r="E1504" t="s">
        <v>824</v>
      </c>
      <c r="F1504" t="n">
        <v>894166</v>
      </c>
      <c r="G1504" t="s">
        <v>74</v>
      </c>
      <c r="H1504" t="s">
        <v>75</v>
      </c>
      <c r="I1504" t="s"/>
      <c r="J1504" t="s">
        <v>74</v>
      </c>
      <c r="K1504" t="n">
        <v>86</v>
      </c>
      <c r="L1504" t="s">
        <v>76</v>
      </c>
      <c r="M1504" t="s"/>
      <c r="N1504" t="s">
        <v>272</v>
      </c>
      <c r="O1504" t="s">
        <v>78</v>
      </c>
      <c r="P1504" t="s">
        <v>825</v>
      </c>
      <c r="Q1504" t="s"/>
      <c r="R1504" t="s">
        <v>80</v>
      </c>
      <c r="S1504" t="s">
        <v>125</v>
      </c>
      <c r="T1504" t="s">
        <v>82</v>
      </c>
      <c r="U1504" t="s"/>
      <c r="V1504" t="s">
        <v>83</v>
      </c>
      <c r="W1504" t="s">
        <v>94</v>
      </c>
      <c r="X1504" t="s"/>
      <c r="Y1504" t="s">
        <v>85</v>
      </c>
      <c r="Z1504">
        <f>HYPERLINK("https://hotelmonitor-cachepage.eclerx.com/savepage/tk_15439017782919118_sr_2151.html","info")</f>
        <v/>
      </c>
      <c r="AA1504" t="n">
        <v>161361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/>
      <c r="AP1504" t="n">
        <v>117</v>
      </c>
      <c r="AQ1504" t="s">
        <v>88</v>
      </c>
      <c r="AR1504" t="s">
        <v>110</v>
      </c>
      <c r="AS1504" t="s"/>
      <c r="AT1504" t="s">
        <v>90</v>
      </c>
      <c r="AU1504" t="s"/>
      <c r="AV1504" t="s"/>
      <c r="AW1504" t="s"/>
      <c r="AX1504" t="s"/>
      <c r="AY1504" t="n">
        <v>2311816</v>
      </c>
      <c r="AZ1504" t="s">
        <v>827</v>
      </c>
      <c r="BA1504" t="s"/>
      <c r="BB1504" t="n">
        <v>97376</v>
      </c>
      <c r="BC1504" t="n">
        <v>10.022674</v>
      </c>
      <c r="BD1504" t="n">
        <v>53.550896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97</v>
      </c>
      <c r="B1505" t="s">
        <v>71</v>
      </c>
      <c r="C1505" t="s">
        <v>98</v>
      </c>
      <c r="D1505" t="n">
        <v>2</v>
      </c>
      <c r="E1505" t="s">
        <v>824</v>
      </c>
      <c r="F1505" t="n">
        <v>894166</v>
      </c>
      <c r="G1505" t="s">
        <v>74</v>
      </c>
      <c r="H1505" t="s">
        <v>75</v>
      </c>
      <c r="I1505" t="s"/>
      <c r="J1505" t="s">
        <v>74</v>
      </c>
      <c r="K1505" t="n">
        <v>87</v>
      </c>
      <c r="L1505" t="s">
        <v>76</v>
      </c>
      <c r="M1505" t="s"/>
      <c r="N1505" t="s">
        <v>272</v>
      </c>
      <c r="O1505" t="s">
        <v>78</v>
      </c>
      <c r="P1505" t="s">
        <v>825</v>
      </c>
      <c r="Q1505" t="s"/>
      <c r="R1505" t="s">
        <v>80</v>
      </c>
      <c r="S1505" t="s">
        <v>146</v>
      </c>
      <c r="T1505" t="s">
        <v>82</v>
      </c>
      <c r="U1505" t="s"/>
      <c r="V1505" t="s">
        <v>83</v>
      </c>
      <c r="W1505" t="s">
        <v>94</v>
      </c>
      <c r="X1505" t="s"/>
      <c r="Y1505" t="s">
        <v>85</v>
      </c>
      <c r="Z1505">
        <f>HYPERLINK("https://hotelmonitor-cachepage.eclerx.com/savepage/tk_15439017782919118_sr_2151.html","info")</f>
        <v/>
      </c>
      <c r="AA1505" t="n">
        <v>161361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/>
      <c r="AP1505" t="n">
        <v>117</v>
      </c>
      <c r="AQ1505" t="s">
        <v>88</v>
      </c>
      <c r="AR1505" t="s">
        <v>116</v>
      </c>
      <c r="AS1505" t="s"/>
      <c r="AT1505" t="s">
        <v>90</v>
      </c>
      <c r="AU1505" t="s"/>
      <c r="AV1505" t="s"/>
      <c r="AW1505" t="s"/>
      <c r="AX1505" t="s"/>
      <c r="AY1505" t="n">
        <v>2311816</v>
      </c>
      <c r="AZ1505" t="s">
        <v>827</v>
      </c>
      <c r="BA1505" t="s"/>
      <c r="BB1505" t="n">
        <v>97376</v>
      </c>
      <c r="BC1505" t="n">
        <v>10.022674</v>
      </c>
      <c r="BD1505" t="n">
        <v>53.550896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97</v>
      </c>
      <c r="B1506" t="s">
        <v>71</v>
      </c>
      <c r="C1506" t="s">
        <v>98</v>
      </c>
      <c r="D1506" t="n">
        <v>2</v>
      </c>
      <c r="E1506" t="s">
        <v>824</v>
      </c>
      <c r="F1506" t="n">
        <v>894166</v>
      </c>
      <c r="G1506" t="s">
        <v>74</v>
      </c>
      <c r="H1506" t="s">
        <v>75</v>
      </c>
      <c r="I1506" t="s"/>
      <c r="J1506" t="s">
        <v>74</v>
      </c>
      <c r="K1506" t="n">
        <v>114</v>
      </c>
      <c r="L1506" t="s">
        <v>76</v>
      </c>
      <c r="M1506" t="s"/>
      <c r="N1506" t="s">
        <v>77</v>
      </c>
      <c r="O1506" t="s">
        <v>78</v>
      </c>
      <c r="P1506" t="s">
        <v>825</v>
      </c>
      <c r="Q1506" t="s"/>
      <c r="R1506" t="s">
        <v>80</v>
      </c>
      <c r="S1506" t="s">
        <v>284</v>
      </c>
      <c r="T1506" t="s">
        <v>82</v>
      </c>
      <c r="U1506" t="s"/>
      <c r="V1506" t="s">
        <v>83</v>
      </c>
      <c r="W1506" t="s">
        <v>94</v>
      </c>
      <c r="X1506" t="s"/>
      <c r="Y1506" t="s">
        <v>85</v>
      </c>
      <c r="Z1506">
        <f>HYPERLINK("https://hotelmonitor-cachepage.eclerx.com/savepage/tk_15439017782919118_sr_2151.html","info")</f>
        <v/>
      </c>
      <c r="AA1506" t="n">
        <v>161361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/>
      <c r="AP1506" t="n">
        <v>117</v>
      </c>
      <c r="AQ1506" t="s">
        <v>88</v>
      </c>
      <c r="AR1506" t="s">
        <v>156</v>
      </c>
      <c r="AS1506" t="s"/>
      <c r="AT1506" t="s">
        <v>90</v>
      </c>
      <c r="AU1506" t="s"/>
      <c r="AV1506" t="s"/>
      <c r="AW1506" t="s"/>
      <c r="AX1506" t="s"/>
      <c r="AY1506" t="n">
        <v>2311816</v>
      </c>
      <c r="AZ1506" t="s">
        <v>827</v>
      </c>
      <c r="BA1506" t="s"/>
      <c r="BB1506" t="n">
        <v>97376</v>
      </c>
      <c r="BC1506" t="n">
        <v>10.022674</v>
      </c>
      <c r="BD1506" t="n">
        <v>53.550896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97</v>
      </c>
      <c r="B1507" t="s">
        <v>71</v>
      </c>
      <c r="C1507" t="s">
        <v>98</v>
      </c>
      <c r="D1507" t="n">
        <v>2</v>
      </c>
      <c r="E1507" t="s">
        <v>824</v>
      </c>
      <c r="F1507" t="n">
        <v>894166</v>
      </c>
      <c r="G1507" t="s">
        <v>74</v>
      </c>
      <c r="H1507" t="s">
        <v>75</v>
      </c>
      <c r="I1507" t="s"/>
      <c r="J1507" t="s">
        <v>74</v>
      </c>
      <c r="K1507" t="n">
        <v>114</v>
      </c>
      <c r="L1507" t="s">
        <v>76</v>
      </c>
      <c r="M1507" t="s"/>
      <c r="N1507" t="s">
        <v>157</v>
      </c>
      <c r="O1507" t="s">
        <v>78</v>
      </c>
      <c r="P1507" t="s">
        <v>825</v>
      </c>
      <c r="Q1507" t="s"/>
      <c r="R1507" t="s">
        <v>80</v>
      </c>
      <c r="S1507" t="s">
        <v>284</v>
      </c>
      <c r="T1507" t="s">
        <v>82</v>
      </c>
      <c r="U1507" t="s"/>
      <c r="V1507" t="s">
        <v>83</v>
      </c>
      <c r="W1507" t="s">
        <v>94</v>
      </c>
      <c r="X1507" t="s"/>
      <c r="Y1507" t="s">
        <v>85</v>
      </c>
      <c r="Z1507">
        <f>HYPERLINK("https://hotelmonitor-cachepage.eclerx.com/savepage/tk_15439017782919118_sr_2151.html","info")</f>
        <v/>
      </c>
      <c r="AA1507" t="n">
        <v>161361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/>
      <c r="AP1507" t="n">
        <v>117</v>
      </c>
      <c r="AQ1507" t="s">
        <v>88</v>
      </c>
      <c r="AR1507" t="s">
        <v>156</v>
      </c>
      <c r="AS1507" t="s"/>
      <c r="AT1507" t="s">
        <v>90</v>
      </c>
      <c r="AU1507" t="s"/>
      <c r="AV1507" t="s"/>
      <c r="AW1507" t="s"/>
      <c r="AX1507" t="s"/>
      <c r="AY1507" t="n">
        <v>2311816</v>
      </c>
      <c r="AZ1507" t="s">
        <v>827</v>
      </c>
      <c r="BA1507" t="s"/>
      <c r="BB1507" t="n">
        <v>97376</v>
      </c>
      <c r="BC1507" t="n">
        <v>10.022674</v>
      </c>
      <c r="BD1507" t="n">
        <v>53.550896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97</v>
      </c>
      <c r="B1508" t="s">
        <v>71</v>
      </c>
      <c r="C1508" t="s">
        <v>98</v>
      </c>
      <c r="D1508" t="n">
        <v>2</v>
      </c>
      <c r="E1508" t="s">
        <v>824</v>
      </c>
      <c r="F1508" t="n">
        <v>894166</v>
      </c>
      <c r="G1508" t="s">
        <v>74</v>
      </c>
      <c r="H1508" t="s">
        <v>75</v>
      </c>
      <c r="I1508" t="s"/>
      <c r="J1508" t="s">
        <v>74</v>
      </c>
      <c r="K1508" t="n">
        <v>141</v>
      </c>
      <c r="L1508" t="s">
        <v>76</v>
      </c>
      <c r="M1508" t="s"/>
      <c r="N1508" t="s">
        <v>77</v>
      </c>
      <c r="O1508" t="s">
        <v>78</v>
      </c>
      <c r="P1508" t="s">
        <v>825</v>
      </c>
      <c r="Q1508" t="s"/>
      <c r="R1508" t="s">
        <v>80</v>
      </c>
      <c r="S1508" t="s">
        <v>353</v>
      </c>
      <c r="T1508" t="s">
        <v>82</v>
      </c>
      <c r="U1508" t="s"/>
      <c r="V1508" t="s">
        <v>83</v>
      </c>
      <c r="W1508" t="s">
        <v>84</v>
      </c>
      <c r="X1508" t="s"/>
      <c r="Y1508" t="s">
        <v>85</v>
      </c>
      <c r="Z1508">
        <f>HYPERLINK("https://hotelmonitor-cachepage.eclerx.com/savepage/tk_15439017782919118_sr_2151.html","info")</f>
        <v/>
      </c>
      <c r="AA1508" t="n">
        <v>161361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/>
      <c r="AP1508" t="n">
        <v>117</v>
      </c>
      <c r="AQ1508" t="s">
        <v>88</v>
      </c>
      <c r="AR1508" t="s">
        <v>156</v>
      </c>
      <c r="AS1508" t="s"/>
      <c r="AT1508" t="s">
        <v>90</v>
      </c>
      <c r="AU1508" t="s"/>
      <c r="AV1508" t="s"/>
      <c r="AW1508" t="s"/>
      <c r="AX1508" t="s"/>
      <c r="AY1508" t="n">
        <v>2311816</v>
      </c>
      <c r="AZ1508" t="s">
        <v>827</v>
      </c>
      <c r="BA1508" t="s"/>
      <c r="BB1508" t="n">
        <v>97376</v>
      </c>
      <c r="BC1508" t="n">
        <v>10.022674</v>
      </c>
      <c r="BD1508" t="n">
        <v>53.550896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97</v>
      </c>
      <c r="B1509" t="s">
        <v>71</v>
      </c>
      <c r="C1509" t="s">
        <v>98</v>
      </c>
      <c r="D1509" t="n">
        <v>2</v>
      </c>
      <c r="E1509" t="s">
        <v>824</v>
      </c>
      <c r="F1509" t="n">
        <v>894166</v>
      </c>
      <c r="G1509" t="s">
        <v>74</v>
      </c>
      <c r="H1509" t="s">
        <v>75</v>
      </c>
      <c r="I1509" t="s"/>
      <c r="J1509" t="s">
        <v>74</v>
      </c>
      <c r="K1509" t="n">
        <v>159</v>
      </c>
      <c r="L1509" t="s">
        <v>76</v>
      </c>
      <c r="M1509" t="s"/>
      <c r="N1509" t="s">
        <v>164</v>
      </c>
      <c r="O1509" t="s">
        <v>78</v>
      </c>
      <c r="P1509" t="s">
        <v>825</v>
      </c>
      <c r="Q1509" t="s"/>
      <c r="R1509" t="s">
        <v>80</v>
      </c>
      <c r="S1509" t="s">
        <v>565</v>
      </c>
      <c r="T1509" t="s">
        <v>82</v>
      </c>
      <c r="U1509" t="s"/>
      <c r="V1509" t="s">
        <v>83</v>
      </c>
      <c r="W1509" t="s">
        <v>94</v>
      </c>
      <c r="X1509" t="s"/>
      <c r="Y1509" t="s">
        <v>85</v>
      </c>
      <c r="Z1509">
        <f>HYPERLINK("https://hotelmonitor-cachepage.eclerx.com/savepage/tk_15439017782919118_sr_2151.html","info")</f>
        <v/>
      </c>
      <c r="AA1509" t="n">
        <v>161361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/>
      <c r="AP1509" t="n">
        <v>117</v>
      </c>
      <c r="AQ1509" t="s">
        <v>88</v>
      </c>
      <c r="AR1509" t="s">
        <v>156</v>
      </c>
      <c r="AS1509" t="s"/>
      <c r="AT1509" t="s">
        <v>90</v>
      </c>
      <c r="AU1509" t="s"/>
      <c r="AV1509" t="s"/>
      <c r="AW1509" t="s"/>
      <c r="AX1509" t="s"/>
      <c r="AY1509" t="n">
        <v>2311816</v>
      </c>
      <c r="AZ1509" t="s">
        <v>827</v>
      </c>
      <c r="BA1509" t="s"/>
      <c r="BB1509" t="n">
        <v>97376</v>
      </c>
      <c r="BC1509" t="n">
        <v>10.022674</v>
      </c>
      <c r="BD1509" t="n">
        <v>53.550896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97</v>
      </c>
      <c r="B1510" t="s">
        <v>71</v>
      </c>
      <c r="C1510" t="s">
        <v>98</v>
      </c>
      <c r="D1510" t="n">
        <v>2</v>
      </c>
      <c r="E1510" t="s">
        <v>824</v>
      </c>
      <c r="F1510" t="n">
        <v>894166</v>
      </c>
      <c r="G1510" t="s">
        <v>74</v>
      </c>
      <c r="H1510" t="s">
        <v>75</v>
      </c>
      <c r="I1510" t="s"/>
      <c r="J1510" t="s">
        <v>74</v>
      </c>
      <c r="K1510" t="n">
        <v>170</v>
      </c>
      <c r="L1510" t="s">
        <v>76</v>
      </c>
      <c r="M1510" t="s"/>
      <c r="N1510" t="s">
        <v>162</v>
      </c>
      <c r="O1510" t="s">
        <v>78</v>
      </c>
      <c r="P1510" t="s">
        <v>825</v>
      </c>
      <c r="Q1510" t="s"/>
      <c r="R1510" t="s">
        <v>80</v>
      </c>
      <c r="S1510" t="s">
        <v>421</v>
      </c>
      <c r="T1510" t="s">
        <v>82</v>
      </c>
      <c r="U1510" t="s"/>
      <c r="V1510" t="s">
        <v>83</v>
      </c>
      <c r="W1510" t="s">
        <v>94</v>
      </c>
      <c r="X1510" t="s"/>
      <c r="Y1510" t="s">
        <v>85</v>
      </c>
      <c r="Z1510">
        <f>HYPERLINK("https://hotelmonitor-cachepage.eclerx.com/savepage/tk_15439017782919118_sr_2151.html","info")</f>
        <v/>
      </c>
      <c r="AA1510" t="n">
        <v>161361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/>
      <c r="AP1510" t="n">
        <v>117</v>
      </c>
      <c r="AQ1510" t="s">
        <v>88</v>
      </c>
      <c r="AR1510" t="s">
        <v>156</v>
      </c>
      <c r="AS1510" t="s"/>
      <c r="AT1510" t="s">
        <v>90</v>
      </c>
      <c r="AU1510" t="s"/>
      <c r="AV1510" t="s"/>
      <c r="AW1510" t="s"/>
      <c r="AX1510" t="s"/>
      <c r="AY1510" t="n">
        <v>2311816</v>
      </c>
      <c r="AZ1510" t="s">
        <v>827</v>
      </c>
      <c r="BA1510" t="s"/>
      <c r="BB1510" t="n">
        <v>97376</v>
      </c>
      <c r="BC1510" t="n">
        <v>10.022674</v>
      </c>
      <c r="BD1510" t="n">
        <v>53.550896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97</v>
      </c>
      <c r="B1511" t="s">
        <v>71</v>
      </c>
      <c r="C1511" t="s">
        <v>98</v>
      </c>
      <c r="D1511" t="n">
        <v>2</v>
      </c>
      <c r="E1511" t="s">
        <v>831</v>
      </c>
      <c r="F1511" t="n">
        <v>2028123</v>
      </c>
      <c r="G1511" t="s">
        <v>74</v>
      </c>
      <c r="H1511" t="s">
        <v>75</v>
      </c>
      <c r="I1511" t="s"/>
      <c r="J1511" t="s">
        <v>74</v>
      </c>
      <c r="K1511" t="n">
        <v>227</v>
      </c>
      <c r="L1511" t="s">
        <v>76</v>
      </c>
      <c r="M1511" t="s"/>
      <c r="N1511" t="s">
        <v>399</v>
      </c>
      <c r="O1511" t="s">
        <v>78</v>
      </c>
      <c r="P1511" t="s">
        <v>831</v>
      </c>
      <c r="Q1511" t="s"/>
      <c r="R1511" t="s">
        <v>80</v>
      </c>
      <c r="S1511" t="s">
        <v>394</v>
      </c>
      <c r="T1511" t="s">
        <v>82</v>
      </c>
      <c r="U1511" t="s"/>
      <c r="V1511" t="s">
        <v>83</v>
      </c>
      <c r="W1511" t="s">
        <v>94</v>
      </c>
      <c r="X1511" t="s"/>
      <c r="Y1511" t="s">
        <v>85</v>
      </c>
      <c r="Z1511">
        <f>HYPERLINK("https://hotelmonitor-cachepage.eclerx.com/savepage/tk_15439015639387264_sr_2151.html","info")</f>
        <v/>
      </c>
      <c r="AA1511" t="n">
        <v>302990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/>
      <c r="AP1511" t="n">
        <v>46</v>
      </c>
      <c r="AQ1511" t="s">
        <v>88</v>
      </c>
      <c r="AR1511" t="s">
        <v>110</v>
      </c>
      <c r="AS1511" t="s"/>
      <c r="AT1511" t="s">
        <v>90</v>
      </c>
      <c r="AU1511" t="s"/>
      <c r="AV1511" t="s"/>
      <c r="AW1511" t="s"/>
      <c r="AX1511" t="s"/>
      <c r="AY1511" t="n">
        <v>2311923</v>
      </c>
      <c r="AZ1511" t="s">
        <v>832</v>
      </c>
      <c r="BA1511" t="s"/>
      <c r="BB1511" t="n">
        <v>27821</v>
      </c>
      <c r="BC1511" t="n">
        <v>9.8441764712334</v>
      </c>
      <c r="BD1511" t="n">
        <v>53.550394120859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97</v>
      </c>
      <c r="B1512" t="s">
        <v>71</v>
      </c>
      <c r="C1512" t="s">
        <v>98</v>
      </c>
      <c r="D1512" t="n">
        <v>2</v>
      </c>
      <c r="E1512" t="s">
        <v>831</v>
      </c>
      <c r="F1512" t="n">
        <v>2028123</v>
      </c>
      <c r="G1512" t="s">
        <v>74</v>
      </c>
      <c r="H1512" t="s">
        <v>75</v>
      </c>
      <c r="I1512" t="s"/>
      <c r="J1512" t="s">
        <v>74</v>
      </c>
      <c r="K1512" t="n">
        <v>232</v>
      </c>
      <c r="L1512" t="s">
        <v>76</v>
      </c>
      <c r="M1512" t="s"/>
      <c r="N1512" t="s">
        <v>789</v>
      </c>
      <c r="O1512" t="s">
        <v>78</v>
      </c>
      <c r="P1512" t="s">
        <v>831</v>
      </c>
      <c r="Q1512" t="s"/>
      <c r="R1512" t="s">
        <v>80</v>
      </c>
      <c r="S1512" t="s">
        <v>210</v>
      </c>
      <c r="T1512" t="s">
        <v>82</v>
      </c>
      <c r="U1512" t="s"/>
      <c r="V1512" t="s">
        <v>83</v>
      </c>
      <c r="W1512" t="s">
        <v>94</v>
      </c>
      <c r="X1512" t="s"/>
      <c r="Y1512" t="s">
        <v>85</v>
      </c>
      <c r="Z1512">
        <f>HYPERLINK("https://hotelmonitor-cachepage.eclerx.com/savepage/tk_15439015639387264_sr_2151.html","info")</f>
        <v/>
      </c>
      <c r="AA1512" t="n">
        <v>302990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/>
      <c r="AP1512" t="n">
        <v>46</v>
      </c>
      <c r="AQ1512" t="s">
        <v>88</v>
      </c>
      <c r="AR1512" t="s">
        <v>121</v>
      </c>
      <c r="AS1512" t="s"/>
      <c r="AT1512" t="s">
        <v>90</v>
      </c>
      <c r="AU1512" t="s"/>
      <c r="AV1512" t="s"/>
      <c r="AW1512" t="s"/>
      <c r="AX1512" t="s"/>
      <c r="AY1512" t="n">
        <v>2311923</v>
      </c>
      <c r="AZ1512" t="s">
        <v>832</v>
      </c>
      <c r="BA1512" t="s"/>
      <c r="BB1512" t="n">
        <v>27821</v>
      </c>
      <c r="BC1512" t="n">
        <v>9.8441764712334</v>
      </c>
      <c r="BD1512" t="n">
        <v>53.550394120859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97</v>
      </c>
      <c r="B1513" t="s">
        <v>71</v>
      </c>
      <c r="C1513" t="s">
        <v>98</v>
      </c>
      <c r="D1513" t="n">
        <v>2</v>
      </c>
      <c r="E1513" t="s">
        <v>831</v>
      </c>
      <c r="F1513" t="n">
        <v>2028123</v>
      </c>
      <c r="G1513" t="s">
        <v>74</v>
      </c>
      <c r="H1513" t="s">
        <v>75</v>
      </c>
      <c r="I1513" t="s"/>
      <c r="J1513" t="s">
        <v>74</v>
      </c>
      <c r="K1513" t="n">
        <v>232</v>
      </c>
      <c r="L1513" t="s">
        <v>76</v>
      </c>
      <c r="M1513" t="s"/>
      <c r="N1513" t="s">
        <v>198</v>
      </c>
      <c r="O1513" t="s">
        <v>78</v>
      </c>
      <c r="P1513" t="s">
        <v>831</v>
      </c>
      <c r="Q1513" t="s"/>
      <c r="R1513" t="s">
        <v>80</v>
      </c>
      <c r="S1513" t="s">
        <v>210</v>
      </c>
      <c r="T1513" t="s">
        <v>82</v>
      </c>
      <c r="U1513" t="s"/>
      <c r="V1513" t="s">
        <v>83</v>
      </c>
      <c r="W1513" t="s">
        <v>94</v>
      </c>
      <c r="X1513" t="s"/>
      <c r="Y1513" t="s">
        <v>85</v>
      </c>
      <c r="Z1513">
        <f>HYPERLINK("https://hotelmonitor-cachepage.eclerx.com/savepage/tk_15439015639387264_sr_2151.html","info")</f>
        <v/>
      </c>
      <c r="AA1513" t="n">
        <v>302990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/>
      <c r="AP1513" t="n">
        <v>46</v>
      </c>
      <c r="AQ1513" t="s">
        <v>88</v>
      </c>
      <c r="AR1513" t="s">
        <v>119</v>
      </c>
      <c r="AS1513" t="s"/>
      <c r="AT1513" t="s">
        <v>90</v>
      </c>
      <c r="AU1513" t="s"/>
      <c r="AV1513" t="s"/>
      <c r="AW1513" t="s"/>
      <c r="AX1513" t="s"/>
      <c r="AY1513" t="n">
        <v>2311923</v>
      </c>
      <c r="AZ1513" t="s">
        <v>832</v>
      </c>
      <c r="BA1513" t="s"/>
      <c r="BB1513" t="n">
        <v>27821</v>
      </c>
      <c r="BC1513" t="n">
        <v>9.8441764712334</v>
      </c>
      <c r="BD1513" t="n">
        <v>53.550394120859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97</v>
      </c>
      <c r="B1514" t="s">
        <v>71</v>
      </c>
      <c r="C1514" t="s">
        <v>98</v>
      </c>
      <c r="D1514" t="n">
        <v>2</v>
      </c>
      <c r="E1514" t="s">
        <v>831</v>
      </c>
      <c r="F1514" t="n">
        <v>2028123</v>
      </c>
      <c r="G1514" t="s">
        <v>74</v>
      </c>
      <c r="H1514" t="s">
        <v>75</v>
      </c>
      <c r="I1514" t="s"/>
      <c r="J1514" t="s">
        <v>74</v>
      </c>
      <c r="K1514" t="n">
        <v>232</v>
      </c>
      <c r="L1514" t="s">
        <v>76</v>
      </c>
      <c r="M1514" t="s"/>
      <c r="N1514" t="s">
        <v>198</v>
      </c>
      <c r="O1514" t="s">
        <v>78</v>
      </c>
      <c r="P1514" t="s">
        <v>831</v>
      </c>
      <c r="Q1514" t="s"/>
      <c r="R1514" t="s">
        <v>80</v>
      </c>
      <c r="S1514" t="s">
        <v>210</v>
      </c>
      <c r="T1514" t="s">
        <v>82</v>
      </c>
      <c r="U1514" t="s"/>
      <c r="V1514" t="s">
        <v>83</v>
      </c>
      <c r="W1514" t="s">
        <v>94</v>
      </c>
      <c r="X1514" t="s"/>
      <c r="Y1514" t="s">
        <v>85</v>
      </c>
      <c r="Z1514">
        <f>HYPERLINK("https://hotelmonitor-cachepage.eclerx.com/savepage/tk_15439015639387264_sr_2151.html","info")</f>
        <v/>
      </c>
      <c r="AA1514" t="n">
        <v>302990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/>
      <c r="AP1514" t="n">
        <v>46</v>
      </c>
      <c r="AQ1514" t="s">
        <v>88</v>
      </c>
      <c r="AR1514" t="s">
        <v>140</v>
      </c>
      <c r="AS1514" t="s"/>
      <c r="AT1514" t="s">
        <v>90</v>
      </c>
      <c r="AU1514" t="s"/>
      <c r="AV1514" t="s"/>
      <c r="AW1514" t="s"/>
      <c r="AX1514" t="s"/>
      <c r="AY1514" t="n">
        <v>2311923</v>
      </c>
      <c r="AZ1514" t="s">
        <v>832</v>
      </c>
      <c r="BA1514" t="s"/>
      <c r="BB1514" t="n">
        <v>27821</v>
      </c>
      <c r="BC1514" t="n">
        <v>9.8441764712334</v>
      </c>
      <c r="BD1514" t="n">
        <v>53.550394120859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97</v>
      </c>
      <c r="B1515" t="s">
        <v>71</v>
      </c>
      <c r="C1515" t="s">
        <v>98</v>
      </c>
      <c r="D1515" t="n">
        <v>2</v>
      </c>
      <c r="E1515" t="s">
        <v>831</v>
      </c>
      <c r="F1515" t="n">
        <v>2028123</v>
      </c>
      <c r="G1515" t="s">
        <v>74</v>
      </c>
      <c r="H1515" t="s">
        <v>75</v>
      </c>
      <c r="I1515" t="s"/>
      <c r="J1515" t="s">
        <v>74</v>
      </c>
      <c r="K1515" t="n">
        <v>238</v>
      </c>
      <c r="L1515" t="s">
        <v>76</v>
      </c>
      <c r="M1515" t="s"/>
      <c r="N1515" t="s">
        <v>399</v>
      </c>
      <c r="O1515" t="s">
        <v>78</v>
      </c>
      <c r="P1515" t="s">
        <v>831</v>
      </c>
      <c r="Q1515" t="s"/>
      <c r="R1515" t="s">
        <v>80</v>
      </c>
      <c r="S1515" t="s">
        <v>833</v>
      </c>
      <c r="T1515" t="s">
        <v>82</v>
      </c>
      <c r="U1515" t="s"/>
      <c r="V1515" t="s">
        <v>83</v>
      </c>
      <c r="W1515" t="s">
        <v>94</v>
      </c>
      <c r="X1515" t="s"/>
      <c r="Y1515" t="s">
        <v>85</v>
      </c>
      <c r="Z1515">
        <f>HYPERLINK("https://hotelmonitor-cachepage.eclerx.com/savepage/tk_15439015639387264_sr_2151.html","info")</f>
        <v/>
      </c>
      <c r="AA1515" t="n">
        <v>302990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/>
      <c r="AP1515" t="n">
        <v>46</v>
      </c>
      <c r="AQ1515" t="s">
        <v>88</v>
      </c>
      <c r="AR1515" t="s">
        <v>189</v>
      </c>
      <c r="AS1515" t="s"/>
      <c r="AT1515" t="s">
        <v>90</v>
      </c>
      <c r="AU1515" t="s"/>
      <c r="AV1515" t="s"/>
      <c r="AW1515" t="s"/>
      <c r="AX1515" t="s"/>
      <c r="AY1515" t="n">
        <v>2311923</v>
      </c>
      <c r="AZ1515" t="s">
        <v>832</v>
      </c>
      <c r="BA1515" t="s"/>
      <c r="BB1515" t="n">
        <v>27821</v>
      </c>
      <c r="BC1515" t="n">
        <v>9.8441764712334</v>
      </c>
      <c r="BD1515" t="n">
        <v>53.550394120859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97</v>
      </c>
      <c r="B1516" t="s">
        <v>71</v>
      </c>
      <c r="C1516" t="s">
        <v>98</v>
      </c>
      <c r="D1516" t="n">
        <v>2</v>
      </c>
      <c r="E1516" t="s">
        <v>831</v>
      </c>
      <c r="F1516" t="n">
        <v>2028123</v>
      </c>
      <c r="G1516" t="s">
        <v>74</v>
      </c>
      <c r="H1516" t="s">
        <v>75</v>
      </c>
      <c r="I1516" t="s"/>
      <c r="J1516" t="s">
        <v>74</v>
      </c>
      <c r="K1516" t="n">
        <v>239</v>
      </c>
      <c r="L1516" t="s">
        <v>76</v>
      </c>
      <c r="M1516" t="s"/>
      <c r="N1516" t="s">
        <v>203</v>
      </c>
      <c r="O1516" t="s">
        <v>78</v>
      </c>
      <c r="P1516" t="s">
        <v>831</v>
      </c>
      <c r="Q1516" t="s"/>
      <c r="R1516" t="s">
        <v>80</v>
      </c>
      <c r="S1516" t="s">
        <v>332</v>
      </c>
      <c r="T1516" t="s">
        <v>82</v>
      </c>
      <c r="U1516" t="s"/>
      <c r="V1516" t="s">
        <v>83</v>
      </c>
      <c r="W1516" t="s">
        <v>94</v>
      </c>
      <c r="X1516" t="s"/>
      <c r="Y1516" t="s">
        <v>85</v>
      </c>
      <c r="Z1516">
        <f>HYPERLINK("https://hotelmonitor-cachepage.eclerx.com/savepage/tk_15439015639387264_sr_2151.html","info")</f>
        <v/>
      </c>
      <c r="AA1516" t="n">
        <v>302990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/>
      <c r="AP1516" t="n">
        <v>46</v>
      </c>
      <c r="AQ1516" t="s">
        <v>88</v>
      </c>
      <c r="AR1516" t="s">
        <v>89</v>
      </c>
      <c r="AS1516" t="s"/>
      <c r="AT1516" t="s">
        <v>90</v>
      </c>
      <c r="AU1516" t="s"/>
      <c r="AV1516" t="s"/>
      <c r="AW1516" t="s"/>
      <c r="AX1516" t="s"/>
      <c r="AY1516" t="n">
        <v>2311923</v>
      </c>
      <c r="AZ1516" t="s">
        <v>832</v>
      </c>
      <c r="BA1516" t="s"/>
      <c r="BB1516" t="n">
        <v>27821</v>
      </c>
      <c r="BC1516" t="n">
        <v>9.8441764712334</v>
      </c>
      <c r="BD1516" t="n">
        <v>53.550394120859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97</v>
      </c>
      <c r="B1517" t="s">
        <v>71</v>
      </c>
      <c r="C1517" t="s">
        <v>98</v>
      </c>
      <c r="D1517" t="n">
        <v>2</v>
      </c>
      <c r="E1517" t="s">
        <v>831</v>
      </c>
      <c r="F1517" t="n">
        <v>2028123</v>
      </c>
      <c r="G1517" t="s">
        <v>74</v>
      </c>
      <c r="H1517" t="s">
        <v>75</v>
      </c>
      <c r="I1517" t="s"/>
      <c r="J1517" t="s">
        <v>74</v>
      </c>
      <c r="K1517" t="n">
        <v>273</v>
      </c>
      <c r="L1517" t="s">
        <v>76</v>
      </c>
      <c r="M1517" t="s"/>
      <c r="N1517" t="s">
        <v>834</v>
      </c>
      <c r="O1517" t="s">
        <v>78</v>
      </c>
      <c r="P1517" t="s">
        <v>831</v>
      </c>
      <c r="Q1517" t="s"/>
      <c r="R1517" t="s">
        <v>80</v>
      </c>
      <c r="S1517" t="s">
        <v>400</v>
      </c>
      <c r="T1517" t="s">
        <v>82</v>
      </c>
      <c r="U1517" t="s"/>
      <c r="V1517" t="s">
        <v>83</v>
      </c>
      <c r="W1517" t="s">
        <v>94</v>
      </c>
      <c r="X1517" t="s"/>
      <c r="Y1517" t="s">
        <v>85</v>
      </c>
      <c r="Z1517">
        <f>HYPERLINK("https://hotelmonitor-cachepage.eclerx.com/savepage/tk_15439015639387264_sr_2151.html","info")</f>
        <v/>
      </c>
      <c r="AA1517" t="n">
        <v>302990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/>
      <c r="AP1517" t="n">
        <v>46</v>
      </c>
      <c r="AQ1517" t="s">
        <v>88</v>
      </c>
      <c r="AR1517" t="s">
        <v>121</v>
      </c>
      <c r="AS1517" t="s"/>
      <c r="AT1517" t="s">
        <v>90</v>
      </c>
      <c r="AU1517" t="s"/>
      <c r="AV1517" t="s"/>
      <c r="AW1517" t="s"/>
      <c r="AX1517" t="s"/>
      <c r="AY1517" t="n">
        <v>2311923</v>
      </c>
      <c r="AZ1517" t="s">
        <v>832</v>
      </c>
      <c r="BA1517" t="s"/>
      <c r="BB1517" t="n">
        <v>27821</v>
      </c>
      <c r="BC1517" t="n">
        <v>9.8441764712334</v>
      </c>
      <c r="BD1517" t="n">
        <v>53.550394120859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97</v>
      </c>
      <c r="B1518" t="s">
        <v>71</v>
      </c>
      <c r="C1518" t="s">
        <v>98</v>
      </c>
      <c r="D1518" t="n">
        <v>2</v>
      </c>
      <c r="E1518" t="s">
        <v>831</v>
      </c>
      <c r="F1518" t="n">
        <v>2028123</v>
      </c>
      <c r="G1518" t="s">
        <v>74</v>
      </c>
      <c r="H1518" t="s">
        <v>75</v>
      </c>
      <c r="I1518" t="s"/>
      <c r="J1518" t="s">
        <v>74</v>
      </c>
      <c r="K1518" t="n">
        <v>279</v>
      </c>
      <c r="L1518" t="s">
        <v>76</v>
      </c>
      <c r="M1518" t="s"/>
      <c r="N1518" t="s">
        <v>835</v>
      </c>
      <c r="O1518" t="s">
        <v>78</v>
      </c>
      <c r="P1518" t="s">
        <v>831</v>
      </c>
      <c r="Q1518" t="s"/>
      <c r="R1518" t="s">
        <v>80</v>
      </c>
      <c r="S1518" t="s">
        <v>836</v>
      </c>
      <c r="T1518" t="s">
        <v>82</v>
      </c>
      <c r="U1518" t="s"/>
      <c r="V1518" t="s">
        <v>83</v>
      </c>
      <c r="W1518" t="s">
        <v>94</v>
      </c>
      <c r="X1518" t="s"/>
      <c r="Y1518" t="s">
        <v>85</v>
      </c>
      <c r="Z1518">
        <f>HYPERLINK("https://hotelmonitor-cachepage.eclerx.com/savepage/tk_15439015639387264_sr_2151.html","info")</f>
        <v/>
      </c>
      <c r="AA1518" t="n">
        <v>302990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/>
      <c r="AP1518" t="n">
        <v>46</v>
      </c>
      <c r="AQ1518" t="s">
        <v>88</v>
      </c>
      <c r="AR1518" t="s">
        <v>119</v>
      </c>
      <c r="AS1518" t="s"/>
      <c r="AT1518" t="s">
        <v>90</v>
      </c>
      <c r="AU1518" t="s"/>
      <c r="AV1518" t="s"/>
      <c r="AW1518" t="s"/>
      <c r="AX1518" t="s"/>
      <c r="AY1518" t="n">
        <v>2311923</v>
      </c>
      <c r="AZ1518" t="s">
        <v>832</v>
      </c>
      <c r="BA1518" t="s"/>
      <c r="BB1518" t="n">
        <v>27821</v>
      </c>
      <c r="BC1518" t="n">
        <v>9.8441764712334</v>
      </c>
      <c r="BD1518" t="n">
        <v>53.550394120859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97</v>
      </c>
      <c r="B1519" t="s">
        <v>71</v>
      </c>
      <c r="C1519" t="s">
        <v>98</v>
      </c>
      <c r="D1519" t="n">
        <v>2</v>
      </c>
      <c r="E1519" t="s">
        <v>831</v>
      </c>
      <c r="F1519" t="n">
        <v>2028123</v>
      </c>
      <c r="G1519" t="s">
        <v>74</v>
      </c>
      <c r="H1519" t="s">
        <v>75</v>
      </c>
      <c r="I1519" t="s"/>
      <c r="J1519" t="s">
        <v>74</v>
      </c>
      <c r="K1519" t="n">
        <v>279</v>
      </c>
      <c r="L1519" t="s">
        <v>76</v>
      </c>
      <c r="M1519" t="s"/>
      <c r="N1519" t="s">
        <v>835</v>
      </c>
      <c r="O1519" t="s">
        <v>78</v>
      </c>
      <c r="P1519" t="s">
        <v>831</v>
      </c>
      <c r="Q1519" t="s"/>
      <c r="R1519" t="s">
        <v>80</v>
      </c>
      <c r="S1519" t="s">
        <v>836</v>
      </c>
      <c r="T1519" t="s">
        <v>82</v>
      </c>
      <c r="U1519" t="s"/>
      <c r="V1519" t="s">
        <v>83</v>
      </c>
      <c r="W1519" t="s">
        <v>94</v>
      </c>
      <c r="X1519" t="s"/>
      <c r="Y1519" t="s">
        <v>85</v>
      </c>
      <c r="Z1519">
        <f>HYPERLINK("https://hotelmonitor-cachepage.eclerx.com/savepage/tk_15439015639387264_sr_2151.html","info")</f>
        <v/>
      </c>
      <c r="AA1519" t="n">
        <v>302990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/>
      <c r="AP1519" t="n">
        <v>46</v>
      </c>
      <c r="AQ1519" t="s">
        <v>88</v>
      </c>
      <c r="AR1519" t="s">
        <v>140</v>
      </c>
      <c r="AS1519" t="s"/>
      <c r="AT1519" t="s">
        <v>90</v>
      </c>
      <c r="AU1519" t="s"/>
      <c r="AV1519" t="s"/>
      <c r="AW1519" t="s"/>
      <c r="AX1519" t="s"/>
      <c r="AY1519" t="n">
        <v>2311923</v>
      </c>
      <c r="AZ1519" t="s">
        <v>832</v>
      </c>
      <c r="BA1519" t="s"/>
      <c r="BB1519" t="n">
        <v>27821</v>
      </c>
      <c r="BC1519" t="n">
        <v>9.8441764712334</v>
      </c>
      <c r="BD1519" t="n">
        <v>53.550394120859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97</v>
      </c>
      <c r="B1520" t="s">
        <v>71</v>
      </c>
      <c r="C1520" t="s">
        <v>98</v>
      </c>
      <c r="D1520" t="n">
        <v>2</v>
      </c>
      <c r="E1520" t="s">
        <v>831</v>
      </c>
      <c r="F1520" t="n">
        <v>2028123</v>
      </c>
      <c r="G1520" t="s">
        <v>74</v>
      </c>
      <c r="H1520" t="s">
        <v>75</v>
      </c>
      <c r="I1520" t="s"/>
      <c r="J1520" t="s">
        <v>74</v>
      </c>
      <c r="K1520" t="n">
        <v>282</v>
      </c>
      <c r="L1520" t="s">
        <v>76</v>
      </c>
      <c r="M1520" t="s"/>
      <c r="N1520" t="s">
        <v>837</v>
      </c>
      <c r="O1520" t="s">
        <v>78</v>
      </c>
      <c r="P1520" t="s">
        <v>831</v>
      </c>
      <c r="Q1520" t="s"/>
      <c r="R1520" t="s">
        <v>80</v>
      </c>
      <c r="S1520" t="s">
        <v>223</v>
      </c>
      <c r="T1520" t="s">
        <v>82</v>
      </c>
      <c r="U1520" t="s"/>
      <c r="V1520" t="s">
        <v>83</v>
      </c>
      <c r="W1520" t="s">
        <v>94</v>
      </c>
      <c r="X1520" t="s"/>
      <c r="Y1520" t="s">
        <v>85</v>
      </c>
      <c r="Z1520">
        <f>HYPERLINK("https://hotelmonitor-cachepage.eclerx.com/savepage/tk_15439015639387264_sr_2151.html","info")</f>
        <v/>
      </c>
      <c r="AA1520" t="n">
        <v>302990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/>
      <c r="AP1520" t="n">
        <v>46</v>
      </c>
      <c r="AQ1520" t="s">
        <v>88</v>
      </c>
      <c r="AR1520" t="s">
        <v>89</v>
      </c>
      <c r="AS1520" t="s"/>
      <c r="AT1520" t="s">
        <v>90</v>
      </c>
      <c r="AU1520" t="s"/>
      <c r="AV1520" t="s"/>
      <c r="AW1520" t="s"/>
      <c r="AX1520" t="s"/>
      <c r="AY1520" t="n">
        <v>2311923</v>
      </c>
      <c r="AZ1520" t="s">
        <v>832</v>
      </c>
      <c r="BA1520" t="s"/>
      <c r="BB1520" t="n">
        <v>27821</v>
      </c>
      <c r="BC1520" t="n">
        <v>9.8441764712334</v>
      </c>
      <c r="BD1520" t="n">
        <v>53.550394120859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97</v>
      </c>
      <c r="B1521" t="s">
        <v>71</v>
      </c>
      <c r="C1521" t="s">
        <v>98</v>
      </c>
      <c r="D1521" t="n">
        <v>2</v>
      </c>
      <c r="E1521" t="s">
        <v>831</v>
      </c>
      <c r="F1521" t="n">
        <v>2028123</v>
      </c>
      <c r="G1521" t="s">
        <v>74</v>
      </c>
      <c r="H1521" t="s">
        <v>75</v>
      </c>
      <c r="I1521" t="s"/>
      <c r="J1521" t="s">
        <v>74</v>
      </c>
      <c r="K1521" t="n">
        <v>298</v>
      </c>
      <c r="L1521" t="s">
        <v>76</v>
      </c>
      <c r="M1521" t="s"/>
      <c r="N1521" t="s">
        <v>790</v>
      </c>
      <c r="O1521" t="s">
        <v>78</v>
      </c>
      <c r="P1521" t="s">
        <v>831</v>
      </c>
      <c r="Q1521" t="s"/>
      <c r="R1521" t="s">
        <v>80</v>
      </c>
      <c r="S1521" t="s">
        <v>838</v>
      </c>
      <c r="T1521" t="s">
        <v>82</v>
      </c>
      <c r="U1521" t="s"/>
      <c r="V1521" t="s">
        <v>83</v>
      </c>
      <c r="W1521" t="s">
        <v>84</v>
      </c>
      <c r="X1521" t="s"/>
      <c r="Y1521" t="s">
        <v>85</v>
      </c>
      <c r="Z1521">
        <f>HYPERLINK("https://hotelmonitor-cachepage.eclerx.com/savepage/tk_15439015639387264_sr_2151.html","info")</f>
        <v/>
      </c>
      <c r="AA1521" t="n">
        <v>302990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/>
      <c r="AP1521" t="n">
        <v>46</v>
      </c>
      <c r="AQ1521" t="s">
        <v>88</v>
      </c>
      <c r="AR1521" t="s">
        <v>113</v>
      </c>
      <c r="AS1521" t="s"/>
      <c r="AT1521" t="s">
        <v>90</v>
      </c>
      <c r="AU1521" t="s"/>
      <c r="AV1521" t="s"/>
      <c r="AW1521" t="s"/>
      <c r="AX1521" t="s"/>
      <c r="AY1521" t="n">
        <v>2311923</v>
      </c>
      <c r="AZ1521" t="s">
        <v>832</v>
      </c>
      <c r="BA1521" t="s"/>
      <c r="BB1521" t="n">
        <v>27821</v>
      </c>
      <c r="BC1521" t="n">
        <v>9.8441764712334</v>
      </c>
      <c r="BD1521" t="n">
        <v>53.550394120859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97</v>
      </c>
      <c r="B1522" t="s">
        <v>71</v>
      </c>
      <c r="C1522" t="s">
        <v>98</v>
      </c>
      <c r="D1522" t="n">
        <v>2</v>
      </c>
      <c r="E1522" t="s">
        <v>831</v>
      </c>
      <c r="F1522" t="n">
        <v>2028123</v>
      </c>
      <c r="G1522" t="s">
        <v>74</v>
      </c>
      <c r="H1522" t="s">
        <v>75</v>
      </c>
      <c r="I1522" t="s"/>
      <c r="J1522" t="s">
        <v>74</v>
      </c>
      <c r="K1522" t="n">
        <v>299</v>
      </c>
      <c r="L1522" t="s">
        <v>76</v>
      </c>
      <c r="M1522" t="s"/>
      <c r="N1522" t="s">
        <v>399</v>
      </c>
      <c r="O1522" t="s">
        <v>78</v>
      </c>
      <c r="P1522" t="s">
        <v>831</v>
      </c>
      <c r="Q1522" t="s"/>
      <c r="R1522" t="s">
        <v>80</v>
      </c>
      <c r="S1522" t="s">
        <v>839</v>
      </c>
      <c r="T1522" t="s">
        <v>82</v>
      </c>
      <c r="U1522" t="s"/>
      <c r="V1522" t="s">
        <v>83</v>
      </c>
      <c r="W1522" t="s">
        <v>84</v>
      </c>
      <c r="X1522" t="s"/>
      <c r="Y1522" t="s">
        <v>85</v>
      </c>
      <c r="Z1522">
        <f>HYPERLINK("https://hotelmonitor-cachepage.eclerx.com/savepage/tk_15439015639387264_sr_2151.html","info")</f>
        <v/>
      </c>
      <c r="AA1522" t="n">
        <v>302990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/>
      <c r="AP1522" t="n">
        <v>46</v>
      </c>
      <c r="AQ1522" t="s">
        <v>88</v>
      </c>
      <c r="AR1522" t="s">
        <v>110</v>
      </c>
      <c r="AS1522" t="s"/>
      <c r="AT1522" t="s">
        <v>90</v>
      </c>
      <c r="AU1522" t="s"/>
      <c r="AV1522" t="s"/>
      <c r="AW1522" t="s"/>
      <c r="AX1522" t="s"/>
      <c r="AY1522" t="n">
        <v>2311923</v>
      </c>
      <c r="AZ1522" t="s">
        <v>832</v>
      </c>
      <c r="BA1522" t="s"/>
      <c r="BB1522" t="n">
        <v>27821</v>
      </c>
      <c r="BC1522" t="n">
        <v>9.8441764712334</v>
      </c>
      <c r="BD1522" t="n">
        <v>53.550394120859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97</v>
      </c>
      <c r="B1523" t="s">
        <v>71</v>
      </c>
      <c r="C1523" t="s">
        <v>98</v>
      </c>
      <c r="D1523" t="n">
        <v>2</v>
      </c>
      <c r="E1523" t="s">
        <v>831</v>
      </c>
      <c r="F1523" t="n">
        <v>2028123</v>
      </c>
      <c r="G1523" t="s">
        <v>74</v>
      </c>
      <c r="H1523" t="s">
        <v>75</v>
      </c>
      <c r="I1523" t="s"/>
      <c r="J1523" t="s">
        <v>74</v>
      </c>
      <c r="K1523" t="n">
        <v>304</v>
      </c>
      <c r="L1523" t="s">
        <v>76</v>
      </c>
      <c r="M1523" t="s"/>
      <c r="N1523" t="s">
        <v>789</v>
      </c>
      <c r="O1523" t="s">
        <v>78</v>
      </c>
      <c r="P1523" t="s">
        <v>831</v>
      </c>
      <c r="Q1523" t="s"/>
      <c r="R1523" t="s">
        <v>80</v>
      </c>
      <c r="S1523" t="s">
        <v>403</v>
      </c>
      <c r="T1523" t="s">
        <v>82</v>
      </c>
      <c r="U1523" t="s"/>
      <c r="V1523" t="s">
        <v>83</v>
      </c>
      <c r="W1523" t="s">
        <v>84</v>
      </c>
      <c r="X1523" t="s"/>
      <c r="Y1523" t="s">
        <v>85</v>
      </c>
      <c r="Z1523">
        <f>HYPERLINK("https://hotelmonitor-cachepage.eclerx.com/savepage/tk_15439015639387264_sr_2151.html","info")</f>
        <v/>
      </c>
      <c r="AA1523" t="n">
        <v>302990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/>
      <c r="AP1523" t="n">
        <v>46</v>
      </c>
      <c r="AQ1523" t="s">
        <v>88</v>
      </c>
      <c r="AR1523" t="s">
        <v>121</v>
      </c>
      <c r="AS1523" t="s"/>
      <c r="AT1523" t="s">
        <v>90</v>
      </c>
      <c r="AU1523" t="s"/>
      <c r="AV1523" t="s"/>
      <c r="AW1523" t="s"/>
      <c r="AX1523" t="s"/>
      <c r="AY1523" t="n">
        <v>2311923</v>
      </c>
      <c r="AZ1523" t="s">
        <v>832</v>
      </c>
      <c r="BA1523" t="s"/>
      <c r="BB1523" t="n">
        <v>27821</v>
      </c>
      <c r="BC1523" t="n">
        <v>9.8441764712334</v>
      </c>
      <c r="BD1523" t="n">
        <v>53.550394120859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97</v>
      </c>
      <c r="B1524" t="s">
        <v>71</v>
      </c>
      <c r="C1524" t="s">
        <v>98</v>
      </c>
      <c r="D1524" t="n">
        <v>2</v>
      </c>
      <c r="E1524" t="s">
        <v>831</v>
      </c>
      <c r="F1524" t="n">
        <v>2028123</v>
      </c>
      <c r="G1524" t="s">
        <v>74</v>
      </c>
      <c r="H1524" t="s">
        <v>75</v>
      </c>
      <c r="I1524" t="s"/>
      <c r="J1524" t="s">
        <v>74</v>
      </c>
      <c r="K1524" t="n">
        <v>305</v>
      </c>
      <c r="L1524" t="s">
        <v>76</v>
      </c>
      <c r="M1524" t="s"/>
      <c r="N1524" t="s">
        <v>198</v>
      </c>
      <c r="O1524" t="s">
        <v>78</v>
      </c>
      <c r="P1524" t="s">
        <v>831</v>
      </c>
      <c r="Q1524" t="s"/>
      <c r="R1524" t="s">
        <v>80</v>
      </c>
      <c r="S1524" t="s">
        <v>840</v>
      </c>
      <c r="T1524" t="s">
        <v>82</v>
      </c>
      <c r="U1524" t="s"/>
      <c r="V1524" t="s">
        <v>83</v>
      </c>
      <c r="W1524" t="s">
        <v>84</v>
      </c>
      <c r="X1524" t="s"/>
      <c r="Y1524" t="s">
        <v>85</v>
      </c>
      <c r="Z1524">
        <f>HYPERLINK("https://hotelmonitor-cachepage.eclerx.com/savepage/tk_15439015639387264_sr_2151.html","info")</f>
        <v/>
      </c>
      <c r="AA1524" t="n">
        <v>302990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/>
      <c r="AP1524" t="n">
        <v>46</v>
      </c>
      <c r="AQ1524" t="s">
        <v>88</v>
      </c>
      <c r="AR1524" t="s">
        <v>119</v>
      </c>
      <c r="AS1524" t="s"/>
      <c r="AT1524" t="s">
        <v>90</v>
      </c>
      <c r="AU1524" t="s"/>
      <c r="AV1524" t="s"/>
      <c r="AW1524" t="s"/>
      <c r="AX1524" t="s"/>
      <c r="AY1524" t="n">
        <v>2311923</v>
      </c>
      <c r="AZ1524" t="s">
        <v>832</v>
      </c>
      <c r="BA1524" t="s"/>
      <c r="BB1524" t="n">
        <v>27821</v>
      </c>
      <c r="BC1524" t="n">
        <v>9.8441764712334</v>
      </c>
      <c r="BD1524" t="n">
        <v>53.550394120859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97</v>
      </c>
      <c r="B1525" t="s">
        <v>71</v>
      </c>
      <c r="C1525" t="s">
        <v>98</v>
      </c>
      <c r="D1525" t="n">
        <v>2</v>
      </c>
      <c r="E1525" t="s">
        <v>831</v>
      </c>
      <c r="F1525" t="n">
        <v>2028123</v>
      </c>
      <c r="G1525" t="s">
        <v>74</v>
      </c>
      <c r="H1525" t="s">
        <v>75</v>
      </c>
      <c r="I1525" t="s"/>
      <c r="J1525" t="s">
        <v>74</v>
      </c>
      <c r="K1525" t="n">
        <v>305</v>
      </c>
      <c r="L1525" t="s">
        <v>76</v>
      </c>
      <c r="M1525" t="s"/>
      <c r="N1525" t="s">
        <v>198</v>
      </c>
      <c r="O1525" t="s">
        <v>78</v>
      </c>
      <c r="P1525" t="s">
        <v>831</v>
      </c>
      <c r="Q1525" t="s"/>
      <c r="R1525" t="s">
        <v>80</v>
      </c>
      <c r="S1525" t="s">
        <v>840</v>
      </c>
      <c r="T1525" t="s">
        <v>82</v>
      </c>
      <c r="U1525" t="s"/>
      <c r="V1525" t="s">
        <v>83</v>
      </c>
      <c r="W1525" t="s">
        <v>84</v>
      </c>
      <c r="X1525" t="s"/>
      <c r="Y1525" t="s">
        <v>85</v>
      </c>
      <c r="Z1525">
        <f>HYPERLINK("https://hotelmonitor-cachepage.eclerx.com/savepage/tk_15439015639387264_sr_2151.html","info")</f>
        <v/>
      </c>
      <c r="AA1525" t="n">
        <v>302990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/>
      <c r="AP1525" t="n">
        <v>46</v>
      </c>
      <c r="AQ1525" t="s">
        <v>88</v>
      </c>
      <c r="AR1525" t="s">
        <v>140</v>
      </c>
      <c r="AS1525" t="s"/>
      <c r="AT1525" t="s">
        <v>90</v>
      </c>
      <c r="AU1525" t="s"/>
      <c r="AV1525" t="s"/>
      <c r="AW1525" t="s"/>
      <c r="AX1525" t="s"/>
      <c r="AY1525" t="n">
        <v>2311923</v>
      </c>
      <c r="AZ1525" t="s">
        <v>832</v>
      </c>
      <c r="BA1525" t="s"/>
      <c r="BB1525" t="n">
        <v>27821</v>
      </c>
      <c r="BC1525" t="n">
        <v>9.8441764712334</v>
      </c>
      <c r="BD1525" t="n">
        <v>53.550394120859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97</v>
      </c>
      <c r="B1526" t="s">
        <v>71</v>
      </c>
      <c r="C1526" t="s">
        <v>98</v>
      </c>
      <c r="D1526" t="n">
        <v>2</v>
      </c>
      <c r="E1526" t="s">
        <v>831</v>
      </c>
      <c r="F1526" t="n">
        <v>2028123</v>
      </c>
      <c r="G1526" t="s">
        <v>74</v>
      </c>
      <c r="H1526" t="s">
        <v>75</v>
      </c>
      <c r="I1526" t="s"/>
      <c r="J1526" t="s">
        <v>74</v>
      </c>
      <c r="K1526" t="n">
        <v>314</v>
      </c>
      <c r="L1526" t="s">
        <v>76</v>
      </c>
      <c r="M1526" t="s"/>
      <c r="N1526" t="s">
        <v>399</v>
      </c>
      <c r="O1526" t="s">
        <v>78</v>
      </c>
      <c r="P1526" t="s">
        <v>831</v>
      </c>
      <c r="Q1526" t="s"/>
      <c r="R1526" t="s">
        <v>80</v>
      </c>
      <c r="S1526" t="s">
        <v>841</v>
      </c>
      <c r="T1526" t="s">
        <v>82</v>
      </c>
      <c r="U1526" t="s"/>
      <c r="V1526" t="s">
        <v>83</v>
      </c>
      <c r="W1526" t="s">
        <v>84</v>
      </c>
      <c r="X1526" t="s"/>
      <c r="Y1526" t="s">
        <v>85</v>
      </c>
      <c r="Z1526">
        <f>HYPERLINK("https://hotelmonitor-cachepage.eclerx.com/savepage/tk_15439015639387264_sr_2151.html","info")</f>
        <v/>
      </c>
      <c r="AA1526" t="n">
        <v>302990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/>
      <c r="AP1526" t="n">
        <v>46</v>
      </c>
      <c r="AQ1526" t="s">
        <v>88</v>
      </c>
      <c r="AR1526" t="s">
        <v>189</v>
      </c>
      <c r="AS1526" t="s"/>
      <c r="AT1526" t="s">
        <v>90</v>
      </c>
      <c r="AU1526" t="s"/>
      <c r="AV1526" t="s"/>
      <c r="AW1526" t="s"/>
      <c r="AX1526" t="s"/>
      <c r="AY1526" t="n">
        <v>2311923</v>
      </c>
      <c r="AZ1526" t="s">
        <v>832</v>
      </c>
      <c r="BA1526" t="s"/>
      <c r="BB1526" t="n">
        <v>27821</v>
      </c>
      <c r="BC1526" t="n">
        <v>9.8441764712334</v>
      </c>
      <c r="BD1526" t="n">
        <v>53.550394120859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97</v>
      </c>
      <c r="B1527" t="s">
        <v>71</v>
      </c>
      <c r="C1527" t="s">
        <v>98</v>
      </c>
      <c r="D1527" t="n">
        <v>2</v>
      </c>
      <c r="E1527" t="s">
        <v>831</v>
      </c>
      <c r="F1527" t="n">
        <v>2028123</v>
      </c>
      <c r="G1527" t="s">
        <v>74</v>
      </c>
      <c r="H1527" t="s">
        <v>75</v>
      </c>
      <c r="I1527" t="s"/>
      <c r="J1527" t="s">
        <v>74</v>
      </c>
      <c r="K1527" t="n">
        <v>315</v>
      </c>
      <c r="L1527" t="s">
        <v>76</v>
      </c>
      <c r="M1527" t="s"/>
      <c r="N1527" t="s">
        <v>203</v>
      </c>
      <c r="O1527" t="s">
        <v>78</v>
      </c>
      <c r="P1527" t="s">
        <v>831</v>
      </c>
      <c r="Q1527" t="s"/>
      <c r="R1527" t="s">
        <v>80</v>
      </c>
      <c r="S1527" t="s">
        <v>842</v>
      </c>
      <c r="T1527" t="s">
        <v>82</v>
      </c>
      <c r="U1527" t="s"/>
      <c r="V1527" t="s">
        <v>83</v>
      </c>
      <c r="W1527" t="s">
        <v>84</v>
      </c>
      <c r="X1527" t="s"/>
      <c r="Y1527" t="s">
        <v>85</v>
      </c>
      <c r="Z1527">
        <f>HYPERLINK("https://hotelmonitor-cachepage.eclerx.com/savepage/tk_15439015639387264_sr_2151.html","info")</f>
        <v/>
      </c>
      <c r="AA1527" t="n">
        <v>302990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/>
      <c r="AP1527" t="n">
        <v>46</v>
      </c>
      <c r="AQ1527" t="s">
        <v>88</v>
      </c>
      <c r="AR1527" t="s">
        <v>89</v>
      </c>
      <c r="AS1527" t="s"/>
      <c r="AT1527" t="s">
        <v>90</v>
      </c>
      <c r="AU1527" t="s"/>
      <c r="AV1527" t="s"/>
      <c r="AW1527" t="s"/>
      <c r="AX1527" t="s"/>
      <c r="AY1527" t="n">
        <v>2311923</v>
      </c>
      <c r="AZ1527" t="s">
        <v>832</v>
      </c>
      <c r="BA1527" t="s"/>
      <c r="BB1527" t="n">
        <v>27821</v>
      </c>
      <c r="BC1527" t="n">
        <v>9.8441764712334</v>
      </c>
      <c r="BD1527" t="n">
        <v>53.550394120859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97</v>
      </c>
      <c r="B1528" t="s">
        <v>71</v>
      </c>
      <c r="C1528" t="s">
        <v>98</v>
      </c>
      <c r="D1528" t="n">
        <v>2</v>
      </c>
      <c r="E1528" t="s">
        <v>831</v>
      </c>
      <c r="F1528" t="n">
        <v>2028123</v>
      </c>
      <c r="G1528" t="s">
        <v>74</v>
      </c>
      <c r="H1528" t="s">
        <v>75</v>
      </c>
      <c r="I1528" t="s"/>
      <c r="J1528" t="s">
        <v>74</v>
      </c>
      <c r="K1528" t="n">
        <v>335</v>
      </c>
      <c r="L1528" t="s">
        <v>76</v>
      </c>
      <c r="M1528" t="s"/>
      <c r="N1528" t="s">
        <v>792</v>
      </c>
      <c r="O1528" t="s">
        <v>78</v>
      </c>
      <c r="P1528" t="s">
        <v>831</v>
      </c>
      <c r="Q1528" t="s"/>
      <c r="R1528" t="s">
        <v>80</v>
      </c>
      <c r="S1528" t="s">
        <v>843</v>
      </c>
      <c r="T1528" t="s">
        <v>82</v>
      </c>
      <c r="U1528" t="s"/>
      <c r="V1528" t="s">
        <v>83</v>
      </c>
      <c r="W1528" t="s">
        <v>94</v>
      </c>
      <c r="X1528" t="s"/>
      <c r="Y1528" t="s">
        <v>85</v>
      </c>
      <c r="Z1528">
        <f>HYPERLINK("https://hotelmonitor-cachepage.eclerx.com/savepage/tk_15439015639387264_sr_2151.html","info")</f>
        <v/>
      </c>
      <c r="AA1528" t="n">
        <v>302990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/>
      <c r="AP1528" t="n">
        <v>46</v>
      </c>
      <c r="AQ1528" t="s">
        <v>88</v>
      </c>
      <c r="AR1528" t="s">
        <v>121</v>
      </c>
      <c r="AS1528" t="s"/>
      <c r="AT1528" t="s">
        <v>90</v>
      </c>
      <c r="AU1528" t="s"/>
      <c r="AV1528" t="s"/>
      <c r="AW1528" t="s"/>
      <c r="AX1528" t="s"/>
      <c r="AY1528" t="n">
        <v>2311923</v>
      </c>
      <c r="AZ1528" t="s">
        <v>832</v>
      </c>
      <c r="BA1528" t="s"/>
      <c r="BB1528" t="n">
        <v>27821</v>
      </c>
      <c r="BC1528" t="n">
        <v>9.8441764712334</v>
      </c>
      <c r="BD1528" t="n">
        <v>53.550394120859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97</v>
      </c>
      <c r="B1529" t="s">
        <v>71</v>
      </c>
      <c r="C1529" t="s">
        <v>98</v>
      </c>
      <c r="D1529" t="n">
        <v>2</v>
      </c>
      <c r="E1529" t="s">
        <v>831</v>
      </c>
      <c r="F1529" t="n">
        <v>2028123</v>
      </c>
      <c r="G1529" t="s">
        <v>74</v>
      </c>
      <c r="H1529" t="s">
        <v>75</v>
      </c>
      <c r="I1529" t="s"/>
      <c r="J1529" t="s">
        <v>74</v>
      </c>
      <c r="K1529" t="n">
        <v>345</v>
      </c>
      <c r="L1529" t="s">
        <v>76</v>
      </c>
      <c r="M1529" t="s"/>
      <c r="N1529" t="s">
        <v>834</v>
      </c>
      <c r="O1529" t="s">
        <v>78</v>
      </c>
      <c r="P1529" t="s">
        <v>831</v>
      </c>
      <c r="Q1529" t="s"/>
      <c r="R1529" t="s">
        <v>80</v>
      </c>
      <c r="S1529" t="s">
        <v>844</v>
      </c>
      <c r="T1529" t="s">
        <v>82</v>
      </c>
      <c r="U1529" t="s"/>
      <c r="V1529" t="s">
        <v>83</v>
      </c>
      <c r="W1529" t="s">
        <v>84</v>
      </c>
      <c r="X1529" t="s"/>
      <c r="Y1529" t="s">
        <v>85</v>
      </c>
      <c r="Z1529">
        <f>HYPERLINK("https://hotelmonitor-cachepage.eclerx.com/savepage/tk_15439015639387264_sr_2151.html","info")</f>
        <v/>
      </c>
      <c r="AA1529" t="n">
        <v>302990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/>
      <c r="AP1529" t="n">
        <v>46</v>
      </c>
      <c r="AQ1529" t="s">
        <v>88</v>
      </c>
      <c r="AR1529" t="s">
        <v>121</v>
      </c>
      <c r="AS1529" t="s"/>
      <c r="AT1529" t="s">
        <v>90</v>
      </c>
      <c r="AU1529" t="s"/>
      <c r="AV1529" t="s"/>
      <c r="AW1529" t="s"/>
      <c r="AX1529" t="s"/>
      <c r="AY1529" t="n">
        <v>2311923</v>
      </c>
      <c r="AZ1529" t="s">
        <v>832</v>
      </c>
      <c r="BA1529" t="s"/>
      <c r="BB1529" t="n">
        <v>27821</v>
      </c>
      <c r="BC1529" t="n">
        <v>9.8441764712334</v>
      </c>
      <c r="BD1529" t="n">
        <v>53.550394120859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97</v>
      </c>
      <c r="B1530" t="s">
        <v>71</v>
      </c>
      <c r="C1530" t="s">
        <v>98</v>
      </c>
      <c r="D1530" t="n">
        <v>2</v>
      </c>
      <c r="E1530" t="s">
        <v>831</v>
      </c>
      <c r="F1530" t="n">
        <v>2028123</v>
      </c>
      <c r="G1530" t="s">
        <v>74</v>
      </c>
      <c r="H1530" t="s">
        <v>75</v>
      </c>
      <c r="I1530" t="s"/>
      <c r="J1530" t="s">
        <v>74</v>
      </c>
      <c r="K1530" t="n">
        <v>347</v>
      </c>
      <c r="L1530" t="s">
        <v>76</v>
      </c>
      <c r="M1530" t="s"/>
      <c r="N1530" t="s">
        <v>792</v>
      </c>
      <c r="O1530" t="s">
        <v>78</v>
      </c>
      <c r="P1530" t="s">
        <v>831</v>
      </c>
      <c r="Q1530" t="s"/>
      <c r="R1530" t="s">
        <v>80</v>
      </c>
      <c r="S1530" t="s">
        <v>845</v>
      </c>
      <c r="T1530" t="s">
        <v>82</v>
      </c>
      <c r="U1530" t="s"/>
      <c r="V1530" t="s">
        <v>83</v>
      </c>
      <c r="W1530" t="s">
        <v>94</v>
      </c>
      <c r="X1530" t="s"/>
      <c r="Y1530" t="s">
        <v>85</v>
      </c>
      <c r="Z1530">
        <f>HYPERLINK("https://hotelmonitor-cachepage.eclerx.com/savepage/tk_15439015639387264_sr_2151.html","info")</f>
        <v/>
      </c>
      <c r="AA1530" t="n">
        <v>302990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/>
      <c r="AP1530" t="n">
        <v>46</v>
      </c>
      <c r="AQ1530" t="s">
        <v>88</v>
      </c>
      <c r="AR1530" t="s">
        <v>89</v>
      </c>
      <c r="AS1530" t="s"/>
      <c r="AT1530" t="s">
        <v>90</v>
      </c>
      <c r="AU1530" t="s"/>
      <c r="AV1530" t="s"/>
      <c r="AW1530" t="s"/>
      <c r="AX1530" t="s"/>
      <c r="AY1530" t="n">
        <v>2311923</v>
      </c>
      <c r="AZ1530" t="s">
        <v>832</v>
      </c>
      <c r="BA1530" t="s"/>
      <c r="BB1530" t="n">
        <v>27821</v>
      </c>
      <c r="BC1530" t="n">
        <v>9.8441764712334</v>
      </c>
      <c r="BD1530" t="n">
        <v>53.550394120859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97</v>
      </c>
      <c r="B1531" t="s">
        <v>71</v>
      </c>
      <c r="C1531" t="s">
        <v>98</v>
      </c>
      <c r="D1531" t="n">
        <v>2</v>
      </c>
      <c r="E1531" t="s">
        <v>831</v>
      </c>
      <c r="F1531" t="n">
        <v>2028123</v>
      </c>
      <c r="G1531" t="s">
        <v>74</v>
      </c>
      <c r="H1531" t="s">
        <v>75</v>
      </c>
      <c r="I1531" t="s"/>
      <c r="J1531" t="s">
        <v>74</v>
      </c>
      <c r="K1531" t="n">
        <v>352</v>
      </c>
      <c r="L1531" t="s">
        <v>76</v>
      </c>
      <c r="M1531" t="s"/>
      <c r="N1531" t="s">
        <v>835</v>
      </c>
      <c r="O1531" t="s">
        <v>78</v>
      </c>
      <c r="P1531" t="s">
        <v>831</v>
      </c>
      <c r="Q1531" t="s"/>
      <c r="R1531" t="s">
        <v>80</v>
      </c>
      <c r="S1531" t="s">
        <v>846</v>
      </c>
      <c r="T1531" t="s">
        <v>82</v>
      </c>
      <c r="U1531" t="s"/>
      <c r="V1531" t="s">
        <v>83</v>
      </c>
      <c r="W1531" t="s">
        <v>84</v>
      </c>
      <c r="X1531" t="s"/>
      <c r="Y1531" t="s">
        <v>85</v>
      </c>
      <c r="Z1531">
        <f>HYPERLINK("https://hotelmonitor-cachepage.eclerx.com/savepage/tk_15439015639387264_sr_2151.html","info")</f>
        <v/>
      </c>
      <c r="AA1531" t="n">
        <v>302990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/>
      <c r="AP1531" t="n">
        <v>46</v>
      </c>
      <c r="AQ1531" t="s">
        <v>88</v>
      </c>
      <c r="AR1531" t="s">
        <v>119</v>
      </c>
      <c r="AS1531" t="s"/>
      <c r="AT1531" t="s">
        <v>90</v>
      </c>
      <c r="AU1531" t="s"/>
      <c r="AV1531" t="s"/>
      <c r="AW1531" t="s"/>
      <c r="AX1531" t="s"/>
      <c r="AY1531" t="n">
        <v>2311923</v>
      </c>
      <c r="AZ1531" t="s">
        <v>832</v>
      </c>
      <c r="BA1531" t="s"/>
      <c r="BB1531" t="n">
        <v>27821</v>
      </c>
      <c r="BC1531" t="n">
        <v>9.8441764712334</v>
      </c>
      <c r="BD1531" t="n">
        <v>53.550394120859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97</v>
      </c>
      <c r="B1532" t="s">
        <v>71</v>
      </c>
      <c r="C1532" t="s">
        <v>98</v>
      </c>
      <c r="D1532" t="n">
        <v>2</v>
      </c>
      <c r="E1532" t="s">
        <v>831</v>
      </c>
      <c r="F1532" t="n">
        <v>2028123</v>
      </c>
      <c r="G1532" t="s">
        <v>74</v>
      </c>
      <c r="H1532" t="s">
        <v>75</v>
      </c>
      <c r="I1532" t="s"/>
      <c r="J1532" t="s">
        <v>74</v>
      </c>
      <c r="K1532" t="n">
        <v>352</v>
      </c>
      <c r="L1532" t="s">
        <v>76</v>
      </c>
      <c r="M1532" t="s"/>
      <c r="N1532" t="s">
        <v>835</v>
      </c>
      <c r="O1532" t="s">
        <v>78</v>
      </c>
      <c r="P1532" t="s">
        <v>831</v>
      </c>
      <c r="Q1532" t="s"/>
      <c r="R1532" t="s">
        <v>80</v>
      </c>
      <c r="S1532" t="s">
        <v>846</v>
      </c>
      <c r="T1532" t="s">
        <v>82</v>
      </c>
      <c r="U1532" t="s"/>
      <c r="V1532" t="s">
        <v>83</v>
      </c>
      <c r="W1532" t="s">
        <v>84</v>
      </c>
      <c r="X1532" t="s"/>
      <c r="Y1532" t="s">
        <v>85</v>
      </c>
      <c r="Z1532">
        <f>HYPERLINK("https://hotelmonitor-cachepage.eclerx.com/savepage/tk_15439015639387264_sr_2151.html","info")</f>
        <v/>
      </c>
      <c r="AA1532" t="n">
        <v>302990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/>
      <c r="AP1532" t="n">
        <v>46</v>
      </c>
      <c r="AQ1532" t="s">
        <v>88</v>
      </c>
      <c r="AR1532" t="s">
        <v>140</v>
      </c>
      <c r="AS1532" t="s"/>
      <c r="AT1532" t="s">
        <v>90</v>
      </c>
      <c r="AU1532" t="s"/>
      <c r="AV1532" t="s"/>
      <c r="AW1532" t="s"/>
      <c r="AX1532" t="s"/>
      <c r="AY1532" t="n">
        <v>2311923</v>
      </c>
      <c r="AZ1532" t="s">
        <v>832</v>
      </c>
      <c r="BA1532" t="s"/>
      <c r="BB1532" t="n">
        <v>27821</v>
      </c>
      <c r="BC1532" t="n">
        <v>9.8441764712334</v>
      </c>
      <c r="BD1532" t="n">
        <v>53.550394120859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97</v>
      </c>
      <c r="B1533" t="s">
        <v>71</v>
      </c>
      <c r="C1533" t="s">
        <v>98</v>
      </c>
      <c r="D1533" t="n">
        <v>2</v>
      </c>
      <c r="E1533" t="s">
        <v>831</v>
      </c>
      <c r="F1533" t="n">
        <v>2028123</v>
      </c>
      <c r="G1533" t="s">
        <v>74</v>
      </c>
      <c r="H1533" t="s">
        <v>75</v>
      </c>
      <c r="I1533" t="s"/>
      <c r="J1533" t="s">
        <v>74</v>
      </c>
      <c r="K1533" t="n">
        <v>358</v>
      </c>
      <c r="L1533" t="s">
        <v>76</v>
      </c>
      <c r="M1533" t="s"/>
      <c r="N1533" t="s">
        <v>837</v>
      </c>
      <c r="O1533" t="s">
        <v>78</v>
      </c>
      <c r="P1533" t="s">
        <v>831</v>
      </c>
      <c r="Q1533" t="s"/>
      <c r="R1533" t="s">
        <v>80</v>
      </c>
      <c r="S1533" t="s">
        <v>847</v>
      </c>
      <c r="T1533" t="s">
        <v>82</v>
      </c>
      <c r="U1533" t="s"/>
      <c r="V1533" t="s">
        <v>83</v>
      </c>
      <c r="W1533" t="s">
        <v>84</v>
      </c>
      <c r="X1533" t="s"/>
      <c r="Y1533" t="s">
        <v>85</v>
      </c>
      <c r="Z1533">
        <f>HYPERLINK("https://hotelmonitor-cachepage.eclerx.com/savepage/tk_15439015639387264_sr_2151.html","info")</f>
        <v/>
      </c>
      <c r="AA1533" t="n">
        <v>302990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/>
      <c r="AP1533" t="n">
        <v>46</v>
      </c>
      <c r="AQ1533" t="s">
        <v>88</v>
      </c>
      <c r="AR1533" t="s">
        <v>89</v>
      </c>
      <c r="AS1533" t="s"/>
      <c r="AT1533" t="s">
        <v>90</v>
      </c>
      <c r="AU1533" t="s"/>
      <c r="AV1533" t="s"/>
      <c r="AW1533" t="s"/>
      <c r="AX1533" t="s"/>
      <c r="AY1533" t="n">
        <v>2311923</v>
      </c>
      <c r="AZ1533" t="s">
        <v>832</v>
      </c>
      <c r="BA1533" t="s"/>
      <c r="BB1533" t="n">
        <v>27821</v>
      </c>
      <c r="BC1533" t="n">
        <v>9.8441764712334</v>
      </c>
      <c r="BD1533" t="n">
        <v>53.550394120859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97</v>
      </c>
      <c r="B1534" t="s">
        <v>71</v>
      </c>
      <c r="C1534" t="s">
        <v>98</v>
      </c>
      <c r="D1534" t="n">
        <v>2</v>
      </c>
      <c r="E1534" t="s">
        <v>831</v>
      </c>
      <c r="F1534" t="n">
        <v>2028123</v>
      </c>
      <c r="G1534" t="s">
        <v>74</v>
      </c>
      <c r="H1534" t="s">
        <v>75</v>
      </c>
      <c r="I1534" t="s"/>
      <c r="J1534" t="s">
        <v>74</v>
      </c>
      <c r="K1534" t="n">
        <v>377</v>
      </c>
      <c r="L1534" t="s">
        <v>76</v>
      </c>
      <c r="M1534" t="s"/>
      <c r="N1534" t="s">
        <v>848</v>
      </c>
      <c r="O1534" t="s">
        <v>78</v>
      </c>
      <c r="P1534" t="s">
        <v>831</v>
      </c>
      <c r="Q1534" t="s"/>
      <c r="R1534" t="s">
        <v>80</v>
      </c>
      <c r="S1534" t="s">
        <v>849</v>
      </c>
      <c r="T1534" t="s">
        <v>82</v>
      </c>
      <c r="U1534" t="s"/>
      <c r="V1534" t="s">
        <v>83</v>
      </c>
      <c r="W1534" t="s">
        <v>94</v>
      </c>
      <c r="X1534" t="s"/>
      <c r="Y1534" t="s">
        <v>85</v>
      </c>
      <c r="Z1534">
        <f>HYPERLINK("https://hotelmonitor-cachepage.eclerx.com/savepage/tk_15439015639387264_sr_2151.html","info")</f>
        <v/>
      </c>
      <c r="AA1534" t="n">
        <v>302990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/>
      <c r="AP1534" t="n">
        <v>46</v>
      </c>
      <c r="AQ1534" t="s">
        <v>88</v>
      </c>
      <c r="AR1534" t="s">
        <v>110</v>
      </c>
      <c r="AS1534" t="s"/>
      <c r="AT1534" t="s">
        <v>90</v>
      </c>
      <c r="AU1534" t="s"/>
      <c r="AV1534" t="s"/>
      <c r="AW1534" t="s"/>
      <c r="AX1534" t="s"/>
      <c r="AY1534" t="n">
        <v>2311923</v>
      </c>
      <c r="AZ1534" t="s">
        <v>832</v>
      </c>
      <c r="BA1534" t="s"/>
      <c r="BB1534" t="n">
        <v>27821</v>
      </c>
      <c r="BC1534" t="n">
        <v>9.8441764712334</v>
      </c>
      <c r="BD1534" t="n">
        <v>53.550394120859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97</v>
      </c>
      <c r="B1535" t="s">
        <v>71</v>
      </c>
      <c r="C1535" t="s">
        <v>98</v>
      </c>
      <c r="D1535" t="n">
        <v>2</v>
      </c>
      <c r="E1535" t="s">
        <v>831</v>
      </c>
      <c r="F1535" t="n">
        <v>2028123</v>
      </c>
      <c r="G1535" t="s">
        <v>74</v>
      </c>
      <c r="H1535" t="s">
        <v>75</v>
      </c>
      <c r="I1535" t="s"/>
      <c r="J1535" t="s">
        <v>74</v>
      </c>
      <c r="K1535" t="n">
        <v>395</v>
      </c>
      <c r="L1535" t="s">
        <v>76</v>
      </c>
      <c r="M1535" t="s"/>
      <c r="N1535" t="s">
        <v>848</v>
      </c>
      <c r="O1535" t="s">
        <v>78</v>
      </c>
      <c r="P1535" t="s">
        <v>831</v>
      </c>
      <c r="Q1535" t="s"/>
      <c r="R1535" t="s">
        <v>80</v>
      </c>
      <c r="S1535" t="s">
        <v>850</v>
      </c>
      <c r="T1535" t="s">
        <v>82</v>
      </c>
      <c r="U1535" t="s"/>
      <c r="V1535" t="s">
        <v>83</v>
      </c>
      <c r="W1535" t="s">
        <v>94</v>
      </c>
      <c r="X1535" t="s"/>
      <c r="Y1535" t="s">
        <v>85</v>
      </c>
      <c r="Z1535">
        <f>HYPERLINK("https://hotelmonitor-cachepage.eclerx.com/savepage/tk_15439015639387264_sr_2151.html","info")</f>
        <v/>
      </c>
      <c r="AA1535" t="n">
        <v>302990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/>
      <c r="AP1535" t="n">
        <v>46</v>
      </c>
      <c r="AQ1535" t="s">
        <v>88</v>
      </c>
      <c r="AR1535" t="s">
        <v>189</v>
      </c>
      <c r="AS1535" t="s"/>
      <c r="AT1535" t="s">
        <v>90</v>
      </c>
      <c r="AU1535" t="s"/>
      <c r="AV1535" t="s"/>
      <c r="AW1535" t="s"/>
      <c r="AX1535" t="s"/>
      <c r="AY1535" t="n">
        <v>2311923</v>
      </c>
      <c r="AZ1535" t="s">
        <v>832</v>
      </c>
      <c r="BA1535" t="s"/>
      <c r="BB1535" t="n">
        <v>27821</v>
      </c>
      <c r="BC1535" t="n">
        <v>9.8441764712334</v>
      </c>
      <c r="BD1535" t="n">
        <v>53.550394120859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97</v>
      </c>
      <c r="B1536" t="s">
        <v>71</v>
      </c>
      <c r="C1536" t="s">
        <v>98</v>
      </c>
      <c r="D1536" t="n">
        <v>2</v>
      </c>
      <c r="E1536" t="s">
        <v>831</v>
      </c>
      <c r="F1536" t="n">
        <v>2028123</v>
      </c>
      <c r="G1536" t="s">
        <v>74</v>
      </c>
      <c r="H1536" t="s">
        <v>75</v>
      </c>
      <c r="I1536" t="s"/>
      <c r="J1536" t="s">
        <v>74</v>
      </c>
      <c r="K1536" t="n">
        <v>406</v>
      </c>
      <c r="L1536" t="s">
        <v>76</v>
      </c>
      <c r="M1536" t="s"/>
      <c r="N1536" t="s">
        <v>792</v>
      </c>
      <c r="O1536" t="s">
        <v>78</v>
      </c>
      <c r="P1536" t="s">
        <v>831</v>
      </c>
      <c r="Q1536" t="s"/>
      <c r="R1536" t="s">
        <v>80</v>
      </c>
      <c r="S1536" t="s">
        <v>851</v>
      </c>
      <c r="T1536" t="s">
        <v>82</v>
      </c>
      <c r="U1536" t="s"/>
      <c r="V1536" t="s">
        <v>83</v>
      </c>
      <c r="W1536" t="s">
        <v>84</v>
      </c>
      <c r="X1536" t="s"/>
      <c r="Y1536" t="s">
        <v>85</v>
      </c>
      <c r="Z1536">
        <f>HYPERLINK("https://hotelmonitor-cachepage.eclerx.com/savepage/tk_15439015639387264_sr_2151.html","info")</f>
        <v/>
      </c>
      <c r="AA1536" t="n">
        <v>302990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/>
      <c r="AP1536" t="n">
        <v>46</v>
      </c>
      <c r="AQ1536" t="s">
        <v>88</v>
      </c>
      <c r="AR1536" t="s">
        <v>121</v>
      </c>
      <c r="AS1536" t="s"/>
      <c r="AT1536" t="s">
        <v>90</v>
      </c>
      <c r="AU1536" t="s"/>
      <c r="AV1536" t="s"/>
      <c r="AW1536" t="s"/>
      <c r="AX1536" t="s"/>
      <c r="AY1536" t="n">
        <v>2311923</v>
      </c>
      <c r="AZ1536" t="s">
        <v>832</v>
      </c>
      <c r="BA1536" t="s"/>
      <c r="BB1536" t="n">
        <v>27821</v>
      </c>
      <c r="BC1536" t="n">
        <v>9.8441764712334</v>
      </c>
      <c r="BD1536" t="n">
        <v>53.550394120859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97</v>
      </c>
      <c r="B1537" t="s">
        <v>71</v>
      </c>
      <c r="C1537" t="s">
        <v>98</v>
      </c>
      <c r="D1537" t="n">
        <v>2</v>
      </c>
      <c r="E1537" t="s">
        <v>831</v>
      </c>
      <c r="F1537" t="n">
        <v>2028123</v>
      </c>
      <c r="G1537" t="s">
        <v>74</v>
      </c>
      <c r="H1537" t="s">
        <v>75</v>
      </c>
      <c r="I1537" t="s"/>
      <c r="J1537" t="s">
        <v>74</v>
      </c>
      <c r="K1537" t="n">
        <v>419</v>
      </c>
      <c r="L1537" t="s">
        <v>76</v>
      </c>
      <c r="M1537" t="s"/>
      <c r="N1537" t="s">
        <v>792</v>
      </c>
      <c r="O1537" t="s">
        <v>78</v>
      </c>
      <c r="P1537" t="s">
        <v>831</v>
      </c>
      <c r="Q1537" t="s"/>
      <c r="R1537" t="s">
        <v>80</v>
      </c>
      <c r="S1537" t="s">
        <v>852</v>
      </c>
      <c r="T1537" t="s">
        <v>82</v>
      </c>
      <c r="U1537" t="s"/>
      <c r="V1537" t="s">
        <v>83</v>
      </c>
      <c r="W1537" t="s">
        <v>84</v>
      </c>
      <c r="X1537" t="s"/>
      <c r="Y1537" t="s">
        <v>85</v>
      </c>
      <c r="Z1537">
        <f>HYPERLINK("https://hotelmonitor-cachepage.eclerx.com/savepage/tk_15439015639387264_sr_2151.html","info")</f>
        <v/>
      </c>
      <c r="AA1537" t="n">
        <v>302990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/>
      <c r="AP1537" t="n">
        <v>46</v>
      </c>
      <c r="AQ1537" t="s">
        <v>88</v>
      </c>
      <c r="AR1537" t="s">
        <v>89</v>
      </c>
      <c r="AS1537" t="s"/>
      <c r="AT1537" t="s">
        <v>90</v>
      </c>
      <c r="AU1537" t="s"/>
      <c r="AV1537" t="s"/>
      <c r="AW1537" t="s"/>
      <c r="AX1537" t="s"/>
      <c r="AY1537" t="n">
        <v>2311923</v>
      </c>
      <c r="AZ1537" t="s">
        <v>832</v>
      </c>
      <c r="BA1537" t="s"/>
      <c r="BB1537" t="n">
        <v>27821</v>
      </c>
      <c r="BC1537" t="n">
        <v>9.8441764712334</v>
      </c>
      <c r="BD1537" t="n">
        <v>53.550394120859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97</v>
      </c>
      <c r="B1538" t="s">
        <v>71</v>
      </c>
      <c r="C1538" t="s">
        <v>98</v>
      </c>
      <c r="D1538" t="n">
        <v>2</v>
      </c>
      <c r="E1538" t="s">
        <v>831</v>
      </c>
      <c r="F1538" t="n">
        <v>2028123</v>
      </c>
      <c r="G1538" t="s">
        <v>74</v>
      </c>
      <c r="H1538" t="s">
        <v>75</v>
      </c>
      <c r="I1538" t="s"/>
      <c r="J1538" t="s">
        <v>74</v>
      </c>
      <c r="K1538" t="n">
        <v>486</v>
      </c>
      <c r="L1538" t="s">
        <v>76</v>
      </c>
      <c r="M1538" t="s"/>
      <c r="N1538" t="s">
        <v>848</v>
      </c>
      <c r="O1538" t="s">
        <v>78</v>
      </c>
      <c r="P1538" t="s">
        <v>831</v>
      </c>
      <c r="Q1538" t="s"/>
      <c r="R1538" t="s">
        <v>80</v>
      </c>
      <c r="S1538" t="s">
        <v>853</v>
      </c>
      <c r="T1538" t="s">
        <v>82</v>
      </c>
      <c r="U1538" t="s"/>
      <c r="V1538" t="s">
        <v>83</v>
      </c>
      <c r="W1538" t="s">
        <v>84</v>
      </c>
      <c r="X1538" t="s"/>
      <c r="Y1538" t="s">
        <v>85</v>
      </c>
      <c r="Z1538">
        <f>HYPERLINK("https://hotelmonitor-cachepage.eclerx.com/savepage/tk_15439015639387264_sr_2151.html","info")</f>
        <v/>
      </c>
      <c r="AA1538" t="n">
        <v>302990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/>
      <c r="AP1538" t="n">
        <v>46</v>
      </c>
      <c r="AQ1538" t="s">
        <v>88</v>
      </c>
      <c r="AR1538" t="s">
        <v>110</v>
      </c>
      <c r="AS1538" t="s"/>
      <c r="AT1538" t="s">
        <v>90</v>
      </c>
      <c r="AU1538" t="s"/>
      <c r="AV1538" t="s"/>
      <c r="AW1538" t="s"/>
      <c r="AX1538" t="s"/>
      <c r="AY1538" t="n">
        <v>2311923</v>
      </c>
      <c r="AZ1538" t="s">
        <v>832</v>
      </c>
      <c r="BA1538" t="s"/>
      <c r="BB1538" t="n">
        <v>27821</v>
      </c>
      <c r="BC1538" t="n">
        <v>9.8441764712334</v>
      </c>
      <c r="BD1538" t="n">
        <v>53.550394120859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97</v>
      </c>
      <c r="B1539" t="s">
        <v>71</v>
      </c>
      <c r="C1539" t="s">
        <v>98</v>
      </c>
      <c r="D1539" t="n">
        <v>2</v>
      </c>
      <c r="E1539" t="s">
        <v>831</v>
      </c>
      <c r="F1539" t="n">
        <v>2028123</v>
      </c>
      <c r="G1539" t="s">
        <v>74</v>
      </c>
      <c r="H1539" t="s">
        <v>75</v>
      </c>
      <c r="I1539" t="s"/>
      <c r="J1539" t="s">
        <v>74</v>
      </c>
      <c r="K1539" t="n">
        <v>509</v>
      </c>
      <c r="L1539" t="s">
        <v>76</v>
      </c>
      <c r="M1539" t="s"/>
      <c r="N1539" t="s">
        <v>848</v>
      </c>
      <c r="O1539" t="s">
        <v>78</v>
      </c>
      <c r="P1539" t="s">
        <v>831</v>
      </c>
      <c r="Q1539" t="s"/>
      <c r="R1539" t="s">
        <v>80</v>
      </c>
      <c r="S1539" t="s">
        <v>854</v>
      </c>
      <c r="T1539" t="s">
        <v>82</v>
      </c>
      <c r="U1539" t="s"/>
      <c r="V1539" t="s">
        <v>83</v>
      </c>
      <c r="W1539" t="s">
        <v>84</v>
      </c>
      <c r="X1539" t="s"/>
      <c r="Y1539" t="s">
        <v>85</v>
      </c>
      <c r="Z1539">
        <f>HYPERLINK("https://hotelmonitor-cachepage.eclerx.com/savepage/tk_15439015639387264_sr_2151.html","info")</f>
        <v/>
      </c>
      <c r="AA1539" t="n">
        <v>302990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/>
      <c r="AP1539" t="n">
        <v>46</v>
      </c>
      <c r="AQ1539" t="s">
        <v>88</v>
      </c>
      <c r="AR1539" t="s">
        <v>189</v>
      </c>
      <c r="AS1539" t="s"/>
      <c r="AT1539" t="s">
        <v>90</v>
      </c>
      <c r="AU1539" t="s"/>
      <c r="AV1539" t="s"/>
      <c r="AW1539" t="s"/>
      <c r="AX1539" t="s"/>
      <c r="AY1539" t="n">
        <v>2311923</v>
      </c>
      <c r="AZ1539" t="s">
        <v>832</v>
      </c>
      <c r="BA1539" t="s"/>
      <c r="BB1539" t="n">
        <v>27821</v>
      </c>
      <c r="BC1539" t="n">
        <v>9.8441764712334</v>
      </c>
      <c r="BD1539" t="n">
        <v>53.550394120859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97</v>
      </c>
      <c r="B1540" t="s">
        <v>71</v>
      </c>
      <c r="C1540" t="s">
        <v>98</v>
      </c>
      <c r="D1540" t="n">
        <v>2</v>
      </c>
      <c r="E1540" t="s">
        <v>831</v>
      </c>
      <c r="F1540" t="n">
        <v>2028123</v>
      </c>
      <c r="G1540" t="s">
        <v>74</v>
      </c>
      <c r="H1540" t="s">
        <v>75</v>
      </c>
      <c r="I1540" t="s"/>
      <c r="J1540" t="s">
        <v>74</v>
      </c>
      <c r="K1540" t="n">
        <v>593</v>
      </c>
      <c r="L1540" t="s">
        <v>76</v>
      </c>
      <c r="M1540" t="s"/>
      <c r="N1540" t="s">
        <v>627</v>
      </c>
      <c r="O1540" t="s">
        <v>78</v>
      </c>
      <c r="P1540" t="s">
        <v>831</v>
      </c>
      <c r="Q1540" t="s"/>
      <c r="R1540" t="s">
        <v>80</v>
      </c>
      <c r="S1540" t="s">
        <v>855</v>
      </c>
      <c r="T1540" t="s">
        <v>82</v>
      </c>
      <c r="U1540" t="s"/>
      <c r="V1540" t="s">
        <v>83</v>
      </c>
      <c r="W1540" t="s">
        <v>94</v>
      </c>
      <c r="X1540" t="s"/>
      <c r="Y1540" t="s">
        <v>85</v>
      </c>
      <c r="Z1540">
        <f>HYPERLINK("https://hotelmonitor-cachepage.eclerx.com/savepage/tk_15439015639387264_sr_2151.html","info")</f>
        <v/>
      </c>
      <c r="AA1540" t="n">
        <v>302990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/>
      <c r="AP1540" t="n">
        <v>46</v>
      </c>
      <c r="AQ1540" t="s">
        <v>88</v>
      </c>
      <c r="AR1540" t="s">
        <v>121</v>
      </c>
      <c r="AS1540" t="s"/>
      <c r="AT1540" t="s">
        <v>90</v>
      </c>
      <c r="AU1540" t="s"/>
      <c r="AV1540" t="s"/>
      <c r="AW1540" t="s"/>
      <c r="AX1540" t="s"/>
      <c r="AY1540" t="n">
        <v>2311923</v>
      </c>
      <c r="AZ1540" t="s">
        <v>832</v>
      </c>
      <c r="BA1540" t="s"/>
      <c r="BB1540" t="n">
        <v>27821</v>
      </c>
      <c r="BC1540" t="n">
        <v>9.8441764712334</v>
      </c>
      <c r="BD1540" t="n">
        <v>53.550394120859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97</v>
      </c>
      <c r="B1541" t="s">
        <v>71</v>
      </c>
      <c r="C1541" t="s">
        <v>98</v>
      </c>
      <c r="D1541" t="n">
        <v>2</v>
      </c>
      <c r="E1541" t="s">
        <v>831</v>
      </c>
      <c r="F1541" t="n">
        <v>2028123</v>
      </c>
      <c r="G1541" t="s">
        <v>74</v>
      </c>
      <c r="H1541" t="s">
        <v>75</v>
      </c>
      <c r="I1541" t="s"/>
      <c r="J1541" t="s">
        <v>74</v>
      </c>
      <c r="K1541" t="n">
        <v>597</v>
      </c>
      <c r="L1541" t="s">
        <v>76</v>
      </c>
      <c r="M1541" t="s"/>
      <c r="N1541" t="s">
        <v>627</v>
      </c>
      <c r="O1541" t="s">
        <v>78</v>
      </c>
      <c r="P1541" t="s">
        <v>831</v>
      </c>
      <c r="Q1541" t="s"/>
      <c r="R1541" t="s">
        <v>80</v>
      </c>
      <c r="S1541" t="s">
        <v>856</v>
      </c>
      <c r="T1541" t="s">
        <v>82</v>
      </c>
      <c r="U1541" t="s"/>
      <c r="V1541" t="s">
        <v>83</v>
      </c>
      <c r="W1541" t="s">
        <v>94</v>
      </c>
      <c r="X1541" t="s"/>
      <c r="Y1541" t="s">
        <v>85</v>
      </c>
      <c r="Z1541">
        <f>HYPERLINK("https://hotelmonitor-cachepage.eclerx.com/savepage/tk_15439015639387264_sr_2151.html","info")</f>
        <v/>
      </c>
      <c r="AA1541" t="n">
        <v>302990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/>
      <c r="AP1541" t="n">
        <v>46</v>
      </c>
      <c r="AQ1541" t="s">
        <v>88</v>
      </c>
      <c r="AR1541" t="s">
        <v>119</v>
      </c>
      <c r="AS1541" t="s"/>
      <c r="AT1541" t="s">
        <v>90</v>
      </c>
      <c r="AU1541" t="s"/>
      <c r="AV1541" t="s"/>
      <c r="AW1541" t="s"/>
      <c r="AX1541" t="s"/>
      <c r="AY1541" t="n">
        <v>2311923</v>
      </c>
      <c r="AZ1541" t="s">
        <v>832</v>
      </c>
      <c r="BA1541" t="s"/>
      <c r="BB1541" t="n">
        <v>27821</v>
      </c>
      <c r="BC1541" t="n">
        <v>9.8441764712334</v>
      </c>
      <c r="BD1541" t="n">
        <v>53.550394120859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97</v>
      </c>
      <c r="B1542" t="s">
        <v>71</v>
      </c>
      <c r="C1542" t="s">
        <v>98</v>
      </c>
      <c r="D1542" t="n">
        <v>2</v>
      </c>
      <c r="E1542" t="s">
        <v>831</v>
      </c>
      <c r="F1542" t="n">
        <v>2028123</v>
      </c>
      <c r="G1542" t="s">
        <v>74</v>
      </c>
      <c r="H1542" t="s">
        <v>75</v>
      </c>
      <c r="I1542" t="s"/>
      <c r="J1542" t="s">
        <v>74</v>
      </c>
      <c r="K1542" t="n">
        <v>597</v>
      </c>
      <c r="L1542" t="s">
        <v>76</v>
      </c>
      <c r="M1542" t="s"/>
      <c r="N1542" t="s">
        <v>627</v>
      </c>
      <c r="O1542" t="s">
        <v>78</v>
      </c>
      <c r="P1542" t="s">
        <v>831</v>
      </c>
      <c r="Q1542" t="s"/>
      <c r="R1542" t="s">
        <v>80</v>
      </c>
      <c r="S1542" t="s">
        <v>856</v>
      </c>
      <c r="T1542" t="s">
        <v>82</v>
      </c>
      <c r="U1542" t="s"/>
      <c r="V1542" t="s">
        <v>83</v>
      </c>
      <c r="W1542" t="s">
        <v>94</v>
      </c>
      <c r="X1542" t="s"/>
      <c r="Y1542" t="s">
        <v>85</v>
      </c>
      <c r="Z1542">
        <f>HYPERLINK("https://hotelmonitor-cachepage.eclerx.com/savepage/tk_15439015639387264_sr_2151.html","info")</f>
        <v/>
      </c>
      <c r="AA1542" t="n">
        <v>302990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/>
      <c r="AP1542" t="n">
        <v>46</v>
      </c>
      <c r="AQ1542" t="s">
        <v>88</v>
      </c>
      <c r="AR1542" t="s">
        <v>140</v>
      </c>
      <c r="AS1542" t="s"/>
      <c r="AT1542" t="s">
        <v>90</v>
      </c>
      <c r="AU1542" t="s"/>
      <c r="AV1542" t="s"/>
      <c r="AW1542" t="s"/>
      <c r="AX1542" t="s"/>
      <c r="AY1542" t="n">
        <v>2311923</v>
      </c>
      <c r="AZ1542" t="s">
        <v>832</v>
      </c>
      <c r="BA1542" t="s"/>
      <c r="BB1542" t="n">
        <v>27821</v>
      </c>
      <c r="BC1542" t="n">
        <v>9.8441764712334</v>
      </c>
      <c r="BD1542" t="n">
        <v>53.550394120859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97</v>
      </c>
      <c r="B1543" t="s">
        <v>71</v>
      </c>
      <c r="C1543" t="s">
        <v>98</v>
      </c>
      <c r="D1543" t="n">
        <v>2</v>
      </c>
      <c r="E1543" t="s">
        <v>831</v>
      </c>
      <c r="F1543" t="n">
        <v>2028123</v>
      </c>
      <c r="G1543" t="s">
        <v>74</v>
      </c>
      <c r="H1543" t="s">
        <v>75</v>
      </c>
      <c r="I1543" t="s"/>
      <c r="J1543" t="s">
        <v>74</v>
      </c>
      <c r="K1543" t="n">
        <v>612</v>
      </c>
      <c r="L1543" t="s">
        <v>76</v>
      </c>
      <c r="M1543" t="s"/>
      <c r="N1543" t="s">
        <v>627</v>
      </c>
      <c r="O1543" t="s">
        <v>78</v>
      </c>
      <c r="P1543" t="s">
        <v>831</v>
      </c>
      <c r="Q1543" t="s"/>
      <c r="R1543" t="s">
        <v>80</v>
      </c>
      <c r="S1543" t="s">
        <v>857</v>
      </c>
      <c r="T1543" t="s">
        <v>82</v>
      </c>
      <c r="U1543" t="s"/>
      <c r="V1543" t="s">
        <v>83</v>
      </c>
      <c r="W1543" t="s">
        <v>94</v>
      </c>
      <c r="X1543" t="s"/>
      <c r="Y1543" t="s">
        <v>85</v>
      </c>
      <c r="Z1543">
        <f>HYPERLINK("https://hotelmonitor-cachepage.eclerx.com/savepage/tk_15439015639387264_sr_2151.html","info")</f>
        <v/>
      </c>
      <c r="AA1543" t="n">
        <v>302990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/>
      <c r="AP1543" t="n">
        <v>46</v>
      </c>
      <c r="AQ1543" t="s">
        <v>88</v>
      </c>
      <c r="AR1543" t="s">
        <v>89</v>
      </c>
      <c r="AS1543" t="s"/>
      <c r="AT1543" t="s">
        <v>90</v>
      </c>
      <c r="AU1543" t="s"/>
      <c r="AV1543" t="s"/>
      <c r="AW1543" t="s"/>
      <c r="AX1543" t="s"/>
      <c r="AY1543" t="n">
        <v>2311923</v>
      </c>
      <c r="AZ1543" t="s">
        <v>832</v>
      </c>
      <c r="BA1543" t="s"/>
      <c r="BB1543" t="n">
        <v>27821</v>
      </c>
      <c r="BC1543" t="n">
        <v>9.8441764712334</v>
      </c>
      <c r="BD1543" t="n">
        <v>53.550394120859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97</v>
      </c>
      <c r="B1544" t="s">
        <v>71</v>
      </c>
      <c r="C1544" t="s">
        <v>98</v>
      </c>
      <c r="D1544" t="n">
        <v>2</v>
      </c>
      <c r="E1544" t="s">
        <v>831</v>
      </c>
      <c r="F1544" t="n">
        <v>2028123</v>
      </c>
      <c r="G1544" t="s">
        <v>74</v>
      </c>
      <c r="H1544" t="s">
        <v>75</v>
      </c>
      <c r="I1544" t="s"/>
      <c r="J1544" t="s">
        <v>74</v>
      </c>
      <c r="K1544" t="n">
        <v>637</v>
      </c>
      <c r="L1544" t="s">
        <v>76</v>
      </c>
      <c r="M1544" t="s"/>
      <c r="N1544" t="s">
        <v>858</v>
      </c>
      <c r="O1544" t="s">
        <v>78</v>
      </c>
      <c r="P1544" t="s">
        <v>831</v>
      </c>
      <c r="Q1544" t="s"/>
      <c r="R1544" t="s">
        <v>80</v>
      </c>
      <c r="S1544" t="s">
        <v>859</v>
      </c>
      <c r="T1544" t="s">
        <v>82</v>
      </c>
      <c r="U1544" t="s"/>
      <c r="V1544" t="s">
        <v>83</v>
      </c>
      <c r="W1544" t="s">
        <v>94</v>
      </c>
      <c r="X1544" t="s"/>
      <c r="Y1544" t="s">
        <v>85</v>
      </c>
      <c r="Z1544">
        <f>HYPERLINK("https://hotelmonitor-cachepage.eclerx.com/savepage/tk_15439015639387264_sr_2151.html","info")</f>
        <v/>
      </c>
      <c r="AA1544" t="n">
        <v>302990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/>
      <c r="AP1544" t="n">
        <v>46</v>
      </c>
      <c r="AQ1544" t="s">
        <v>88</v>
      </c>
      <c r="AR1544" t="s">
        <v>110</v>
      </c>
      <c r="AS1544" t="s"/>
      <c r="AT1544" t="s">
        <v>90</v>
      </c>
      <c r="AU1544" t="s"/>
      <c r="AV1544" t="s"/>
      <c r="AW1544" t="s"/>
      <c r="AX1544" t="s"/>
      <c r="AY1544" t="n">
        <v>2311923</v>
      </c>
      <c r="AZ1544" t="s">
        <v>832</v>
      </c>
      <c r="BA1544" t="s"/>
      <c r="BB1544" t="n">
        <v>27821</v>
      </c>
      <c r="BC1544" t="n">
        <v>9.8441764712334</v>
      </c>
      <c r="BD1544" t="n">
        <v>53.550394120859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97</v>
      </c>
      <c r="B1545" t="s">
        <v>71</v>
      </c>
      <c r="C1545" t="s">
        <v>98</v>
      </c>
      <c r="D1545" t="n">
        <v>2</v>
      </c>
      <c r="E1545" t="s">
        <v>831</v>
      </c>
      <c r="F1545" t="n">
        <v>2028123</v>
      </c>
      <c r="G1545" t="s">
        <v>74</v>
      </c>
      <c r="H1545" t="s">
        <v>75</v>
      </c>
      <c r="I1545" t="s"/>
      <c r="J1545" t="s">
        <v>74</v>
      </c>
      <c r="K1545" t="n">
        <v>664</v>
      </c>
      <c r="L1545" t="s">
        <v>76</v>
      </c>
      <c r="M1545" t="s"/>
      <c r="N1545" t="s">
        <v>627</v>
      </c>
      <c r="O1545" t="s">
        <v>78</v>
      </c>
      <c r="P1545" t="s">
        <v>831</v>
      </c>
      <c r="Q1545" t="s"/>
      <c r="R1545" t="s">
        <v>80</v>
      </c>
      <c r="S1545" t="s">
        <v>860</v>
      </c>
      <c r="T1545" t="s">
        <v>82</v>
      </c>
      <c r="U1545" t="s"/>
      <c r="V1545" t="s">
        <v>83</v>
      </c>
      <c r="W1545" t="s">
        <v>84</v>
      </c>
      <c r="X1545" t="s"/>
      <c r="Y1545" t="s">
        <v>85</v>
      </c>
      <c r="Z1545">
        <f>HYPERLINK("https://hotelmonitor-cachepage.eclerx.com/savepage/tk_15439015639387264_sr_2151.html","info")</f>
        <v/>
      </c>
      <c r="AA1545" t="n">
        <v>302990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/>
      <c r="AP1545" t="n">
        <v>46</v>
      </c>
      <c r="AQ1545" t="s">
        <v>88</v>
      </c>
      <c r="AR1545" t="s">
        <v>121</v>
      </c>
      <c r="AS1545" t="s"/>
      <c r="AT1545" t="s">
        <v>90</v>
      </c>
      <c r="AU1545" t="s"/>
      <c r="AV1545" t="s"/>
      <c r="AW1545" t="s"/>
      <c r="AX1545" t="s"/>
      <c r="AY1545" t="n">
        <v>2311923</v>
      </c>
      <c r="AZ1545" t="s">
        <v>832</v>
      </c>
      <c r="BA1545" t="s"/>
      <c r="BB1545" t="n">
        <v>27821</v>
      </c>
      <c r="BC1545" t="n">
        <v>9.8441764712334</v>
      </c>
      <c r="BD1545" t="n">
        <v>53.550394120859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97</v>
      </c>
      <c r="B1546" t="s">
        <v>71</v>
      </c>
      <c r="C1546" t="s">
        <v>98</v>
      </c>
      <c r="D1546" t="n">
        <v>2</v>
      </c>
      <c r="E1546" t="s">
        <v>831</v>
      </c>
      <c r="F1546" t="n">
        <v>2028123</v>
      </c>
      <c r="G1546" t="s">
        <v>74</v>
      </c>
      <c r="H1546" t="s">
        <v>75</v>
      </c>
      <c r="I1546" t="s"/>
      <c r="J1546" t="s">
        <v>74</v>
      </c>
      <c r="K1546" t="n">
        <v>667</v>
      </c>
      <c r="L1546" t="s">
        <v>76</v>
      </c>
      <c r="M1546" t="s"/>
      <c r="N1546" t="s">
        <v>858</v>
      </c>
      <c r="O1546" t="s">
        <v>78</v>
      </c>
      <c r="P1546" t="s">
        <v>831</v>
      </c>
      <c r="Q1546" t="s"/>
      <c r="R1546" t="s">
        <v>80</v>
      </c>
      <c r="S1546" t="s">
        <v>861</v>
      </c>
      <c r="T1546" t="s">
        <v>82</v>
      </c>
      <c r="U1546" t="s"/>
      <c r="V1546" t="s">
        <v>83</v>
      </c>
      <c r="W1546" t="s">
        <v>94</v>
      </c>
      <c r="X1546" t="s"/>
      <c r="Y1546" t="s">
        <v>85</v>
      </c>
      <c r="Z1546">
        <f>HYPERLINK("https://hotelmonitor-cachepage.eclerx.com/savepage/tk_15439015639387264_sr_2151.html","info")</f>
        <v/>
      </c>
      <c r="AA1546" t="n">
        <v>302990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/>
      <c r="AP1546" t="n">
        <v>46</v>
      </c>
      <c r="AQ1546" t="s">
        <v>88</v>
      </c>
      <c r="AR1546" t="s">
        <v>189</v>
      </c>
      <c r="AS1546" t="s"/>
      <c r="AT1546" t="s">
        <v>90</v>
      </c>
      <c r="AU1546" t="s"/>
      <c r="AV1546" t="s"/>
      <c r="AW1546" t="s"/>
      <c r="AX1546" t="s"/>
      <c r="AY1546" t="n">
        <v>2311923</v>
      </c>
      <c r="AZ1546" t="s">
        <v>832</v>
      </c>
      <c r="BA1546" t="s"/>
      <c r="BB1546" t="n">
        <v>27821</v>
      </c>
      <c r="BC1546" t="n">
        <v>9.8441764712334</v>
      </c>
      <c r="BD1546" t="n">
        <v>53.550394120859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97</v>
      </c>
      <c r="B1547" t="s">
        <v>71</v>
      </c>
      <c r="C1547" t="s">
        <v>98</v>
      </c>
      <c r="D1547" t="n">
        <v>2</v>
      </c>
      <c r="E1547" t="s">
        <v>831</v>
      </c>
      <c r="F1547" t="n">
        <v>2028123</v>
      </c>
      <c r="G1547" t="s">
        <v>74</v>
      </c>
      <c r="H1547" t="s">
        <v>75</v>
      </c>
      <c r="I1547" t="s"/>
      <c r="J1547" t="s">
        <v>74</v>
      </c>
      <c r="K1547" t="n">
        <v>670</v>
      </c>
      <c r="L1547" t="s">
        <v>76</v>
      </c>
      <c r="M1547" t="s"/>
      <c r="N1547" t="s">
        <v>627</v>
      </c>
      <c r="O1547" t="s">
        <v>78</v>
      </c>
      <c r="P1547" t="s">
        <v>831</v>
      </c>
      <c r="Q1547" t="s"/>
      <c r="R1547" t="s">
        <v>80</v>
      </c>
      <c r="S1547" t="s">
        <v>862</v>
      </c>
      <c r="T1547" t="s">
        <v>82</v>
      </c>
      <c r="U1547" t="s"/>
      <c r="V1547" t="s">
        <v>83</v>
      </c>
      <c r="W1547" t="s">
        <v>84</v>
      </c>
      <c r="X1547" t="s"/>
      <c r="Y1547" t="s">
        <v>85</v>
      </c>
      <c r="Z1547">
        <f>HYPERLINK("https://hotelmonitor-cachepage.eclerx.com/savepage/tk_15439015639387264_sr_2151.html","info")</f>
        <v/>
      </c>
      <c r="AA1547" t="n">
        <v>302990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/>
      <c r="AP1547" t="n">
        <v>46</v>
      </c>
      <c r="AQ1547" t="s">
        <v>88</v>
      </c>
      <c r="AR1547" t="s">
        <v>119</v>
      </c>
      <c r="AS1547" t="s"/>
      <c r="AT1547" t="s">
        <v>90</v>
      </c>
      <c r="AU1547" t="s"/>
      <c r="AV1547" t="s"/>
      <c r="AW1547" t="s"/>
      <c r="AX1547" t="s"/>
      <c r="AY1547" t="n">
        <v>2311923</v>
      </c>
      <c r="AZ1547" t="s">
        <v>832</v>
      </c>
      <c r="BA1547" t="s"/>
      <c r="BB1547" t="n">
        <v>27821</v>
      </c>
      <c r="BC1547" t="n">
        <v>9.8441764712334</v>
      </c>
      <c r="BD1547" t="n">
        <v>53.550394120859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97</v>
      </c>
      <c r="B1548" t="s">
        <v>71</v>
      </c>
      <c r="C1548" t="s">
        <v>98</v>
      </c>
      <c r="D1548" t="n">
        <v>2</v>
      </c>
      <c r="E1548" t="s">
        <v>831</v>
      </c>
      <c r="F1548" t="n">
        <v>2028123</v>
      </c>
      <c r="G1548" t="s">
        <v>74</v>
      </c>
      <c r="H1548" t="s">
        <v>75</v>
      </c>
      <c r="I1548" t="s"/>
      <c r="J1548" t="s">
        <v>74</v>
      </c>
      <c r="K1548" t="n">
        <v>670</v>
      </c>
      <c r="L1548" t="s">
        <v>76</v>
      </c>
      <c r="M1548" t="s"/>
      <c r="N1548" t="s">
        <v>627</v>
      </c>
      <c r="O1548" t="s">
        <v>78</v>
      </c>
      <c r="P1548" t="s">
        <v>831</v>
      </c>
      <c r="Q1548" t="s"/>
      <c r="R1548" t="s">
        <v>80</v>
      </c>
      <c r="S1548" t="s">
        <v>862</v>
      </c>
      <c r="T1548" t="s">
        <v>82</v>
      </c>
      <c r="U1548" t="s"/>
      <c r="V1548" t="s">
        <v>83</v>
      </c>
      <c r="W1548" t="s">
        <v>84</v>
      </c>
      <c r="X1548" t="s"/>
      <c r="Y1548" t="s">
        <v>85</v>
      </c>
      <c r="Z1548">
        <f>HYPERLINK("https://hotelmonitor-cachepage.eclerx.com/savepage/tk_15439015639387264_sr_2151.html","info")</f>
        <v/>
      </c>
      <c r="AA1548" t="n">
        <v>302990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/>
      <c r="AP1548" t="n">
        <v>46</v>
      </c>
      <c r="AQ1548" t="s">
        <v>88</v>
      </c>
      <c r="AR1548" t="s">
        <v>140</v>
      </c>
      <c r="AS1548" t="s"/>
      <c r="AT1548" t="s">
        <v>90</v>
      </c>
      <c r="AU1548" t="s"/>
      <c r="AV1548" t="s"/>
      <c r="AW1548" t="s"/>
      <c r="AX1548" t="s"/>
      <c r="AY1548" t="n">
        <v>2311923</v>
      </c>
      <c r="AZ1548" t="s">
        <v>832</v>
      </c>
      <c r="BA1548" t="s"/>
      <c r="BB1548" t="n">
        <v>27821</v>
      </c>
      <c r="BC1548" t="n">
        <v>9.8441764712334</v>
      </c>
      <c r="BD1548" t="n">
        <v>53.550394120859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97</v>
      </c>
      <c r="B1549" t="s">
        <v>71</v>
      </c>
      <c r="C1549" t="s">
        <v>98</v>
      </c>
      <c r="D1549" t="n">
        <v>2</v>
      </c>
      <c r="E1549" t="s">
        <v>831</v>
      </c>
      <c r="F1549" t="n">
        <v>2028123</v>
      </c>
      <c r="G1549" t="s">
        <v>74</v>
      </c>
      <c r="H1549" t="s">
        <v>75</v>
      </c>
      <c r="I1549" t="s"/>
      <c r="J1549" t="s">
        <v>74</v>
      </c>
      <c r="K1549" t="n">
        <v>687</v>
      </c>
      <c r="L1549" t="s">
        <v>76</v>
      </c>
      <c r="M1549" t="s"/>
      <c r="N1549" t="s">
        <v>627</v>
      </c>
      <c r="O1549" t="s">
        <v>78</v>
      </c>
      <c r="P1549" t="s">
        <v>831</v>
      </c>
      <c r="Q1549" t="s"/>
      <c r="R1549" t="s">
        <v>80</v>
      </c>
      <c r="S1549" t="s">
        <v>863</v>
      </c>
      <c r="T1549" t="s">
        <v>82</v>
      </c>
      <c r="U1549" t="s"/>
      <c r="V1549" t="s">
        <v>83</v>
      </c>
      <c r="W1549" t="s">
        <v>84</v>
      </c>
      <c r="X1549" t="s"/>
      <c r="Y1549" t="s">
        <v>85</v>
      </c>
      <c r="Z1549">
        <f>HYPERLINK("https://hotelmonitor-cachepage.eclerx.com/savepage/tk_15439015639387264_sr_2151.html","info")</f>
        <v/>
      </c>
      <c r="AA1549" t="n">
        <v>302990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/>
      <c r="AP1549" t="n">
        <v>46</v>
      </c>
      <c r="AQ1549" t="s">
        <v>88</v>
      </c>
      <c r="AR1549" t="s">
        <v>89</v>
      </c>
      <c r="AS1549" t="s"/>
      <c r="AT1549" t="s">
        <v>90</v>
      </c>
      <c r="AU1549" t="s"/>
      <c r="AV1549" t="s"/>
      <c r="AW1549" t="s"/>
      <c r="AX1549" t="s"/>
      <c r="AY1549" t="n">
        <v>2311923</v>
      </c>
      <c r="AZ1549" t="s">
        <v>832</v>
      </c>
      <c r="BA1549" t="s"/>
      <c r="BB1549" t="n">
        <v>27821</v>
      </c>
      <c r="BC1549" t="n">
        <v>9.8441764712334</v>
      </c>
      <c r="BD1549" t="n">
        <v>53.550394120859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97</v>
      </c>
      <c r="B1550" t="s">
        <v>71</v>
      </c>
      <c r="C1550" t="s">
        <v>98</v>
      </c>
      <c r="D1550" t="n">
        <v>2</v>
      </c>
      <c r="E1550" t="s">
        <v>831</v>
      </c>
      <c r="F1550" t="n">
        <v>2028123</v>
      </c>
      <c r="G1550" t="s">
        <v>74</v>
      </c>
      <c r="H1550" t="s">
        <v>75</v>
      </c>
      <c r="I1550" t="s"/>
      <c r="J1550" t="s">
        <v>74</v>
      </c>
      <c r="K1550" t="n">
        <v>745</v>
      </c>
      <c r="L1550" t="s">
        <v>76</v>
      </c>
      <c r="M1550" t="s"/>
      <c r="N1550" t="s">
        <v>858</v>
      </c>
      <c r="O1550" t="s">
        <v>78</v>
      </c>
      <c r="P1550" t="s">
        <v>831</v>
      </c>
      <c r="Q1550" t="s"/>
      <c r="R1550" t="s">
        <v>80</v>
      </c>
      <c r="S1550" t="s">
        <v>864</v>
      </c>
      <c r="T1550" t="s">
        <v>82</v>
      </c>
      <c r="U1550" t="s"/>
      <c r="V1550" t="s">
        <v>83</v>
      </c>
      <c r="W1550" t="s">
        <v>84</v>
      </c>
      <c r="X1550" t="s"/>
      <c r="Y1550" t="s">
        <v>85</v>
      </c>
      <c r="Z1550">
        <f>HYPERLINK("https://hotelmonitor-cachepage.eclerx.com/savepage/tk_15439015639387264_sr_2151.html","info")</f>
        <v/>
      </c>
      <c r="AA1550" t="n">
        <v>302990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/>
      <c r="AP1550" t="n">
        <v>46</v>
      </c>
      <c r="AQ1550" t="s">
        <v>88</v>
      </c>
      <c r="AR1550" t="s">
        <v>110</v>
      </c>
      <c r="AS1550" t="s"/>
      <c r="AT1550" t="s">
        <v>90</v>
      </c>
      <c r="AU1550" t="s"/>
      <c r="AV1550" t="s"/>
      <c r="AW1550" t="s"/>
      <c r="AX1550" t="s"/>
      <c r="AY1550" t="n">
        <v>2311923</v>
      </c>
      <c r="AZ1550" t="s">
        <v>832</v>
      </c>
      <c r="BA1550" t="s"/>
      <c r="BB1550" t="n">
        <v>27821</v>
      </c>
      <c r="BC1550" t="n">
        <v>9.8441764712334</v>
      </c>
      <c r="BD1550" t="n">
        <v>53.550394120859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97</v>
      </c>
      <c r="B1551" t="s">
        <v>71</v>
      </c>
      <c r="C1551" t="s">
        <v>98</v>
      </c>
      <c r="D1551" t="n">
        <v>2</v>
      </c>
      <c r="E1551" t="s">
        <v>831</v>
      </c>
      <c r="F1551" t="n">
        <v>2028123</v>
      </c>
      <c r="G1551" t="s">
        <v>74</v>
      </c>
      <c r="H1551" t="s">
        <v>75</v>
      </c>
      <c r="I1551" t="s"/>
      <c r="J1551" t="s">
        <v>74</v>
      </c>
      <c r="K1551" t="n">
        <v>781</v>
      </c>
      <c r="L1551" t="s">
        <v>76</v>
      </c>
      <c r="M1551" t="s"/>
      <c r="N1551" t="s">
        <v>858</v>
      </c>
      <c r="O1551" t="s">
        <v>78</v>
      </c>
      <c r="P1551" t="s">
        <v>831</v>
      </c>
      <c r="Q1551" t="s"/>
      <c r="R1551" t="s">
        <v>80</v>
      </c>
      <c r="S1551" t="s">
        <v>865</v>
      </c>
      <c r="T1551" t="s">
        <v>82</v>
      </c>
      <c r="U1551" t="s"/>
      <c r="V1551" t="s">
        <v>83</v>
      </c>
      <c r="W1551" t="s">
        <v>84</v>
      </c>
      <c r="X1551" t="s"/>
      <c r="Y1551" t="s">
        <v>85</v>
      </c>
      <c r="Z1551">
        <f>HYPERLINK("https://hotelmonitor-cachepage.eclerx.com/savepage/tk_15439015639387264_sr_2151.html","info")</f>
        <v/>
      </c>
      <c r="AA1551" t="n">
        <v>302990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/>
      <c r="AP1551" t="n">
        <v>46</v>
      </c>
      <c r="AQ1551" t="s">
        <v>88</v>
      </c>
      <c r="AR1551" t="s">
        <v>189</v>
      </c>
      <c r="AS1551" t="s"/>
      <c r="AT1551" t="s">
        <v>90</v>
      </c>
      <c r="AU1551" t="s"/>
      <c r="AV1551" t="s"/>
      <c r="AW1551" t="s"/>
      <c r="AX1551" t="s"/>
      <c r="AY1551" t="n">
        <v>2311923</v>
      </c>
      <c r="AZ1551" t="s">
        <v>832</v>
      </c>
      <c r="BA1551" t="s"/>
      <c r="BB1551" t="n">
        <v>27821</v>
      </c>
      <c r="BC1551" t="n">
        <v>9.8441764712334</v>
      </c>
      <c r="BD1551" t="n">
        <v>53.550394120859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97</v>
      </c>
      <c r="B1552" t="s">
        <v>71</v>
      </c>
      <c r="C1552" t="s">
        <v>98</v>
      </c>
      <c r="D1552" t="n">
        <v>2</v>
      </c>
      <c r="E1552" t="s">
        <v>797</v>
      </c>
      <c r="F1552" t="n">
        <v>2028138</v>
      </c>
      <c r="G1552" t="s">
        <v>74</v>
      </c>
      <c r="H1552" t="s">
        <v>75</v>
      </c>
      <c r="I1552" t="s"/>
      <c r="J1552" t="s">
        <v>74</v>
      </c>
      <c r="K1552" t="n">
        <v>86</v>
      </c>
      <c r="L1552" t="s">
        <v>76</v>
      </c>
      <c r="M1552" t="s"/>
      <c r="N1552" t="s">
        <v>699</v>
      </c>
      <c r="O1552" t="s">
        <v>78</v>
      </c>
      <c r="P1552" t="s">
        <v>797</v>
      </c>
      <c r="Q1552" t="s"/>
      <c r="R1552" t="s">
        <v>80</v>
      </c>
      <c r="S1552" t="s">
        <v>125</v>
      </c>
      <c r="T1552" t="s">
        <v>82</v>
      </c>
      <c r="U1552" t="s"/>
      <c r="V1552" t="s">
        <v>83</v>
      </c>
      <c r="W1552" t="s">
        <v>94</v>
      </c>
      <c r="X1552" t="s"/>
      <c r="Y1552" t="s">
        <v>85</v>
      </c>
      <c r="Z1552">
        <f>HYPERLINK("https://hotelmonitor-cachepage.eclerx.com/savepage/tk_1543901772676841_sr_2151.html","info")</f>
        <v/>
      </c>
      <c r="AA1552" t="n">
        <v>150336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/>
      <c r="AP1552" t="n">
        <v>115</v>
      </c>
      <c r="AQ1552" t="s">
        <v>88</v>
      </c>
      <c r="AR1552" t="s">
        <v>110</v>
      </c>
      <c r="AS1552" t="s"/>
      <c r="AT1552" t="s">
        <v>90</v>
      </c>
      <c r="AU1552" t="s"/>
      <c r="AV1552" t="s"/>
      <c r="AW1552" t="s"/>
      <c r="AX1552" t="s"/>
      <c r="AY1552" t="n">
        <v>2311919</v>
      </c>
      <c r="AZ1552" t="s">
        <v>798</v>
      </c>
      <c r="BA1552" t="s"/>
      <c r="BB1552" t="n">
        <v>27319</v>
      </c>
      <c r="BC1552" t="n">
        <v>10.010752</v>
      </c>
      <c r="BD1552" t="n">
        <v>53.625078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97</v>
      </c>
      <c r="B1553" t="s">
        <v>71</v>
      </c>
      <c r="C1553" t="s">
        <v>98</v>
      </c>
      <c r="D1553" t="n">
        <v>2</v>
      </c>
      <c r="E1553" t="s">
        <v>797</v>
      </c>
      <c r="F1553" t="n">
        <v>2028138</v>
      </c>
      <c r="G1553" t="s">
        <v>74</v>
      </c>
      <c r="H1553" t="s">
        <v>75</v>
      </c>
      <c r="I1553" t="s"/>
      <c r="J1553" t="s">
        <v>74</v>
      </c>
      <c r="K1553" t="n">
        <v>88</v>
      </c>
      <c r="L1553" t="s">
        <v>76</v>
      </c>
      <c r="M1553" t="s"/>
      <c r="N1553" t="s">
        <v>349</v>
      </c>
      <c r="O1553" t="s">
        <v>78</v>
      </c>
      <c r="P1553" t="s">
        <v>797</v>
      </c>
      <c r="Q1553" t="s"/>
      <c r="R1553" t="s">
        <v>80</v>
      </c>
      <c r="S1553" t="s">
        <v>147</v>
      </c>
      <c r="T1553" t="s">
        <v>82</v>
      </c>
      <c r="U1553" t="s"/>
      <c r="V1553" t="s">
        <v>83</v>
      </c>
      <c r="W1553" t="s">
        <v>94</v>
      </c>
      <c r="X1553" t="s"/>
      <c r="Y1553" t="s">
        <v>85</v>
      </c>
      <c r="Z1553">
        <f>HYPERLINK("https://hotelmonitor-cachepage.eclerx.com/savepage/tk_1543901772676841_sr_2151.html","info")</f>
        <v/>
      </c>
      <c r="AA1553" t="n">
        <v>150336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/>
      <c r="AP1553" t="n">
        <v>115</v>
      </c>
      <c r="AQ1553" t="s">
        <v>88</v>
      </c>
      <c r="AR1553" t="s">
        <v>113</v>
      </c>
      <c r="AS1553" t="s"/>
      <c r="AT1553" t="s">
        <v>90</v>
      </c>
      <c r="AU1553" t="s"/>
      <c r="AV1553" t="s"/>
      <c r="AW1553" t="s"/>
      <c r="AX1553" t="s"/>
      <c r="AY1553" t="n">
        <v>2311919</v>
      </c>
      <c r="AZ1553" t="s">
        <v>798</v>
      </c>
      <c r="BA1553" t="s"/>
      <c r="BB1553" t="n">
        <v>27319</v>
      </c>
      <c r="BC1553" t="n">
        <v>10.010752</v>
      </c>
      <c r="BD1553" t="n">
        <v>53.625078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97</v>
      </c>
      <c r="B1554" t="s">
        <v>71</v>
      </c>
      <c r="C1554" t="s">
        <v>98</v>
      </c>
      <c r="D1554" t="n">
        <v>2</v>
      </c>
      <c r="E1554" t="s">
        <v>797</v>
      </c>
      <c r="F1554" t="n">
        <v>2028138</v>
      </c>
      <c r="G1554" t="s">
        <v>74</v>
      </c>
      <c r="H1554" t="s">
        <v>75</v>
      </c>
      <c r="I1554" t="s"/>
      <c r="J1554" t="s">
        <v>74</v>
      </c>
      <c r="K1554" t="n">
        <v>89</v>
      </c>
      <c r="L1554" t="s">
        <v>76</v>
      </c>
      <c r="M1554" t="s"/>
      <c r="N1554" t="s">
        <v>312</v>
      </c>
      <c r="O1554" t="s">
        <v>78</v>
      </c>
      <c r="P1554" t="s">
        <v>797</v>
      </c>
      <c r="Q1554" t="s"/>
      <c r="R1554" t="s">
        <v>80</v>
      </c>
      <c r="S1554" t="s">
        <v>264</v>
      </c>
      <c r="T1554" t="s">
        <v>82</v>
      </c>
      <c r="U1554" t="s"/>
      <c r="V1554" t="s">
        <v>83</v>
      </c>
      <c r="W1554" t="s">
        <v>94</v>
      </c>
      <c r="X1554" t="s"/>
      <c r="Y1554" t="s">
        <v>85</v>
      </c>
      <c r="Z1554">
        <f>HYPERLINK("https://hotelmonitor-cachepage.eclerx.com/savepage/tk_1543901772676841_sr_2151.html","info")</f>
        <v/>
      </c>
      <c r="AA1554" t="n">
        <v>150336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/>
      <c r="AP1554" t="n">
        <v>115</v>
      </c>
      <c r="AQ1554" t="s">
        <v>88</v>
      </c>
      <c r="AR1554" t="s">
        <v>103</v>
      </c>
      <c r="AS1554" t="s"/>
      <c r="AT1554" t="s">
        <v>90</v>
      </c>
      <c r="AU1554" t="s"/>
      <c r="AV1554" t="s"/>
      <c r="AW1554" t="s"/>
      <c r="AX1554" t="s"/>
      <c r="AY1554" t="n">
        <v>2311919</v>
      </c>
      <c r="AZ1554" t="s">
        <v>798</v>
      </c>
      <c r="BA1554" t="s"/>
      <c r="BB1554" t="n">
        <v>27319</v>
      </c>
      <c r="BC1554" t="n">
        <v>10.010752</v>
      </c>
      <c r="BD1554" t="n">
        <v>53.625078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97</v>
      </c>
      <c r="B1555" t="s">
        <v>71</v>
      </c>
      <c r="C1555" t="s">
        <v>98</v>
      </c>
      <c r="D1555" t="n">
        <v>2</v>
      </c>
      <c r="E1555" t="s">
        <v>797</v>
      </c>
      <c r="F1555" t="n">
        <v>2028138</v>
      </c>
      <c r="G1555" t="s">
        <v>74</v>
      </c>
      <c r="H1555" t="s">
        <v>75</v>
      </c>
      <c r="I1555" t="s"/>
      <c r="J1555" t="s">
        <v>74</v>
      </c>
      <c r="K1555" t="n">
        <v>90</v>
      </c>
      <c r="L1555" t="s">
        <v>76</v>
      </c>
      <c r="M1555" t="s"/>
      <c r="N1555" t="s">
        <v>699</v>
      </c>
      <c r="O1555" t="s">
        <v>78</v>
      </c>
      <c r="P1555" t="s">
        <v>797</v>
      </c>
      <c r="Q1555" t="s"/>
      <c r="R1555" t="s">
        <v>80</v>
      </c>
      <c r="S1555" t="s">
        <v>128</v>
      </c>
      <c r="T1555" t="s">
        <v>82</v>
      </c>
      <c r="U1555" t="s"/>
      <c r="V1555" t="s">
        <v>83</v>
      </c>
      <c r="W1555" t="s">
        <v>94</v>
      </c>
      <c r="X1555" t="s"/>
      <c r="Y1555" t="s">
        <v>85</v>
      </c>
      <c r="Z1555">
        <f>HYPERLINK("https://hotelmonitor-cachepage.eclerx.com/savepage/tk_1543901772676841_sr_2151.html","info")</f>
        <v/>
      </c>
      <c r="AA1555" t="n">
        <v>150336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/>
      <c r="AP1555" t="n">
        <v>115</v>
      </c>
      <c r="AQ1555" t="s">
        <v>88</v>
      </c>
      <c r="AR1555" t="s">
        <v>116</v>
      </c>
      <c r="AS1555" t="s"/>
      <c r="AT1555" t="s">
        <v>90</v>
      </c>
      <c r="AU1555" t="s"/>
      <c r="AV1555" t="s"/>
      <c r="AW1555" t="s"/>
      <c r="AX1555" t="s"/>
      <c r="AY1555" t="n">
        <v>2311919</v>
      </c>
      <c r="AZ1555" t="s">
        <v>798</v>
      </c>
      <c r="BA1555" t="s"/>
      <c r="BB1555" t="n">
        <v>27319</v>
      </c>
      <c r="BC1555" t="n">
        <v>10.010752</v>
      </c>
      <c r="BD1555" t="n">
        <v>53.625078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97</v>
      </c>
      <c r="B1556" t="s">
        <v>71</v>
      </c>
      <c r="C1556" t="s">
        <v>98</v>
      </c>
      <c r="D1556" t="n">
        <v>2</v>
      </c>
      <c r="E1556" t="s">
        <v>797</v>
      </c>
      <c r="F1556" t="n">
        <v>2028138</v>
      </c>
      <c r="G1556" t="s">
        <v>74</v>
      </c>
      <c r="H1556" t="s">
        <v>75</v>
      </c>
      <c r="I1556" t="s"/>
      <c r="J1556" t="s">
        <v>74</v>
      </c>
      <c r="K1556" t="n">
        <v>90</v>
      </c>
      <c r="L1556" t="s">
        <v>76</v>
      </c>
      <c r="M1556" t="s"/>
      <c r="N1556" t="s">
        <v>77</v>
      </c>
      <c r="O1556" t="s">
        <v>78</v>
      </c>
      <c r="P1556" t="s">
        <v>797</v>
      </c>
      <c r="Q1556" t="s"/>
      <c r="R1556" t="s">
        <v>80</v>
      </c>
      <c r="S1556" t="s">
        <v>128</v>
      </c>
      <c r="T1556" t="s">
        <v>82</v>
      </c>
      <c r="U1556" t="s"/>
      <c r="V1556" t="s">
        <v>83</v>
      </c>
      <c r="W1556" t="s">
        <v>94</v>
      </c>
      <c r="X1556" t="s"/>
      <c r="Y1556" t="s">
        <v>85</v>
      </c>
      <c r="Z1556">
        <f>HYPERLINK("https://hotelmonitor-cachepage.eclerx.com/savepage/tk_1543901772676841_sr_2151.html","info")</f>
        <v/>
      </c>
      <c r="AA1556" t="n">
        <v>150336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/>
      <c r="AP1556" t="n">
        <v>115</v>
      </c>
      <c r="AQ1556" t="s">
        <v>88</v>
      </c>
      <c r="AR1556" t="s">
        <v>119</v>
      </c>
      <c r="AS1556" t="s"/>
      <c r="AT1556" t="s">
        <v>90</v>
      </c>
      <c r="AU1556" t="s"/>
      <c r="AV1556" t="s"/>
      <c r="AW1556" t="s"/>
      <c r="AX1556" t="s"/>
      <c r="AY1556" t="n">
        <v>2311919</v>
      </c>
      <c r="AZ1556" t="s">
        <v>798</v>
      </c>
      <c r="BA1556" t="s"/>
      <c r="BB1556" t="n">
        <v>27319</v>
      </c>
      <c r="BC1556" t="n">
        <v>10.010752</v>
      </c>
      <c r="BD1556" t="n">
        <v>53.625078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97</v>
      </c>
      <c r="B1557" t="s">
        <v>71</v>
      </c>
      <c r="C1557" t="s">
        <v>98</v>
      </c>
      <c r="D1557" t="n">
        <v>2</v>
      </c>
      <c r="E1557" t="s">
        <v>797</v>
      </c>
      <c r="F1557" t="n">
        <v>2028138</v>
      </c>
      <c r="G1557" t="s">
        <v>74</v>
      </c>
      <c r="H1557" t="s">
        <v>75</v>
      </c>
      <c r="I1557" t="s"/>
      <c r="J1557" t="s">
        <v>74</v>
      </c>
      <c r="K1557" t="n">
        <v>92</v>
      </c>
      <c r="L1557" t="s">
        <v>76</v>
      </c>
      <c r="M1557" t="s"/>
      <c r="N1557" t="s">
        <v>77</v>
      </c>
      <c r="O1557" t="s">
        <v>78</v>
      </c>
      <c r="P1557" t="s">
        <v>797</v>
      </c>
      <c r="Q1557" t="s"/>
      <c r="R1557" t="s">
        <v>80</v>
      </c>
      <c r="S1557" t="s">
        <v>129</v>
      </c>
      <c r="T1557" t="s">
        <v>82</v>
      </c>
      <c r="U1557" t="s"/>
      <c r="V1557" t="s">
        <v>83</v>
      </c>
      <c r="W1557" t="s">
        <v>94</v>
      </c>
      <c r="X1557" t="s"/>
      <c r="Y1557" t="s">
        <v>85</v>
      </c>
      <c r="Z1557">
        <f>HYPERLINK("https://hotelmonitor-cachepage.eclerx.com/savepage/tk_1543901772676841_sr_2151.html","info")</f>
        <v/>
      </c>
      <c r="AA1557" t="n">
        <v>150336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/>
      <c r="AP1557" t="n">
        <v>115</v>
      </c>
      <c r="AQ1557" t="s">
        <v>88</v>
      </c>
      <c r="AR1557" t="s">
        <v>124</v>
      </c>
      <c r="AS1557" t="s"/>
      <c r="AT1557" t="s">
        <v>90</v>
      </c>
      <c r="AU1557" t="s"/>
      <c r="AV1557" t="s"/>
      <c r="AW1557" t="s"/>
      <c r="AX1557" t="s"/>
      <c r="AY1557" t="n">
        <v>2311919</v>
      </c>
      <c r="AZ1557" t="s">
        <v>798</v>
      </c>
      <c r="BA1557" t="s"/>
      <c r="BB1557" t="n">
        <v>27319</v>
      </c>
      <c r="BC1557" t="n">
        <v>10.010752</v>
      </c>
      <c r="BD1557" t="n">
        <v>53.625078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97</v>
      </c>
      <c r="B1558" t="s">
        <v>71</v>
      </c>
      <c r="C1558" t="s">
        <v>98</v>
      </c>
      <c r="D1558" t="n">
        <v>2</v>
      </c>
      <c r="E1558" t="s">
        <v>797</v>
      </c>
      <c r="F1558" t="n">
        <v>2028138</v>
      </c>
      <c r="G1558" t="s">
        <v>74</v>
      </c>
      <c r="H1558" t="s">
        <v>75</v>
      </c>
      <c r="I1558" t="s"/>
      <c r="J1558" t="s">
        <v>74</v>
      </c>
      <c r="K1558" t="n">
        <v>108</v>
      </c>
      <c r="L1558" t="s">
        <v>76</v>
      </c>
      <c r="M1558" t="s"/>
      <c r="N1558" t="s">
        <v>699</v>
      </c>
      <c r="O1558" t="s">
        <v>78</v>
      </c>
      <c r="P1558" t="s">
        <v>797</v>
      </c>
      <c r="Q1558" t="s"/>
      <c r="R1558" t="s">
        <v>80</v>
      </c>
      <c r="S1558" t="s">
        <v>269</v>
      </c>
      <c r="T1558" t="s">
        <v>82</v>
      </c>
      <c r="U1558" t="s"/>
      <c r="V1558" t="s">
        <v>83</v>
      </c>
      <c r="W1558" t="s">
        <v>84</v>
      </c>
      <c r="X1558" t="s"/>
      <c r="Y1558" t="s">
        <v>85</v>
      </c>
      <c r="Z1558">
        <f>HYPERLINK("https://hotelmonitor-cachepage.eclerx.com/savepage/tk_1543901772676841_sr_2151.html","info")</f>
        <v/>
      </c>
      <c r="AA1558" t="n">
        <v>150336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/>
      <c r="AP1558" t="n">
        <v>115</v>
      </c>
      <c r="AQ1558" t="s">
        <v>88</v>
      </c>
      <c r="AR1558" t="s">
        <v>110</v>
      </c>
      <c r="AS1558" t="s"/>
      <c r="AT1558" t="s">
        <v>90</v>
      </c>
      <c r="AU1558" t="s"/>
      <c r="AV1558" t="s"/>
      <c r="AW1558" t="s"/>
      <c r="AX1558" t="s"/>
      <c r="AY1558" t="n">
        <v>2311919</v>
      </c>
      <c r="AZ1558" t="s">
        <v>798</v>
      </c>
      <c r="BA1558" t="s"/>
      <c r="BB1558" t="n">
        <v>27319</v>
      </c>
      <c r="BC1558" t="n">
        <v>10.010752</v>
      </c>
      <c r="BD1558" t="n">
        <v>53.625078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97</v>
      </c>
      <c r="B1559" t="s">
        <v>71</v>
      </c>
      <c r="C1559" t="s">
        <v>98</v>
      </c>
      <c r="D1559" t="n">
        <v>2</v>
      </c>
      <c r="E1559" t="s">
        <v>797</v>
      </c>
      <c r="F1559" t="n">
        <v>2028138</v>
      </c>
      <c r="G1559" t="s">
        <v>74</v>
      </c>
      <c r="H1559" t="s">
        <v>75</v>
      </c>
      <c r="I1559" t="s"/>
      <c r="J1559" t="s">
        <v>74</v>
      </c>
      <c r="K1559" t="n">
        <v>112</v>
      </c>
      <c r="L1559" t="s">
        <v>76</v>
      </c>
      <c r="M1559" t="s"/>
      <c r="N1559" t="s">
        <v>349</v>
      </c>
      <c r="O1559" t="s">
        <v>78</v>
      </c>
      <c r="P1559" t="s">
        <v>797</v>
      </c>
      <c r="Q1559" t="s"/>
      <c r="R1559" t="s">
        <v>80</v>
      </c>
      <c r="S1559" t="s">
        <v>344</v>
      </c>
      <c r="T1559" t="s">
        <v>82</v>
      </c>
      <c r="U1559" t="s"/>
      <c r="V1559" t="s">
        <v>83</v>
      </c>
      <c r="W1559" t="s">
        <v>84</v>
      </c>
      <c r="X1559" t="s"/>
      <c r="Y1559" t="s">
        <v>85</v>
      </c>
      <c r="Z1559">
        <f>HYPERLINK("https://hotelmonitor-cachepage.eclerx.com/savepage/tk_1543901772676841_sr_2151.html","info")</f>
        <v/>
      </c>
      <c r="AA1559" t="n">
        <v>150336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87</v>
      </c>
      <c r="AO1559" t="s"/>
      <c r="AP1559" t="n">
        <v>115</v>
      </c>
      <c r="AQ1559" t="s">
        <v>88</v>
      </c>
      <c r="AR1559" t="s">
        <v>113</v>
      </c>
      <c r="AS1559" t="s"/>
      <c r="AT1559" t="s">
        <v>90</v>
      </c>
      <c r="AU1559" t="s"/>
      <c r="AV1559" t="s"/>
      <c r="AW1559" t="s"/>
      <c r="AX1559" t="s"/>
      <c r="AY1559" t="n">
        <v>2311919</v>
      </c>
      <c r="AZ1559" t="s">
        <v>798</v>
      </c>
      <c r="BA1559" t="s"/>
      <c r="BB1559" t="n">
        <v>27319</v>
      </c>
      <c r="BC1559" t="n">
        <v>10.010752</v>
      </c>
      <c r="BD1559" t="n">
        <v>53.625078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97</v>
      </c>
      <c r="B1560" t="s">
        <v>71</v>
      </c>
      <c r="C1560" t="s">
        <v>98</v>
      </c>
      <c r="D1560" t="n">
        <v>2</v>
      </c>
      <c r="E1560" t="s">
        <v>797</v>
      </c>
      <c r="F1560" t="n">
        <v>2028138</v>
      </c>
      <c r="G1560" t="s">
        <v>74</v>
      </c>
      <c r="H1560" t="s">
        <v>75</v>
      </c>
      <c r="I1560" t="s"/>
      <c r="J1560" t="s">
        <v>74</v>
      </c>
      <c r="K1560" t="n">
        <v>112</v>
      </c>
      <c r="L1560" t="s">
        <v>76</v>
      </c>
      <c r="M1560" t="s"/>
      <c r="N1560" t="s">
        <v>312</v>
      </c>
      <c r="O1560" t="s">
        <v>78</v>
      </c>
      <c r="P1560" t="s">
        <v>797</v>
      </c>
      <c r="Q1560" t="s"/>
      <c r="R1560" t="s">
        <v>80</v>
      </c>
      <c r="S1560" t="s">
        <v>344</v>
      </c>
      <c r="T1560" t="s">
        <v>82</v>
      </c>
      <c r="U1560" t="s"/>
      <c r="V1560" t="s">
        <v>83</v>
      </c>
      <c r="W1560" t="s">
        <v>84</v>
      </c>
      <c r="X1560" t="s"/>
      <c r="Y1560" t="s">
        <v>85</v>
      </c>
      <c r="Z1560">
        <f>HYPERLINK("https://hotelmonitor-cachepage.eclerx.com/savepage/tk_1543901772676841_sr_2151.html","info")</f>
        <v/>
      </c>
      <c r="AA1560" t="n">
        <v>150336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87</v>
      </c>
      <c r="AO1560" t="s"/>
      <c r="AP1560" t="n">
        <v>115</v>
      </c>
      <c r="AQ1560" t="s">
        <v>88</v>
      </c>
      <c r="AR1560" t="s">
        <v>103</v>
      </c>
      <c r="AS1560" t="s"/>
      <c r="AT1560" t="s">
        <v>90</v>
      </c>
      <c r="AU1560" t="s"/>
      <c r="AV1560" t="s"/>
      <c r="AW1560" t="s"/>
      <c r="AX1560" t="s"/>
      <c r="AY1560" t="n">
        <v>2311919</v>
      </c>
      <c r="AZ1560" t="s">
        <v>798</v>
      </c>
      <c r="BA1560" t="s"/>
      <c r="BB1560" t="n">
        <v>27319</v>
      </c>
      <c r="BC1560" t="n">
        <v>10.010752</v>
      </c>
      <c r="BD1560" t="n">
        <v>53.625078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97</v>
      </c>
      <c r="B1561" t="s">
        <v>71</v>
      </c>
      <c r="C1561" t="s">
        <v>98</v>
      </c>
      <c r="D1561" t="n">
        <v>2</v>
      </c>
      <c r="E1561" t="s">
        <v>797</v>
      </c>
      <c r="F1561" t="n">
        <v>2028138</v>
      </c>
      <c r="G1561" t="s">
        <v>74</v>
      </c>
      <c r="H1561" t="s">
        <v>75</v>
      </c>
      <c r="I1561" t="s"/>
      <c r="J1561" t="s">
        <v>74</v>
      </c>
      <c r="K1561" t="n">
        <v>113</v>
      </c>
      <c r="L1561" t="s">
        <v>76</v>
      </c>
      <c r="M1561" t="s"/>
      <c r="N1561" t="s">
        <v>77</v>
      </c>
      <c r="O1561" t="s">
        <v>78</v>
      </c>
      <c r="P1561" t="s">
        <v>797</v>
      </c>
      <c r="Q1561" t="s"/>
      <c r="R1561" t="s">
        <v>80</v>
      </c>
      <c r="S1561" t="s">
        <v>152</v>
      </c>
      <c r="T1561" t="s">
        <v>82</v>
      </c>
      <c r="U1561" t="s"/>
      <c r="V1561" t="s">
        <v>83</v>
      </c>
      <c r="W1561" t="s">
        <v>84</v>
      </c>
      <c r="X1561" t="s"/>
      <c r="Y1561" t="s">
        <v>85</v>
      </c>
      <c r="Z1561">
        <f>HYPERLINK("https://hotelmonitor-cachepage.eclerx.com/savepage/tk_1543901772676841_sr_2151.html","info")</f>
        <v/>
      </c>
      <c r="AA1561" t="n">
        <v>150336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87</v>
      </c>
      <c r="AO1561" t="s"/>
      <c r="AP1561" t="n">
        <v>115</v>
      </c>
      <c r="AQ1561" t="s">
        <v>88</v>
      </c>
      <c r="AR1561" t="s">
        <v>119</v>
      </c>
      <c r="AS1561" t="s"/>
      <c r="AT1561" t="s">
        <v>90</v>
      </c>
      <c r="AU1561" t="s"/>
      <c r="AV1561" t="s"/>
      <c r="AW1561" t="s"/>
      <c r="AX1561" t="s"/>
      <c r="AY1561" t="n">
        <v>2311919</v>
      </c>
      <c r="AZ1561" t="s">
        <v>798</v>
      </c>
      <c r="BA1561" t="s"/>
      <c r="BB1561" t="n">
        <v>27319</v>
      </c>
      <c r="BC1561" t="n">
        <v>10.010752</v>
      </c>
      <c r="BD1561" t="n">
        <v>53.625078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97</v>
      </c>
      <c r="B1562" t="s">
        <v>71</v>
      </c>
      <c r="C1562" t="s">
        <v>98</v>
      </c>
      <c r="D1562" t="n">
        <v>2</v>
      </c>
      <c r="E1562" t="s">
        <v>797</v>
      </c>
      <c r="F1562" t="n">
        <v>2028138</v>
      </c>
      <c r="G1562" t="s">
        <v>74</v>
      </c>
      <c r="H1562" t="s">
        <v>75</v>
      </c>
      <c r="I1562" t="s"/>
      <c r="J1562" t="s">
        <v>74</v>
      </c>
      <c r="K1562" t="n">
        <v>114</v>
      </c>
      <c r="L1562" t="s">
        <v>76</v>
      </c>
      <c r="M1562" t="s"/>
      <c r="N1562" t="s">
        <v>699</v>
      </c>
      <c r="O1562" t="s">
        <v>78</v>
      </c>
      <c r="P1562" t="s">
        <v>797</v>
      </c>
      <c r="Q1562" t="s"/>
      <c r="R1562" t="s">
        <v>80</v>
      </c>
      <c r="S1562" t="s">
        <v>284</v>
      </c>
      <c r="T1562" t="s">
        <v>82</v>
      </c>
      <c r="U1562" t="s"/>
      <c r="V1562" t="s">
        <v>83</v>
      </c>
      <c r="W1562" t="s">
        <v>84</v>
      </c>
      <c r="X1562" t="s"/>
      <c r="Y1562" t="s">
        <v>85</v>
      </c>
      <c r="Z1562">
        <f>HYPERLINK("https://hotelmonitor-cachepage.eclerx.com/savepage/tk_1543901772676841_sr_2151.html","info")</f>
        <v/>
      </c>
      <c r="AA1562" t="n">
        <v>150336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87</v>
      </c>
      <c r="AO1562" t="s"/>
      <c r="AP1562" t="n">
        <v>115</v>
      </c>
      <c r="AQ1562" t="s">
        <v>88</v>
      </c>
      <c r="AR1562" t="s">
        <v>116</v>
      </c>
      <c r="AS1562" t="s"/>
      <c r="AT1562" t="s">
        <v>90</v>
      </c>
      <c r="AU1562" t="s"/>
      <c r="AV1562" t="s"/>
      <c r="AW1562" t="s"/>
      <c r="AX1562" t="s"/>
      <c r="AY1562" t="n">
        <v>2311919</v>
      </c>
      <c r="AZ1562" t="s">
        <v>798</v>
      </c>
      <c r="BA1562" t="s"/>
      <c r="BB1562" t="n">
        <v>27319</v>
      </c>
      <c r="BC1562" t="n">
        <v>10.010752</v>
      </c>
      <c r="BD1562" t="n">
        <v>53.625078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97</v>
      </c>
      <c r="B1563" t="s">
        <v>71</v>
      </c>
      <c r="C1563" t="s">
        <v>98</v>
      </c>
      <c r="D1563" t="n">
        <v>2</v>
      </c>
      <c r="E1563" t="s">
        <v>797</v>
      </c>
      <c r="F1563" t="n">
        <v>2028138</v>
      </c>
      <c r="G1563" t="s">
        <v>74</v>
      </c>
      <c r="H1563" t="s">
        <v>75</v>
      </c>
      <c r="I1563" t="s"/>
      <c r="J1563" t="s">
        <v>74</v>
      </c>
      <c r="K1563" t="n">
        <v>115</v>
      </c>
      <c r="L1563" t="s">
        <v>76</v>
      </c>
      <c r="M1563" t="s"/>
      <c r="N1563" t="s">
        <v>77</v>
      </c>
      <c r="O1563" t="s">
        <v>78</v>
      </c>
      <c r="P1563" t="s">
        <v>797</v>
      </c>
      <c r="Q1563" t="s"/>
      <c r="R1563" t="s">
        <v>80</v>
      </c>
      <c r="S1563" t="s">
        <v>285</v>
      </c>
      <c r="T1563" t="s">
        <v>82</v>
      </c>
      <c r="U1563" t="s"/>
      <c r="V1563" t="s">
        <v>83</v>
      </c>
      <c r="W1563" t="s">
        <v>84</v>
      </c>
      <c r="X1563" t="s"/>
      <c r="Y1563" t="s">
        <v>85</v>
      </c>
      <c r="Z1563">
        <f>HYPERLINK("https://hotelmonitor-cachepage.eclerx.com/savepage/tk_1543901772676841_sr_2151.html","info")</f>
        <v/>
      </c>
      <c r="AA1563" t="n">
        <v>150336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87</v>
      </c>
      <c r="AO1563" t="s"/>
      <c r="AP1563" t="n">
        <v>115</v>
      </c>
      <c r="AQ1563" t="s">
        <v>88</v>
      </c>
      <c r="AR1563" t="s">
        <v>124</v>
      </c>
      <c r="AS1563" t="s"/>
      <c r="AT1563" t="s">
        <v>90</v>
      </c>
      <c r="AU1563" t="s"/>
      <c r="AV1563" t="s"/>
      <c r="AW1563" t="s"/>
      <c r="AX1563" t="s"/>
      <c r="AY1563" t="n">
        <v>2311919</v>
      </c>
      <c r="AZ1563" t="s">
        <v>798</v>
      </c>
      <c r="BA1563" t="s"/>
      <c r="BB1563" t="n">
        <v>27319</v>
      </c>
      <c r="BC1563" t="n">
        <v>10.010752</v>
      </c>
      <c r="BD1563" t="n">
        <v>53.625078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97</v>
      </c>
      <c r="B1564" t="s">
        <v>71</v>
      </c>
      <c r="C1564" t="s">
        <v>98</v>
      </c>
      <c r="D1564" t="n">
        <v>2</v>
      </c>
      <c r="E1564" t="s">
        <v>509</v>
      </c>
      <c r="F1564" t="n">
        <v>821274</v>
      </c>
      <c r="G1564" t="s">
        <v>74</v>
      </c>
      <c r="H1564" t="s">
        <v>75</v>
      </c>
      <c r="I1564" t="s"/>
      <c r="J1564" t="s">
        <v>74</v>
      </c>
      <c r="K1564" t="n">
        <v>64</v>
      </c>
      <c r="L1564" t="s">
        <v>76</v>
      </c>
      <c r="M1564" t="s"/>
      <c r="N1564" t="s">
        <v>510</v>
      </c>
      <c r="O1564" t="s">
        <v>78</v>
      </c>
      <c r="P1564" t="s">
        <v>511</v>
      </c>
      <c r="Q1564" t="s"/>
      <c r="R1564" t="s">
        <v>347</v>
      </c>
      <c r="S1564" t="s">
        <v>386</v>
      </c>
      <c r="T1564" t="s">
        <v>82</v>
      </c>
      <c r="U1564" t="s"/>
      <c r="V1564" t="s">
        <v>83</v>
      </c>
      <c r="W1564" t="s">
        <v>94</v>
      </c>
      <c r="X1564" t="s"/>
      <c r="Y1564" t="s">
        <v>85</v>
      </c>
      <c r="Z1564">
        <f>HYPERLINK("https://hotelmonitor-cachepage.eclerx.com/savepage/tk_1543901457078813_sr_2151.html","info")</f>
        <v/>
      </c>
      <c r="AA1564" t="n">
        <v>151909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87</v>
      </c>
      <c r="AO1564" t="s"/>
      <c r="AP1564" t="n">
        <v>14</v>
      </c>
      <c r="AQ1564" t="s">
        <v>88</v>
      </c>
      <c r="AR1564" t="s">
        <v>110</v>
      </c>
      <c r="AS1564" t="s"/>
      <c r="AT1564" t="s">
        <v>90</v>
      </c>
      <c r="AU1564" t="s"/>
      <c r="AV1564" t="s"/>
      <c r="AW1564" t="s"/>
      <c r="AX1564" t="s"/>
      <c r="AY1564" t="n">
        <v>2311844</v>
      </c>
      <c r="AZ1564" t="s">
        <v>512</v>
      </c>
      <c r="BA1564" t="s"/>
      <c r="BB1564" t="n">
        <v>89537</v>
      </c>
      <c r="BC1564" t="n">
        <v>10.032659</v>
      </c>
      <c r="BD1564" t="n">
        <v>53.620243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97</v>
      </c>
      <c r="B1565" t="s">
        <v>71</v>
      </c>
      <c r="C1565" t="s">
        <v>98</v>
      </c>
      <c r="D1565" t="n">
        <v>2</v>
      </c>
      <c r="E1565" t="s">
        <v>509</v>
      </c>
      <c r="F1565" t="n">
        <v>821274</v>
      </c>
      <c r="G1565" t="s">
        <v>74</v>
      </c>
      <c r="H1565" t="s">
        <v>75</v>
      </c>
      <c r="I1565" t="s"/>
      <c r="J1565" t="s">
        <v>74</v>
      </c>
      <c r="K1565" t="n">
        <v>68</v>
      </c>
      <c r="L1565" t="s">
        <v>76</v>
      </c>
      <c r="M1565" t="s"/>
      <c r="N1565" t="s">
        <v>111</v>
      </c>
      <c r="O1565" t="s">
        <v>78</v>
      </c>
      <c r="P1565" t="s">
        <v>511</v>
      </c>
      <c r="Q1565" t="s"/>
      <c r="R1565" t="s">
        <v>347</v>
      </c>
      <c r="S1565" t="s">
        <v>387</v>
      </c>
      <c r="T1565" t="s">
        <v>82</v>
      </c>
      <c r="U1565" t="s"/>
      <c r="V1565" t="s">
        <v>83</v>
      </c>
      <c r="W1565" t="s">
        <v>94</v>
      </c>
      <c r="X1565" t="s"/>
      <c r="Y1565" t="s">
        <v>85</v>
      </c>
      <c r="Z1565">
        <f>HYPERLINK("https://hotelmonitor-cachepage.eclerx.com/savepage/tk_1543901457078813_sr_2151.html","info")</f>
        <v/>
      </c>
      <c r="AA1565" t="n">
        <v>151909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87</v>
      </c>
      <c r="AO1565" t="s"/>
      <c r="AP1565" t="n">
        <v>14</v>
      </c>
      <c r="AQ1565" t="s">
        <v>88</v>
      </c>
      <c r="AR1565" t="s">
        <v>113</v>
      </c>
      <c r="AS1565" t="s"/>
      <c r="AT1565" t="s">
        <v>90</v>
      </c>
      <c r="AU1565" t="s"/>
      <c r="AV1565" t="s"/>
      <c r="AW1565" t="s"/>
      <c r="AX1565" t="s"/>
      <c r="AY1565" t="n">
        <v>2311844</v>
      </c>
      <c r="AZ1565" t="s">
        <v>512</v>
      </c>
      <c r="BA1565" t="s"/>
      <c r="BB1565" t="n">
        <v>89537</v>
      </c>
      <c r="BC1565" t="n">
        <v>10.032659</v>
      </c>
      <c r="BD1565" t="n">
        <v>53.620243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97</v>
      </c>
      <c r="B1566" t="s">
        <v>71</v>
      </c>
      <c r="C1566" t="s">
        <v>98</v>
      </c>
      <c r="D1566" t="n">
        <v>2</v>
      </c>
      <c r="E1566" t="s">
        <v>509</v>
      </c>
      <c r="F1566" t="n">
        <v>821274</v>
      </c>
      <c r="G1566" t="s">
        <v>74</v>
      </c>
      <c r="H1566" t="s">
        <v>75</v>
      </c>
      <c r="I1566" t="s"/>
      <c r="J1566" t="s">
        <v>74</v>
      </c>
      <c r="K1566" t="n">
        <v>73</v>
      </c>
      <c r="L1566" t="s">
        <v>76</v>
      </c>
      <c r="M1566" t="s"/>
      <c r="N1566" t="s">
        <v>516</v>
      </c>
      <c r="O1566" t="s">
        <v>78</v>
      </c>
      <c r="P1566" t="s">
        <v>511</v>
      </c>
      <c r="Q1566" t="s"/>
      <c r="R1566" t="s">
        <v>347</v>
      </c>
      <c r="S1566" t="s">
        <v>136</v>
      </c>
      <c r="T1566" t="s">
        <v>82</v>
      </c>
      <c r="U1566" t="s"/>
      <c r="V1566" t="s">
        <v>83</v>
      </c>
      <c r="W1566" t="s">
        <v>94</v>
      </c>
      <c r="X1566" t="s"/>
      <c r="Y1566" t="s">
        <v>85</v>
      </c>
      <c r="Z1566">
        <f>HYPERLINK("https://hotelmonitor-cachepage.eclerx.com/savepage/tk_1543901457078813_sr_2151.html","info")</f>
        <v/>
      </c>
      <c r="AA1566" t="n">
        <v>151909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87</v>
      </c>
      <c r="AO1566" t="s"/>
      <c r="AP1566" t="n">
        <v>14</v>
      </c>
      <c r="AQ1566" t="s">
        <v>88</v>
      </c>
      <c r="AR1566" t="s">
        <v>110</v>
      </c>
      <c r="AS1566" t="s"/>
      <c r="AT1566" t="s">
        <v>90</v>
      </c>
      <c r="AU1566" t="s"/>
      <c r="AV1566" t="s"/>
      <c r="AW1566" t="s"/>
      <c r="AX1566" t="s"/>
      <c r="AY1566" t="n">
        <v>2311844</v>
      </c>
      <c r="AZ1566" t="s">
        <v>512</v>
      </c>
      <c r="BA1566" t="s"/>
      <c r="BB1566" t="n">
        <v>89537</v>
      </c>
      <c r="BC1566" t="n">
        <v>10.032659</v>
      </c>
      <c r="BD1566" t="n">
        <v>53.620243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97</v>
      </c>
      <c r="B1567" t="s">
        <v>71</v>
      </c>
      <c r="C1567" t="s">
        <v>98</v>
      </c>
      <c r="D1567" t="n">
        <v>2</v>
      </c>
      <c r="E1567" t="s">
        <v>509</v>
      </c>
      <c r="F1567" t="n">
        <v>821274</v>
      </c>
      <c r="G1567" t="s">
        <v>74</v>
      </c>
      <c r="H1567" t="s">
        <v>75</v>
      </c>
      <c r="I1567" t="s"/>
      <c r="J1567" t="s">
        <v>74</v>
      </c>
      <c r="K1567" t="n">
        <v>78</v>
      </c>
      <c r="L1567" t="s">
        <v>76</v>
      </c>
      <c r="M1567" t="s"/>
      <c r="N1567" t="s">
        <v>514</v>
      </c>
      <c r="O1567" t="s">
        <v>78</v>
      </c>
      <c r="P1567" t="s">
        <v>511</v>
      </c>
      <c r="Q1567" t="s"/>
      <c r="R1567" t="s">
        <v>347</v>
      </c>
      <c r="S1567" t="s">
        <v>307</v>
      </c>
      <c r="T1567" t="s">
        <v>82</v>
      </c>
      <c r="U1567" t="s"/>
      <c r="V1567" t="s">
        <v>83</v>
      </c>
      <c r="W1567" t="s">
        <v>94</v>
      </c>
      <c r="X1567" t="s"/>
      <c r="Y1567" t="s">
        <v>85</v>
      </c>
      <c r="Z1567">
        <f>HYPERLINK("https://hotelmonitor-cachepage.eclerx.com/savepage/tk_1543901457078813_sr_2151.html","info")</f>
        <v/>
      </c>
      <c r="AA1567" t="n">
        <v>151909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87</v>
      </c>
      <c r="AO1567" t="s"/>
      <c r="AP1567" t="n">
        <v>14</v>
      </c>
      <c r="AQ1567" t="s">
        <v>88</v>
      </c>
      <c r="AR1567" t="s">
        <v>110</v>
      </c>
      <c r="AS1567" t="s"/>
      <c r="AT1567" t="s">
        <v>90</v>
      </c>
      <c r="AU1567" t="s"/>
      <c r="AV1567" t="s"/>
      <c r="AW1567" t="s"/>
      <c r="AX1567" t="s"/>
      <c r="AY1567" t="n">
        <v>2311844</v>
      </c>
      <c r="AZ1567" t="s">
        <v>512</v>
      </c>
      <c r="BA1567" t="s"/>
      <c r="BB1567" t="n">
        <v>89537</v>
      </c>
      <c r="BC1567" t="n">
        <v>10.032659</v>
      </c>
      <c r="BD1567" t="n">
        <v>53.620243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97</v>
      </c>
      <c r="B1568" t="s">
        <v>71</v>
      </c>
      <c r="C1568" t="s">
        <v>98</v>
      </c>
      <c r="D1568" t="n">
        <v>2</v>
      </c>
      <c r="E1568" t="s">
        <v>509</v>
      </c>
      <c r="F1568" t="n">
        <v>821274</v>
      </c>
      <c r="G1568" t="s">
        <v>74</v>
      </c>
      <c r="H1568" t="s">
        <v>75</v>
      </c>
      <c r="I1568" t="s"/>
      <c r="J1568" t="s">
        <v>74</v>
      </c>
      <c r="K1568" t="n">
        <v>94</v>
      </c>
      <c r="L1568" t="s">
        <v>76</v>
      </c>
      <c r="M1568" t="s"/>
      <c r="N1568" t="s">
        <v>515</v>
      </c>
      <c r="O1568" t="s">
        <v>78</v>
      </c>
      <c r="P1568" t="s">
        <v>511</v>
      </c>
      <c r="Q1568" t="s"/>
      <c r="R1568" t="s">
        <v>347</v>
      </c>
      <c r="S1568" t="s">
        <v>267</v>
      </c>
      <c r="T1568" t="s">
        <v>82</v>
      </c>
      <c r="U1568" t="s"/>
      <c r="V1568" t="s">
        <v>83</v>
      </c>
      <c r="W1568" t="s">
        <v>84</v>
      </c>
      <c r="X1568" t="s"/>
      <c r="Y1568" t="s">
        <v>85</v>
      </c>
      <c r="Z1568">
        <f>HYPERLINK("https://hotelmonitor-cachepage.eclerx.com/savepage/tk_1543901457078813_sr_2151.html","info")</f>
        <v/>
      </c>
      <c r="AA1568" t="n">
        <v>151909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87</v>
      </c>
      <c r="AO1568" t="s"/>
      <c r="AP1568" t="n">
        <v>14</v>
      </c>
      <c r="AQ1568" t="s">
        <v>88</v>
      </c>
      <c r="AR1568" t="s">
        <v>107</v>
      </c>
      <c r="AS1568" t="s"/>
      <c r="AT1568" t="s">
        <v>90</v>
      </c>
      <c r="AU1568" t="s"/>
      <c r="AV1568" t="s"/>
      <c r="AW1568" t="s"/>
      <c r="AX1568" t="s"/>
      <c r="AY1568" t="n">
        <v>2311844</v>
      </c>
      <c r="AZ1568" t="s">
        <v>512</v>
      </c>
      <c r="BA1568" t="s"/>
      <c r="BB1568" t="n">
        <v>89537</v>
      </c>
      <c r="BC1568" t="n">
        <v>10.032659</v>
      </c>
      <c r="BD1568" t="n">
        <v>53.620243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97</v>
      </c>
      <c r="B1569" t="s">
        <v>71</v>
      </c>
      <c r="C1569" t="s">
        <v>98</v>
      </c>
      <c r="D1569" t="n">
        <v>2</v>
      </c>
      <c r="E1569" t="s">
        <v>509</v>
      </c>
      <c r="F1569" t="n">
        <v>821274</v>
      </c>
      <c r="G1569" t="s">
        <v>74</v>
      </c>
      <c r="H1569" t="s">
        <v>75</v>
      </c>
      <c r="I1569" t="s"/>
      <c r="J1569" t="s">
        <v>74</v>
      </c>
      <c r="K1569" t="n">
        <v>100</v>
      </c>
      <c r="L1569" t="s">
        <v>76</v>
      </c>
      <c r="M1569" t="s"/>
      <c r="N1569" t="s">
        <v>311</v>
      </c>
      <c r="O1569" t="s">
        <v>78</v>
      </c>
      <c r="P1569" t="s">
        <v>511</v>
      </c>
      <c r="Q1569" t="s"/>
      <c r="R1569" t="s">
        <v>347</v>
      </c>
      <c r="S1569" t="s">
        <v>315</v>
      </c>
      <c r="T1569" t="s">
        <v>82</v>
      </c>
      <c r="U1569" t="s"/>
      <c r="V1569" t="s">
        <v>83</v>
      </c>
      <c r="W1569" t="s">
        <v>84</v>
      </c>
      <c r="X1569" t="s"/>
      <c r="Y1569" t="s">
        <v>85</v>
      </c>
      <c r="Z1569">
        <f>HYPERLINK("https://hotelmonitor-cachepage.eclerx.com/savepage/tk_1543901457078813_sr_2151.html","info")</f>
        <v/>
      </c>
      <c r="AA1569" t="n">
        <v>151909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87</v>
      </c>
      <c r="AO1569" t="s"/>
      <c r="AP1569" t="n">
        <v>14</v>
      </c>
      <c r="AQ1569" t="s">
        <v>88</v>
      </c>
      <c r="AR1569" t="s">
        <v>110</v>
      </c>
      <c r="AS1569" t="s"/>
      <c r="AT1569" t="s">
        <v>90</v>
      </c>
      <c r="AU1569" t="s"/>
      <c r="AV1569" t="s"/>
      <c r="AW1569" t="s"/>
      <c r="AX1569" t="s"/>
      <c r="AY1569" t="n">
        <v>2311844</v>
      </c>
      <c r="AZ1569" t="s">
        <v>512</v>
      </c>
      <c r="BA1569" t="s"/>
      <c r="BB1569" t="n">
        <v>89537</v>
      </c>
      <c r="BC1569" t="n">
        <v>10.032659</v>
      </c>
      <c r="BD1569" t="n">
        <v>53.620243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97</v>
      </c>
      <c r="B1570" t="s">
        <v>71</v>
      </c>
      <c r="C1570" t="s">
        <v>98</v>
      </c>
      <c r="D1570" t="n">
        <v>2</v>
      </c>
      <c r="E1570" t="s">
        <v>509</v>
      </c>
      <c r="F1570" t="n">
        <v>821274</v>
      </c>
      <c r="G1570" t="s">
        <v>74</v>
      </c>
      <c r="H1570" t="s">
        <v>75</v>
      </c>
      <c r="I1570" t="s"/>
      <c r="J1570" t="s">
        <v>74</v>
      </c>
      <c r="K1570" t="n">
        <v>103</v>
      </c>
      <c r="L1570" t="s">
        <v>76</v>
      </c>
      <c r="M1570" t="s"/>
      <c r="N1570" t="s">
        <v>513</v>
      </c>
      <c r="O1570" t="s">
        <v>78</v>
      </c>
      <c r="P1570" t="s">
        <v>511</v>
      </c>
      <c r="Q1570" t="s"/>
      <c r="R1570" t="s">
        <v>347</v>
      </c>
      <c r="S1570" t="s">
        <v>176</v>
      </c>
      <c r="T1570" t="s">
        <v>82</v>
      </c>
      <c r="U1570" t="s"/>
      <c r="V1570" t="s">
        <v>83</v>
      </c>
      <c r="W1570" t="s">
        <v>84</v>
      </c>
      <c r="X1570" t="s"/>
      <c r="Y1570" t="s">
        <v>85</v>
      </c>
      <c r="Z1570">
        <f>HYPERLINK("https://hotelmonitor-cachepage.eclerx.com/savepage/tk_1543901457078813_sr_2151.html","info")</f>
        <v/>
      </c>
      <c r="AA1570" t="n">
        <v>151909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87</v>
      </c>
      <c r="AO1570" t="s"/>
      <c r="AP1570" t="n">
        <v>14</v>
      </c>
      <c r="AQ1570" t="s">
        <v>88</v>
      </c>
      <c r="AR1570" t="s">
        <v>156</v>
      </c>
      <c r="AS1570" t="s"/>
      <c r="AT1570" t="s">
        <v>90</v>
      </c>
      <c r="AU1570" t="s"/>
      <c r="AV1570" t="s"/>
      <c r="AW1570" t="s"/>
      <c r="AX1570" t="s"/>
      <c r="AY1570" t="n">
        <v>2311844</v>
      </c>
      <c r="AZ1570" t="s">
        <v>512</v>
      </c>
      <c r="BA1570" t="s"/>
      <c r="BB1570" t="n">
        <v>89537</v>
      </c>
      <c r="BC1570" t="n">
        <v>10.032659</v>
      </c>
      <c r="BD1570" t="n">
        <v>53.620243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97</v>
      </c>
      <c r="B1571" t="s">
        <v>71</v>
      </c>
      <c r="C1571" t="s">
        <v>98</v>
      </c>
      <c r="D1571" t="n">
        <v>2</v>
      </c>
      <c r="E1571" t="s">
        <v>509</v>
      </c>
      <c r="F1571" t="n">
        <v>821274</v>
      </c>
      <c r="G1571" t="s">
        <v>74</v>
      </c>
      <c r="H1571" t="s">
        <v>75</v>
      </c>
      <c r="I1571" t="s"/>
      <c r="J1571" t="s">
        <v>74</v>
      </c>
      <c r="K1571" t="n">
        <v>104</v>
      </c>
      <c r="L1571" t="s">
        <v>76</v>
      </c>
      <c r="M1571" t="s"/>
      <c r="N1571" t="s">
        <v>311</v>
      </c>
      <c r="O1571" t="s">
        <v>78</v>
      </c>
      <c r="P1571" t="s">
        <v>511</v>
      </c>
      <c r="Q1571" t="s"/>
      <c r="R1571" t="s">
        <v>347</v>
      </c>
      <c r="S1571" t="s">
        <v>177</v>
      </c>
      <c r="T1571" t="s">
        <v>82</v>
      </c>
      <c r="U1571" t="s"/>
      <c r="V1571" t="s">
        <v>83</v>
      </c>
      <c r="W1571" t="s">
        <v>84</v>
      </c>
      <c r="X1571" t="s"/>
      <c r="Y1571" t="s">
        <v>85</v>
      </c>
      <c r="Z1571">
        <f>HYPERLINK("https://hotelmonitor-cachepage.eclerx.com/savepage/tk_1543901457078813_sr_2151.html","info")</f>
        <v/>
      </c>
      <c r="AA1571" t="n">
        <v>151909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87</v>
      </c>
      <c r="AO1571" t="s"/>
      <c r="AP1571" t="n">
        <v>14</v>
      </c>
      <c r="AQ1571" t="s">
        <v>88</v>
      </c>
      <c r="AR1571" t="s">
        <v>116</v>
      </c>
      <c r="AS1571" t="s"/>
      <c r="AT1571" t="s">
        <v>90</v>
      </c>
      <c r="AU1571" t="s"/>
      <c r="AV1571" t="s"/>
      <c r="AW1571" t="s"/>
      <c r="AX1571" t="s"/>
      <c r="AY1571" t="n">
        <v>2311844</v>
      </c>
      <c r="AZ1571" t="s">
        <v>512</v>
      </c>
      <c r="BA1571" t="s"/>
      <c r="BB1571" t="n">
        <v>89537</v>
      </c>
      <c r="BC1571" t="n">
        <v>10.032659</v>
      </c>
      <c r="BD1571" t="n">
        <v>53.620243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97</v>
      </c>
      <c r="B1572" t="s">
        <v>71</v>
      </c>
      <c r="C1572" t="s">
        <v>98</v>
      </c>
      <c r="D1572" t="n">
        <v>2</v>
      </c>
      <c r="E1572" t="s">
        <v>509</v>
      </c>
      <c r="F1572" t="n">
        <v>821274</v>
      </c>
      <c r="G1572" t="s">
        <v>74</v>
      </c>
      <c r="H1572" t="s">
        <v>75</v>
      </c>
      <c r="I1572" t="s"/>
      <c r="J1572" t="s">
        <v>74</v>
      </c>
      <c r="K1572" t="n">
        <v>104</v>
      </c>
      <c r="L1572" t="s">
        <v>76</v>
      </c>
      <c r="M1572" t="s"/>
      <c r="N1572" t="s">
        <v>515</v>
      </c>
      <c r="O1572" t="s">
        <v>78</v>
      </c>
      <c r="P1572" t="s">
        <v>511</v>
      </c>
      <c r="Q1572" t="s"/>
      <c r="R1572" t="s">
        <v>347</v>
      </c>
      <c r="S1572" t="s">
        <v>177</v>
      </c>
      <c r="T1572" t="s">
        <v>82</v>
      </c>
      <c r="U1572" t="s"/>
      <c r="V1572" t="s">
        <v>83</v>
      </c>
      <c r="W1572" t="s">
        <v>84</v>
      </c>
      <c r="X1572" t="s"/>
      <c r="Y1572" t="s">
        <v>85</v>
      </c>
      <c r="Z1572">
        <f>HYPERLINK("https://hotelmonitor-cachepage.eclerx.com/savepage/tk_1543901457078813_sr_2151.html","info")</f>
        <v/>
      </c>
      <c r="AA1572" t="n">
        <v>151909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87</v>
      </c>
      <c r="AO1572" t="s"/>
      <c r="AP1572" t="n">
        <v>14</v>
      </c>
      <c r="AQ1572" t="s">
        <v>88</v>
      </c>
      <c r="AR1572" t="s">
        <v>107</v>
      </c>
      <c r="AS1572" t="s"/>
      <c r="AT1572" t="s">
        <v>90</v>
      </c>
      <c r="AU1572" t="s"/>
      <c r="AV1572" t="s"/>
      <c r="AW1572" t="s"/>
      <c r="AX1572" t="s"/>
      <c r="AY1572" t="n">
        <v>2311844</v>
      </c>
      <c r="AZ1572" t="s">
        <v>512</v>
      </c>
      <c r="BA1572" t="s"/>
      <c r="BB1572" t="n">
        <v>89537</v>
      </c>
      <c r="BC1572" t="n">
        <v>10.032659</v>
      </c>
      <c r="BD1572" t="n">
        <v>53.620243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97</v>
      </c>
      <c r="B1573" t="s">
        <v>71</v>
      </c>
      <c r="C1573" t="s">
        <v>98</v>
      </c>
      <c r="D1573" t="n">
        <v>2</v>
      </c>
      <c r="E1573" t="s">
        <v>509</v>
      </c>
      <c r="F1573" t="n">
        <v>821274</v>
      </c>
      <c r="G1573" t="s">
        <v>74</v>
      </c>
      <c r="H1573" t="s">
        <v>75</v>
      </c>
      <c r="I1573" t="s"/>
      <c r="J1573" t="s">
        <v>74</v>
      </c>
      <c r="K1573" t="n">
        <v>108</v>
      </c>
      <c r="L1573" t="s">
        <v>76</v>
      </c>
      <c r="M1573" t="s"/>
      <c r="N1573" t="s">
        <v>517</v>
      </c>
      <c r="O1573" t="s">
        <v>78</v>
      </c>
      <c r="P1573" t="s">
        <v>511</v>
      </c>
      <c r="Q1573" t="s"/>
      <c r="R1573" t="s">
        <v>347</v>
      </c>
      <c r="S1573" t="s">
        <v>269</v>
      </c>
      <c r="T1573" t="s">
        <v>82</v>
      </c>
      <c r="U1573" t="s"/>
      <c r="V1573" t="s">
        <v>83</v>
      </c>
      <c r="W1573" t="s">
        <v>84</v>
      </c>
      <c r="X1573" t="s"/>
      <c r="Y1573" t="s">
        <v>85</v>
      </c>
      <c r="Z1573">
        <f>HYPERLINK("https://hotelmonitor-cachepage.eclerx.com/savepage/tk_1543901457078813_sr_2151.html","info")</f>
        <v/>
      </c>
      <c r="AA1573" t="n">
        <v>151909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/>
      <c r="AP1573" t="n">
        <v>14</v>
      </c>
      <c r="AQ1573" t="s">
        <v>88</v>
      </c>
      <c r="AR1573" t="s">
        <v>110</v>
      </c>
      <c r="AS1573" t="s"/>
      <c r="AT1573" t="s">
        <v>90</v>
      </c>
      <c r="AU1573" t="s"/>
      <c r="AV1573" t="s"/>
      <c r="AW1573" t="s"/>
      <c r="AX1573" t="s"/>
      <c r="AY1573" t="n">
        <v>2311844</v>
      </c>
      <c r="AZ1573" t="s">
        <v>512</v>
      </c>
      <c r="BA1573" t="s"/>
      <c r="BB1573" t="n">
        <v>89537</v>
      </c>
      <c r="BC1573" t="n">
        <v>10.032659</v>
      </c>
      <c r="BD1573" t="n">
        <v>53.620243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97</v>
      </c>
      <c r="B1574" t="s">
        <v>71</v>
      </c>
      <c r="C1574" t="s">
        <v>98</v>
      </c>
      <c r="D1574" t="n">
        <v>2</v>
      </c>
      <c r="E1574" t="s">
        <v>509</v>
      </c>
      <c r="F1574" t="n">
        <v>821274</v>
      </c>
      <c r="G1574" t="s">
        <v>74</v>
      </c>
      <c r="H1574" t="s">
        <v>75</v>
      </c>
      <c r="I1574" t="s"/>
      <c r="J1574" t="s">
        <v>74</v>
      </c>
      <c r="K1574" t="n">
        <v>110</v>
      </c>
      <c r="L1574" t="s">
        <v>76</v>
      </c>
      <c r="M1574" t="s"/>
      <c r="N1574" t="s">
        <v>77</v>
      </c>
      <c r="O1574" t="s">
        <v>78</v>
      </c>
      <c r="P1574" t="s">
        <v>511</v>
      </c>
      <c r="Q1574" t="s"/>
      <c r="R1574" t="s">
        <v>347</v>
      </c>
      <c r="S1574" t="s">
        <v>151</v>
      </c>
      <c r="T1574" t="s">
        <v>82</v>
      </c>
      <c r="U1574" t="s"/>
      <c r="V1574" t="s">
        <v>83</v>
      </c>
      <c r="W1574" t="s">
        <v>84</v>
      </c>
      <c r="X1574" t="s"/>
      <c r="Y1574" t="s">
        <v>85</v>
      </c>
      <c r="Z1574">
        <f>HYPERLINK("https://hotelmonitor-cachepage.eclerx.com/savepage/tk_1543901457078813_sr_2151.html","info")</f>
        <v/>
      </c>
      <c r="AA1574" t="n">
        <v>151909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/>
      <c r="AP1574" t="n">
        <v>14</v>
      </c>
      <c r="AQ1574" t="s">
        <v>88</v>
      </c>
      <c r="AR1574" t="s">
        <v>126</v>
      </c>
      <c r="AS1574" t="s"/>
      <c r="AT1574" t="s">
        <v>90</v>
      </c>
      <c r="AU1574" t="s"/>
      <c r="AV1574" t="s"/>
      <c r="AW1574" t="s"/>
      <c r="AX1574" t="s"/>
      <c r="AY1574" t="n">
        <v>2311844</v>
      </c>
      <c r="AZ1574" t="s">
        <v>512</v>
      </c>
      <c r="BA1574" t="s"/>
      <c r="BB1574" t="n">
        <v>89537</v>
      </c>
      <c r="BC1574" t="n">
        <v>10.032659</v>
      </c>
      <c r="BD1574" t="n">
        <v>53.620243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97</v>
      </c>
      <c r="B1575" t="s">
        <v>71</v>
      </c>
      <c r="C1575" t="s">
        <v>98</v>
      </c>
      <c r="D1575" t="n">
        <v>2</v>
      </c>
      <c r="E1575" t="s">
        <v>509</v>
      </c>
      <c r="F1575" t="n">
        <v>821274</v>
      </c>
      <c r="G1575" t="s">
        <v>74</v>
      </c>
      <c r="H1575" t="s">
        <v>75</v>
      </c>
      <c r="I1575" t="s"/>
      <c r="J1575" t="s">
        <v>74</v>
      </c>
      <c r="K1575" t="n">
        <v>116</v>
      </c>
      <c r="L1575" t="s">
        <v>76</v>
      </c>
      <c r="M1575" t="s"/>
      <c r="N1575" t="s">
        <v>518</v>
      </c>
      <c r="O1575" t="s">
        <v>78</v>
      </c>
      <c r="P1575" t="s">
        <v>511</v>
      </c>
      <c r="Q1575" t="s"/>
      <c r="R1575" t="s">
        <v>347</v>
      </c>
      <c r="S1575" t="s">
        <v>132</v>
      </c>
      <c r="T1575" t="s">
        <v>82</v>
      </c>
      <c r="U1575" t="s"/>
      <c r="V1575" t="s">
        <v>83</v>
      </c>
      <c r="W1575" t="s">
        <v>84</v>
      </c>
      <c r="X1575" t="s"/>
      <c r="Y1575" t="s">
        <v>85</v>
      </c>
      <c r="Z1575">
        <f>HYPERLINK("https://hotelmonitor-cachepage.eclerx.com/savepage/tk_1543901457078813_sr_2151.html","info")</f>
        <v/>
      </c>
      <c r="AA1575" t="n">
        <v>151909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/>
      <c r="AP1575" t="n">
        <v>14</v>
      </c>
      <c r="AQ1575" t="s">
        <v>88</v>
      </c>
      <c r="AR1575" t="s">
        <v>113</v>
      </c>
      <c r="AS1575" t="s"/>
      <c r="AT1575" t="s">
        <v>90</v>
      </c>
      <c r="AU1575" t="s"/>
      <c r="AV1575" t="s"/>
      <c r="AW1575" t="s"/>
      <c r="AX1575" t="s"/>
      <c r="AY1575" t="n">
        <v>2311844</v>
      </c>
      <c r="AZ1575" t="s">
        <v>512</v>
      </c>
      <c r="BA1575" t="s"/>
      <c r="BB1575" t="n">
        <v>89537</v>
      </c>
      <c r="BC1575" t="n">
        <v>10.032659</v>
      </c>
      <c r="BD1575" t="n">
        <v>53.620243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97</v>
      </c>
      <c r="B1576" t="s">
        <v>71</v>
      </c>
      <c r="C1576" t="s">
        <v>98</v>
      </c>
      <c r="D1576" t="n">
        <v>2</v>
      </c>
      <c r="E1576" t="s">
        <v>509</v>
      </c>
      <c r="F1576" t="n">
        <v>821274</v>
      </c>
      <c r="G1576" t="s">
        <v>74</v>
      </c>
      <c r="H1576" t="s">
        <v>75</v>
      </c>
      <c r="I1576" t="s"/>
      <c r="J1576" t="s">
        <v>74</v>
      </c>
      <c r="K1576" t="n">
        <v>120</v>
      </c>
      <c r="L1576" t="s">
        <v>76</v>
      </c>
      <c r="M1576" t="s"/>
      <c r="N1576" t="s">
        <v>127</v>
      </c>
      <c r="O1576" t="s">
        <v>78</v>
      </c>
      <c r="P1576" t="s">
        <v>511</v>
      </c>
      <c r="Q1576" t="s"/>
      <c r="R1576" t="s">
        <v>347</v>
      </c>
      <c r="S1576" t="s">
        <v>286</v>
      </c>
      <c r="T1576" t="s">
        <v>82</v>
      </c>
      <c r="U1576" t="s"/>
      <c r="V1576" t="s">
        <v>83</v>
      </c>
      <c r="W1576" t="s">
        <v>84</v>
      </c>
      <c r="X1576" t="s"/>
      <c r="Y1576" t="s">
        <v>85</v>
      </c>
      <c r="Z1576">
        <f>HYPERLINK("https://hotelmonitor-cachepage.eclerx.com/savepage/tk_1543901457078813_sr_2151.html","info")</f>
        <v/>
      </c>
      <c r="AA1576" t="n">
        <v>151909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/>
      <c r="AP1576" t="n">
        <v>14</v>
      </c>
      <c r="AQ1576" t="s">
        <v>88</v>
      </c>
      <c r="AR1576" t="s">
        <v>103</v>
      </c>
      <c r="AS1576" t="s"/>
      <c r="AT1576" t="s">
        <v>90</v>
      </c>
      <c r="AU1576" t="s"/>
      <c r="AV1576" t="s"/>
      <c r="AW1576" t="s"/>
      <c r="AX1576" t="s"/>
      <c r="AY1576" t="n">
        <v>2311844</v>
      </c>
      <c r="AZ1576" t="s">
        <v>512</v>
      </c>
      <c r="BA1576" t="s"/>
      <c r="BB1576" t="n">
        <v>89537</v>
      </c>
      <c r="BC1576" t="n">
        <v>10.032659</v>
      </c>
      <c r="BD1576" t="n">
        <v>53.620243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97</v>
      </c>
      <c r="B1577" t="s">
        <v>71</v>
      </c>
      <c r="C1577" t="s">
        <v>98</v>
      </c>
      <c r="D1577" t="n">
        <v>2</v>
      </c>
      <c r="E1577" t="s">
        <v>509</v>
      </c>
      <c r="F1577" t="n">
        <v>821274</v>
      </c>
      <c r="G1577" t="s">
        <v>74</v>
      </c>
      <c r="H1577" t="s">
        <v>75</v>
      </c>
      <c r="I1577" t="s"/>
      <c r="J1577" t="s">
        <v>74</v>
      </c>
      <c r="K1577" t="n">
        <v>126</v>
      </c>
      <c r="L1577" t="s">
        <v>76</v>
      </c>
      <c r="M1577" t="s"/>
      <c r="N1577" t="s">
        <v>111</v>
      </c>
      <c r="O1577" t="s">
        <v>78</v>
      </c>
      <c r="P1577" t="s">
        <v>511</v>
      </c>
      <c r="Q1577" t="s"/>
      <c r="R1577" t="s">
        <v>347</v>
      </c>
      <c r="S1577" t="s">
        <v>289</v>
      </c>
      <c r="T1577" t="s">
        <v>82</v>
      </c>
      <c r="U1577" t="s"/>
      <c r="V1577" t="s">
        <v>83</v>
      </c>
      <c r="W1577" t="s">
        <v>84</v>
      </c>
      <c r="X1577" t="s"/>
      <c r="Y1577" t="s">
        <v>85</v>
      </c>
      <c r="Z1577">
        <f>HYPERLINK("https://hotelmonitor-cachepage.eclerx.com/savepage/tk_1543901457078813_sr_2151.html","info")</f>
        <v/>
      </c>
      <c r="AA1577" t="n">
        <v>151909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/>
      <c r="AP1577" t="n">
        <v>14</v>
      </c>
      <c r="AQ1577" t="s">
        <v>88</v>
      </c>
      <c r="AR1577" t="s">
        <v>113</v>
      </c>
      <c r="AS1577" t="s"/>
      <c r="AT1577" t="s">
        <v>90</v>
      </c>
      <c r="AU1577" t="s"/>
      <c r="AV1577" t="s"/>
      <c r="AW1577" t="s"/>
      <c r="AX1577" t="s"/>
      <c r="AY1577" t="n">
        <v>2311844</v>
      </c>
      <c r="AZ1577" t="s">
        <v>512</v>
      </c>
      <c r="BA1577" t="s"/>
      <c r="BB1577" t="n">
        <v>89537</v>
      </c>
      <c r="BC1577" t="n">
        <v>10.032659</v>
      </c>
      <c r="BD1577" t="n">
        <v>53.620243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97</v>
      </c>
      <c r="B1578" t="s">
        <v>71</v>
      </c>
      <c r="C1578" t="s">
        <v>98</v>
      </c>
      <c r="D1578" t="n">
        <v>2</v>
      </c>
      <c r="E1578" t="s">
        <v>509</v>
      </c>
      <c r="F1578" t="n">
        <v>821274</v>
      </c>
      <c r="G1578" t="s">
        <v>74</v>
      </c>
      <c r="H1578" t="s">
        <v>75</v>
      </c>
      <c r="I1578" t="s"/>
      <c r="J1578" t="s">
        <v>74</v>
      </c>
      <c r="K1578" t="n">
        <v>130</v>
      </c>
      <c r="L1578" t="s">
        <v>76</v>
      </c>
      <c r="M1578" t="s"/>
      <c r="N1578" t="s">
        <v>519</v>
      </c>
      <c r="O1578" t="s">
        <v>78</v>
      </c>
      <c r="P1578" t="s">
        <v>511</v>
      </c>
      <c r="Q1578" t="s"/>
      <c r="R1578" t="s">
        <v>347</v>
      </c>
      <c r="S1578" t="s">
        <v>292</v>
      </c>
      <c r="T1578" t="s">
        <v>82</v>
      </c>
      <c r="U1578" t="s"/>
      <c r="V1578" t="s">
        <v>83</v>
      </c>
      <c r="W1578" t="s">
        <v>84</v>
      </c>
      <c r="X1578" t="s"/>
      <c r="Y1578" t="s">
        <v>85</v>
      </c>
      <c r="Z1578">
        <f>HYPERLINK("https://hotelmonitor-cachepage.eclerx.com/savepage/tk_1543901457078813_sr_2151.html","info")</f>
        <v/>
      </c>
      <c r="AA1578" t="n">
        <v>151909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/>
      <c r="AP1578" t="n">
        <v>14</v>
      </c>
      <c r="AQ1578" t="s">
        <v>88</v>
      </c>
      <c r="AR1578" t="s">
        <v>110</v>
      </c>
      <c r="AS1578" t="s"/>
      <c r="AT1578" t="s">
        <v>90</v>
      </c>
      <c r="AU1578" t="s"/>
      <c r="AV1578" t="s"/>
      <c r="AW1578" t="s"/>
      <c r="AX1578" t="s"/>
      <c r="AY1578" t="n">
        <v>2311844</v>
      </c>
      <c r="AZ1578" t="s">
        <v>512</v>
      </c>
      <c r="BA1578" t="s"/>
      <c r="BB1578" t="n">
        <v>89537</v>
      </c>
      <c r="BC1578" t="n">
        <v>10.032659</v>
      </c>
      <c r="BD1578" t="n">
        <v>53.620243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97</v>
      </c>
      <c r="B1579" t="s">
        <v>71</v>
      </c>
      <c r="C1579" t="s">
        <v>98</v>
      </c>
      <c r="D1579" t="n">
        <v>2</v>
      </c>
      <c r="E1579" t="s">
        <v>509</v>
      </c>
      <c r="F1579" t="n">
        <v>821274</v>
      </c>
      <c r="G1579" t="s">
        <v>74</v>
      </c>
      <c r="H1579" t="s">
        <v>75</v>
      </c>
      <c r="I1579" t="s"/>
      <c r="J1579" t="s">
        <v>74</v>
      </c>
      <c r="K1579" t="n">
        <v>131</v>
      </c>
      <c r="L1579" t="s">
        <v>76</v>
      </c>
      <c r="M1579" t="s"/>
      <c r="N1579" t="s">
        <v>520</v>
      </c>
      <c r="O1579" t="s">
        <v>78</v>
      </c>
      <c r="P1579" t="s">
        <v>511</v>
      </c>
      <c r="Q1579" t="s"/>
      <c r="R1579" t="s">
        <v>347</v>
      </c>
      <c r="S1579" t="s">
        <v>350</v>
      </c>
      <c r="T1579" t="s">
        <v>82</v>
      </c>
      <c r="U1579" t="s"/>
      <c r="V1579" t="s">
        <v>83</v>
      </c>
      <c r="W1579" t="s">
        <v>84</v>
      </c>
      <c r="X1579" t="s"/>
      <c r="Y1579" t="s">
        <v>85</v>
      </c>
      <c r="Z1579">
        <f>HYPERLINK("https://hotelmonitor-cachepage.eclerx.com/savepage/tk_1543901457078813_sr_2151.html","info")</f>
        <v/>
      </c>
      <c r="AA1579" t="n">
        <v>151909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/>
      <c r="AP1579" t="n">
        <v>14</v>
      </c>
      <c r="AQ1579" t="s">
        <v>88</v>
      </c>
      <c r="AR1579" t="s">
        <v>110</v>
      </c>
      <c r="AS1579" t="s"/>
      <c r="AT1579" t="s">
        <v>90</v>
      </c>
      <c r="AU1579" t="s"/>
      <c r="AV1579" t="s"/>
      <c r="AW1579" t="s"/>
      <c r="AX1579" t="s"/>
      <c r="AY1579" t="n">
        <v>2311844</v>
      </c>
      <c r="AZ1579" t="s">
        <v>512</v>
      </c>
      <c r="BA1579" t="s"/>
      <c r="BB1579" t="n">
        <v>89537</v>
      </c>
      <c r="BC1579" t="n">
        <v>10.032659</v>
      </c>
      <c r="BD1579" t="n">
        <v>53.620243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97</v>
      </c>
      <c r="B1580" t="s">
        <v>71</v>
      </c>
      <c r="C1580" t="s">
        <v>98</v>
      </c>
      <c r="D1580" t="n">
        <v>2</v>
      </c>
      <c r="E1580" t="s">
        <v>509</v>
      </c>
      <c r="F1580" t="n">
        <v>821274</v>
      </c>
      <c r="G1580" t="s">
        <v>74</v>
      </c>
      <c r="H1580" t="s">
        <v>75</v>
      </c>
      <c r="I1580" t="s"/>
      <c r="J1580" t="s">
        <v>74</v>
      </c>
      <c r="K1580" t="n">
        <v>135</v>
      </c>
      <c r="L1580" t="s">
        <v>76</v>
      </c>
      <c r="M1580" t="s"/>
      <c r="N1580" t="s">
        <v>521</v>
      </c>
      <c r="O1580" t="s">
        <v>78</v>
      </c>
      <c r="P1580" t="s">
        <v>511</v>
      </c>
      <c r="Q1580" t="s"/>
      <c r="R1580" t="s">
        <v>347</v>
      </c>
      <c r="S1580" t="s">
        <v>474</v>
      </c>
      <c r="T1580" t="s">
        <v>82</v>
      </c>
      <c r="U1580" t="s"/>
      <c r="V1580" t="s">
        <v>83</v>
      </c>
      <c r="W1580" t="s">
        <v>84</v>
      </c>
      <c r="X1580" t="s"/>
      <c r="Y1580" t="s">
        <v>85</v>
      </c>
      <c r="Z1580">
        <f>HYPERLINK("https://hotelmonitor-cachepage.eclerx.com/savepage/tk_1543901457078813_sr_2151.html","info")</f>
        <v/>
      </c>
      <c r="AA1580" t="n">
        <v>151909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/>
      <c r="AP1580" t="n">
        <v>14</v>
      </c>
      <c r="AQ1580" t="s">
        <v>88</v>
      </c>
      <c r="AR1580" t="s">
        <v>156</v>
      </c>
      <c r="AS1580" t="s"/>
      <c r="AT1580" t="s">
        <v>90</v>
      </c>
      <c r="AU1580" t="s"/>
      <c r="AV1580" t="s"/>
      <c r="AW1580" t="s"/>
      <c r="AX1580" t="s"/>
      <c r="AY1580" t="n">
        <v>2311844</v>
      </c>
      <c r="AZ1580" t="s">
        <v>512</v>
      </c>
      <c r="BA1580" t="s"/>
      <c r="BB1580" t="n">
        <v>89537</v>
      </c>
      <c r="BC1580" t="n">
        <v>10.032659</v>
      </c>
      <c r="BD1580" t="n">
        <v>53.620243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97</v>
      </c>
      <c r="B1581" t="s">
        <v>71</v>
      </c>
      <c r="C1581" t="s">
        <v>98</v>
      </c>
      <c r="D1581" t="n">
        <v>2</v>
      </c>
      <c r="E1581" t="s">
        <v>509</v>
      </c>
      <c r="F1581" t="n">
        <v>821274</v>
      </c>
      <c r="G1581" t="s">
        <v>74</v>
      </c>
      <c r="H1581" t="s">
        <v>75</v>
      </c>
      <c r="I1581" t="s"/>
      <c r="J1581" t="s">
        <v>74</v>
      </c>
      <c r="K1581" t="n">
        <v>136</v>
      </c>
      <c r="L1581" t="s">
        <v>76</v>
      </c>
      <c r="M1581" t="s"/>
      <c r="N1581" t="s">
        <v>520</v>
      </c>
      <c r="O1581" t="s">
        <v>78</v>
      </c>
      <c r="P1581" t="s">
        <v>511</v>
      </c>
      <c r="Q1581" t="s"/>
      <c r="R1581" t="s">
        <v>347</v>
      </c>
      <c r="S1581" t="s">
        <v>294</v>
      </c>
      <c r="T1581" t="s">
        <v>82</v>
      </c>
      <c r="U1581" t="s"/>
      <c r="V1581" t="s">
        <v>83</v>
      </c>
      <c r="W1581" t="s">
        <v>84</v>
      </c>
      <c r="X1581" t="s"/>
      <c r="Y1581" t="s">
        <v>85</v>
      </c>
      <c r="Z1581">
        <f>HYPERLINK("https://hotelmonitor-cachepage.eclerx.com/savepage/tk_1543901457078813_sr_2151.html","info")</f>
        <v/>
      </c>
      <c r="AA1581" t="n">
        <v>151909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/>
      <c r="AP1581" t="n">
        <v>14</v>
      </c>
      <c r="AQ1581" t="s">
        <v>88</v>
      </c>
      <c r="AR1581" t="s">
        <v>116</v>
      </c>
      <c r="AS1581" t="s"/>
      <c r="AT1581" t="s">
        <v>90</v>
      </c>
      <c r="AU1581" t="s"/>
      <c r="AV1581" t="s"/>
      <c r="AW1581" t="s"/>
      <c r="AX1581" t="s"/>
      <c r="AY1581" t="n">
        <v>2311844</v>
      </c>
      <c r="AZ1581" t="s">
        <v>512</v>
      </c>
      <c r="BA1581" t="s"/>
      <c r="BB1581" t="n">
        <v>89537</v>
      </c>
      <c r="BC1581" t="n">
        <v>10.032659</v>
      </c>
      <c r="BD1581" t="n">
        <v>53.620243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97</v>
      </c>
      <c r="B1582" t="s">
        <v>71</v>
      </c>
      <c r="C1582" t="s">
        <v>98</v>
      </c>
      <c r="D1582" t="n">
        <v>2</v>
      </c>
      <c r="E1582" t="s">
        <v>509</v>
      </c>
      <c r="F1582" t="n">
        <v>821274</v>
      </c>
      <c r="G1582" t="s">
        <v>74</v>
      </c>
      <c r="H1582" t="s">
        <v>75</v>
      </c>
      <c r="I1582" t="s"/>
      <c r="J1582" t="s">
        <v>74</v>
      </c>
      <c r="K1582" t="n">
        <v>142</v>
      </c>
      <c r="L1582" t="s">
        <v>76</v>
      </c>
      <c r="M1582" t="s"/>
      <c r="N1582" t="s">
        <v>444</v>
      </c>
      <c r="O1582" t="s">
        <v>78</v>
      </c>
      <c r="P1582" t="s">
        <v>511</v>
      </c>
      <c r="Q1582" t="s"/>
      <c r="R1582" t="s">
        <v>347</v>
      </c>
      <c r="S1582" t="s">
        <v>154</v>
      </c>
      <c r="T1582" t="s">
        <v>82</v>
      </c>
      <c r="U1582" t="s"/>
      <c r="V1582" t="s">
        <v>83</v>
      </c>
      <c r="W1582" t="s">
        <v>84</v>
      </c>
      <c r="X1582" t="s"/>
      <c r="Y1582" t="s">
        <v>85</v>
      </c>
      <c r="Z1582">
        <f>HYPERLINK("https://hotelmonitor-cachepage.eclerx.com/savepage/tk_1543901457078813_sr_2151.html","info")</f>
        <v/>
      </c>
      <c r="AA1582" t="n">
        <v>151909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/>
      <c r="AP1582" t="n">
        <v>14</v>
      </c>
      <c r="AQ1582" t="s">
        <v>88</v>
      </c>
      <c r="AR1582" t="s">
        <v>126</v>
      </c>
      <c r="AS1582" t="s"/>
      <c r="AT1582" t="s">
        <v>90</v>
      </c>
      <c r="AU1582" t="s"/>
      <c r="AV1582" t="s"/>
      <c r="AW1582" t="s"/>
      <c r="AX1582" t="s"/>
      <c r="AY1582" t="n">
        <v>2311844</v>
      </c>
      <c r="AZ1582" t="s">
        <v>512</v>
      </c>
      <c r="BA1582" t="s"/>
      <c r="BB1582" t="n">
        <v>89537</v>
      </c>
      <c r="BC1582" t="n">
        <v>10.032659</v>
      </c>
      <c r="BD1582" t="n">
        <v>53.620243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780</v>
      </c>
      <c r="F1583" t="n">
        <v>3630732</v>
      </c>
      <c r="G1583" t="s">
        <v>74</v>
      </c>
      <c r="H1583" t="s">
        <v>75</v>
      </c>
      <c r="I1583" t="s"/>
      <c r="J1583" t="s">
        <v>74</v>
      </c>
      <c r="K1583" t="n">
        <v>97</v>
      </c>
      <c r="L1583" t="s">
        <v>76</v>
      </c>
      <c r="M1583" t="s"/>
      <c r="N1583" t="s">
        <v>782</v>
      </c>
      <c r="O1583" t="s">
        <v>78</v>
      </c>
      <c r="P1583" t="s">
        <v>780</v>
      </c>
      <c r="Q1583" t="s"/>
      <c r="R1583" t="s">
        <v>80</v>
      </c>
      <c r="S1583" t="s">
        <v>314</v>
      </c>
      <c r="T1583" t="s">
        <v>82</v>
      </c>
      <c r="U1583" t="s"/>
      <c r="V1583" t="s">
        <v>83</v>
      </c>
      <c r="W1583" t="s">
        <v>94</v>
      </c>
      <c r="X1583" t="s"/>
      <c r="Y1583" t="s">
        <v>85</v>
      </c>
      <c r="Z1583">
        <f>HYPERLINK("https://hotelmonitor-cachepage.eclerx.com/savepage/tk_1543911577631982_sr_2152.html","info")</f>
        <v/>
      </c>
      <c r="AA1583" t="n">
        <v>224638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/>
      <c r="AP1583" t="n">
        <v>54</v>
      </c>
      <c r="AQ1583" t="s">
        <v>88</v>
      </c>
      <c r="AR1583" t="s">
        <v>110</v>
      </c>
      <c r="AS1583" t="s"/>
      <c r="AT1583" t="s">
        <v>90</v>
      </c>
      <c r="AU1583" t="s"/>
      <c r="AV1583" t="s"/>
      <c r="AW1583" t="s"/>
      <c r="AX1583" t="s"/>
      <c r="AY1583" t="n">
        <v>2311932</v>
      </c>
      <c r="AZ1583" t="s">
        <v>781</v>
      </c>
      <c r="BA1583" t="s"/>
      <c r="BB1583" t="n">
        <v>31553</v>
      </c>
      <c r="BC1583" t="n">
        <v>9.9771094322205</v>
      </c>
      <c r="BD1583" t="n">
        <v>53.564500990077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780</v>
      </c>
      <c r="F1584" t="n">
        <v>3630732</v>
      </c>
      <c r="G1584" t="s">
        <v>74</v>
      </c>
      <c r="H1584" t="s">
        <v>75</v>
      </c>
      <c r="I1584" t="s"/>
      <c r="J1584" t="s">
        <v>74</v>
      </c>
      <c r="K1584" t="n">
        <v>97</v>
      </c>
      <c r="L1584" t="s">
        <v>76</v>
      </c>
      <c r="M1584" t="s"/>
      <c r="N1584" t="s">
        <v>300</v>
      </c>
      <c r="O1584" t="s">
        <v>78</v>
      </c>
      <c r="P1584" t="s">
        <v>780</v>
      </c>
      <c r="Q1584" t="s"/>
      <c r="R1584" t="s">
        <v>80</v>
      </c>
      <c r="S1584" t="s">
        <v>314</v>
      </c>
      <c r="T1584" t="s">
        <v>82</v>
      </c>
      <c r="U1584" t="s"/>
      <c r="V1584" t="s">
        <v>83</v>
      </c>
      <c r="W1584" t="s">
        <v>94</v>
      </c>
      <c r="X1584" t="s"/>
      <c r="Y1584" t="s">
        <v>85</v>
      </c>
      <c r="Z1584">
        <f>HYPERLINK("https://hotelmonitor-cachepage.eclerx.com/savepage/tk_1543911577631982_sr_2152.html","info")</f>
        <v/>
      </c>
      <c r="AA1584" t="n">
        <v>224638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/>
      <c r="AP1584" t="n">
        <v>54</v>
      </c>
      <c r="AQ1584" t="s">
        <v>88</v>
      </c>
      <c r="AR1584" t="s">
        <v>110</v>
      </c>
      <c r="AS1584" t="s"/>
      <c r="AT1584" t="s">
        <v>90</v>
      </c>
      <c r="AU1584" t="s"/>
      <c r="AV1584" t="s"/>
      <c r="AW1584" t="s"/>
      <c r="AX1584" t="s"/>
      <c r="AY1584" t="n">
        <v>2311932</v>
      </c>
      <c r="AZ1584" t="s">
        <v>781</v>
      </c>
      <c r="BA1584" t="s"/>
      <c r="BB1584" t="n">
        <v>31553</v>
      </c>
      <c r="BC1584" t="n">
        <v>9.9771094322205</v>
      </c>
      <c r="BD1584" t="n">
        <v>53.564500990077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780</v>
      </c>
      <c r="F1585" t="n">
        <v>3630732</v>
      </c>
      <c r="G1585" t="s">
        <v>74</v>
      </c>
      <c r="H1585" t="s">
        <v>75</v>
      </c>
      <c r="I1585" t="s"/>
      <c r="J1585" t="s">
        <v>74</v>
      </c>
      <c r="K1585" t="n">
        <v>97</v>
      </c>
      <c r="L1585" t="s">
        <v>76</v>
      </c>
      <c r="M1585" t="s"/>
      <c r="N1585" t="s">
        <v>142</v>
      </c>
      <c r="O1585" t="s">
        <v>78</v>
      </c>
      <c r="P1585" t="s">
        <v>780</v>
      </c>
      <c r="Q1585" t="s"/>
      <c r="R1585" t="s">
        <v>80</v>
      </c>
      <c r="S1585" t="s">
        <v>314</v>
      </c>
      <c r="T1585" t="s">
        <v>82</v>
      </c>
      <c r="U1585" t="s"/>
      <c r="V1585" t="s">
        <v>83</v>
      </c>
      <c r="W1585" t="s">
        <v>94</v>
      </c>
      <c r="X1585" t="s"/>
      <c r="Y1585" t="s">
        <v>85</v>
      </c>
      <c r="Z1585">
        <f>HYPERLINK("https://hotelmonitor-cachepage.eclerx.com/savepage/tk_1543911577631982_sr_2152.html","info")</f>
        <v/>
      </c>
      <c r="AA1585" t="n">
        <v>224638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/>
      <c r="AP1585" t="n">
        <v>54</v>
      </c>
      <c r="AQ1585" t="s">
        <v>88</v>
      </c>
      <c r="AR1585" t="s">
        <v>110</v>
      </c>
      <c r="AS1585" t="s"/>
      <c r="AT1585" t="s">
        <v>90</v>
      </c>
      <c r="AU1585" t="s"/>
      <c r="AV1585" t="s"/>
      <c r="AW1585" t="s"/>
      <c r="AX1585" t="s"/>
      <c r="AY1585" t="n">
        <v>2311932</v>
      </c>
      <c r="AZ1585" t="s">
        <v>781</v>
      </c>
      <c r="BA1585" t="s"/>
      <c r="BB1585" t="n">
        <v>31553</v>
      </c>
      <c r="BC1585" t="n">
        <v>9.9771094322205</v>
      </c>
      <c r="BD1585" t="n">
        <v>53.564500990077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780</v>
      </c>
      <c r="F1586" t="n">
        <v>3630732</v>
      </c>
      <c r="G1586" t="s">
        <v>74</v>
      </c>
      <c r="H1586" t="s">
        <v>75</v>
      </c>
      <c r="I1586" t="s"/>
      <c r="J1586" t="s">
        <v>74</v>
      </c>
      <c r="K1586" t="n">
        <v>99</v>
      </c>
      <c r="L1586" t="s">
        <v>76</v>
      </c>
      <c r="M1586" t="s"/>
      <c r="N1586" t="s">
        <v>300</v>
      </c>
      <c r="O1586" t="s">
        <v>78</v>
      </c>
      <c r="P1586" t="s">
        <v>780</v>
      </c>
      <c r="Q1586" t="s"/>
      <c r="R1586" t="s">
        <v>80</v>
      </c>
      <c r="S1586" t="s">
        <v>525</v>
      </c>
      <c r="T1586" t="s">
        <v>82</v>
      </c>
      <c r="U1586" t="s"/>
      <c r="V1586" t="s">
        <v>83</v>
      </c>
      <c r="W1586" t="s">
        <v>94</v>
      </c>
      <c r="X1586" t="s"/>
      <c r="Y1586" t="s">
        <v>85</v>
      </c>
      <c r="Z1586">
        <f>HYPERLINK("https://hotelmonitor-cachepage.eclerx.com/savepage/tk_1543911577631982_sr_2152.html","info")</f>
        <v/>
      </c>
      <c r="AA1586" t="n">
        <v>224638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/>
      <c r="AP1586" t="n">
        <v>54</v>
      </c>
      <c r="AQ1586" t="s">
        <v>88</v>
      </c>
      <c r="AR1586" t="s">
        <v>116</v>
      </c>
      <c r="AS1586" t="s"/>
      <c r="AT1586" t="s">
        <v>90</v>
      </c>
      <c r="AU1586" t="s"/>
      <c r="AV1586" t="s"/>
      <c r="AW1586" t="s"/>
      <c r="AX1586" t="s"/>
      <c r="AY1586" t="n">
        <v>2311932</v>
      </c>
      <c r="AZ1586" t="s">
        <v>781</v>
      </c>
      <c r="BA1586" t="s"/>
      <c r="BB1586" t="n">
        <v>31553</v>
      </c>
      <c r="BC1586" t="n">
        <v>9.9771094322205</v>
      </c>
      <c r="BD1586" t="n">
        <v>53.564500990077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780</v>
      </c>
      <c r="F1587" t="n">
        <v>3630732</v>
      </c>
      <c r="G1587" t="s">
        <v>74</v>
      </c>
      <c r="H1587" t="s">
        <v>75</v>
      </c>
      <c r="I1587" t="s"/>
      <c r="J1587" t="s">
        <v>74</v>
      </c>
      <c r="K1587" t="n">
        <v>99</v>
      </c>
      <c r="L1587" t="s">
        <v>76</v>
      </c>
      <c r="M1587" t="s"/>
      <c r="N1587" t="s">
        <v>142</v>
      </c>
      <c r="O1587" t="s">
        <v>78</v>
      </c>
      <c r="P1587" t="s">
        <v>780</v>
      </c>
      <c r="Q1587" t="s"/>
      <c r="R1587" t="s">
        <v>80</v>
      </c>
      <c r="S1587" t="s">
        <v>525</v>
      </c>
      <c r="T1587" t="s">
        <v>82</v>
      </c>
      <c r="U1587" t="s"/>
      <c r="V1587" t="s">
        <v>83</v>
      </c>
      <c r="W1587" t="s">
        <v>94</v>
      </c>
      <c r="X1587" t="s"/>
      <c r="Y1587" t="s">
        <v>85</v>
      </c>
      <c r="Z1587">
        <f>HYPERLINK("https://hotelmonitor-cachepage.eclerx.com/savepage/tk_1543911577631982_sr_2152.html","info")</f>
        <v/>
      </c>
      <c r="AA1587" t="n">
        <v>224638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/>
      <c r="AP1587" t="n">
        <v>54</v>
      </c>
      <c r="AQ1587" t="s">
        <v>88</v>
      </c>
      <c r="AR1587" t="s">
        <v>116</v>
      </c>
      <c r="AS1587" t="s"/>
      <c r="AT1587" t="s">
        <v>90</v>
      </c>
      <c r="AU1587" t="s"/>
      <c r="AV1587" t="s"/>
      <c r="AW1587" t="s"/>
      <c r="AX1587" t="s"/>
      <c r="AY1587" t="n">
        <v>2311932</v>
      </c>
      <c r="AZ1587" t="s">
        <v>781</v>
      </c>
      <c r="BA1587" t="s"/>
      <c r="BB1587" t="n">
        <v>31553</v>
      </c>
      <c r="BC1587" t="n">
        <v>9.9771094322205</v>
      </c>
      <c r="BD1587" t="n">
        <v>53.564500990077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780</v>
      </c>
      <c r="F1588" t="n">
        <v>3630732</v>
      </c>
      <c r="G1588" t="s">
        <v>74</v>
      </c>
      <c r="H1588" t="s">
        <v>75</v>
      </c>
      <c r="I1588" t="s"/>
      <c r="J1588" t="s">
        <v>74</v>
      </c>
      <c r="K1588" t="n">
        <v>99</v>
      </c>
      <c r="L1588" t="s">
        <v>76</v>
      </c>
      <c r="M1588" t="s"/>
      <c r="N1588" t="s">
        <v>782</v>
      </c>
      <c r="O1588" t="s">
        <v>78</v>
      </c>
      <c r="P1588" t="s">
        <v>780</v>
      </c>
      <c r="Q1588" t="s"/>
      <c r="R1588" t="s">
        <v>80</v>
      </c>
      <c r="S1588" t="s">
        <v>525</v>
      </c>
      <c r="T1588" t="s">
        <v>82</v>
      </c>
      <c r="U1588" t="s"/>
      <c r="V1588" t="s">
        <v>83</v>
      </c>
      <c r="W1588" t="s">
        <v>94</v>
      </c>
      <c r="X1588" t="s"/>
      <c r="Y1588" t="s">
        <v>85</v>
      </c>
      <c r="Z1588">
        <f>HYPERLINK("https://hotelmonitor-cachepage.eclerx.com/savepage/tk_1543911577631982_sr_2152.html","info")</f>
        <v/>
      </c>
      <c r="AA1588" t="n">
        <v>224638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/>
      <c r="AP1588" t="n">
        <v>54</v>
      </c>
      <c r="AQ1588" t="s">
        <v>88</v>
      </c>
      <c r="AR1588" t="s">
        <v>116</v>
      </c>
      <c r="AS1588" t="s"/>
      <c r="AT1588" t="s">
        <v>90</v>
      </c>
      <c r="AU1588" t="s"/>
      <c r="AV1588" t="s"/>
      <c r="AW1588" t="s"/>
      <c r="AX1588" t="s"/>
      <c r="AY1588" t="n">
        <v>2311932</v>
      </c>
      <c r="AZ1588" t="s">
        <v>781</v>
      </c>
      <c r="BA1588" t="s"/>
      <c r="BB1588" t="n">
        <v>31553</v>
      </c>
      <c r="BC1588" t="n">
        <v>9.9771094322205</v>
      </c>
      <c r="BD1588" t="n">
        <v>53.564500990077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780</v>
      </c>
      <c r="F1589" t="n">
        <v>3630732</v>
      </c>
      <c r="G1589" t="s">
        <v>74</v>
      </c>
      <c r="H1589" t="s">
        <v>75</v>
      </c>
      <c r="I1589" t="s"/>
      <c r="J1589" t="s">
        <v>74</v>
      </c>
      <c r="K1589" t="n">
        <v>114</v>
      </c>
      <c r="L1589" t="s">
        <v>76</v>
      </c>
      <c r="M1589" t="s"/>
      <c r="N1589" t="s">
        <v>77</v>
      </c>
      <c r="O1589" t="s">
        <v>78</v>
      </c>
      <c r="P1589" t="s">
        <v>780</v>
      </c>
      <c r="Q1589" t="s"/>
      <c r="R1589" t="s">
        <v>80</v>
      </c>
      <c r="S1589" t="s">
        <v>284</v>
      </c>
      <c r="T1589" t="s">
        <v>82</v>
      </c>
      <c r="U1589" t="s"/>
      <c r="V1589" t="s">
        <v>83</v>
      </c>
      <c r="W1589" t="s">
        <v>94</v>
      </c>
      <c r="X1589" t="s"/>
      <c r="Y1589" t="s">
        <v>85</v>
      </c>
      <c r="Z1589">
        <f>HYPERLINK("https://hotelmonitor-cachepage.eclerx.com/savepage/tk_1543911577631982_sr_2152.html","info")</f>
        <v/>
      </c>
      <c r="AA1589" t="n">
        <v>224638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/>
      <c r="AP1589" t="n">
        <v>54</v>
      </c>
      <c r="AQ1589" t="s">
        <v>88</v>
      </c>
      <c r="AR1589" t="s">
        <v>126</v>
      </c>
      <c r="AS1589" t="s"/>
      <c r="AT1589" t="s">
        <v>90</v>
      </c>
      <c r="AU1589" t="s"/>
      <c r="AV1589" t="s"/>
      <c r="AW1589" t="s"/>
      <c r="AX1589" t="s"/>
      <c r="AY1589" t="n">
        <v>2311932</v>
      </c>
      <c r="AZ1589" t="s">
        <v>781</v>
      </c>
      <c r="BA1589" t="s"/>
      <c r="BB1589" t="n">
        <v>31553</v>
      </c>
      <c r="BC1589" t="n">
        <v>9.9771094322205</v>
      </c>
      <c r="BD1589" t="n">
        <v>53.564500990077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780</v>
      </c>
      <c r="F1590" t="n">
        <v>3630732</v>
      </c>
      <c r="G1590" t="s">
        <v>74</v>
      </c>
      <c r="H1590" t="s">
        <v>75</v>
      </c>
      <c r="I1590" t="s"/>
      <c r="J1590" t="s">
        <v>74</v>
      </c>
      <c r="K1590" t="n">
        <v>114</v>
      </c>
      <c r="L1590" t="s">
        <v>76</v>
      </c>
      <c r="M1590" t="s"/>
      <c r="N1590" t="s">
        <v>611</v>
      </c>
      <c r="O1590" t="s">
        <v>78</v>
      </c>
      <c r="P1590" t="s">
        <v>780</v>
      </c>
      <c r="Q1590" t="s"/>
      <c r="R1590" t="s">
        <v>80</v>
      </c>
      <c r="S1590" t="s">
        <v>284</v>
      </c>
      <c r="T1590" t="s">
        <v>82</v>
      </c>
      <c r="U1590" t="s"/>
      <c r="V1590" t="s">
        <v>83</v>
      </c>
      <c r="W1590" t="s">
        <v>84</v>
      </c>
      <c r="X1590" t="s"/>
      <c r="Y1590" t="s">
        <v>85</v>
      </c>
      <c r="Z1590">
        <f>HYPERLINK("https://hotelmonitor-cachepage.eclerx.com/savepage/tk_1543911577631982_sr_2152.html","info")</f>
        <v/>
      </c>
      <c r="AA1590" t="n">
        <v>224638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/>
      <c r="AP1590" t="n">
        <v>54</v>
      </c>
      <c r="AQ1590" t="s">
        <v>88</v>
      </c>
      <c r="AR1590" t="s">
        <v>110</v>
      </c>
      <c r="AS1590" t="s"/>
      <c r="AT1590" t="s">
        <v>90</v>
      </c>
      <c r="AU1590" t="s"/>
      <c r="AV1590" t="s"/>
      <c r="AW1590" t="s"/>
      <c r="AX1590" t="s"/>
      <c r="AY1590" t="n">
        <v>2311932</v>
      </c>
      <c r="AZ1590" t="s">
        <v>781</v>
      </c>
      <c r="BA1590" t="s"/>
      <c r="BB1590" t="n">
        <v>31553</v>
      </c>
      <c r="BC1590" t="n">
        <v>9.9771094322205</v>
      </c>
      <c r="BD1590" t="n">
        <v>53.564500990077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780</v>
      </c>
      <c r="F1591" t="n">
        <v>3630732</v>
      </c>
      <c r="G1591" t="s">
        <v>74</v>
      </c>
      <c r="H1591" t="s">
        <v>75</v>
      </c>
      <c r="I1591" t="s"/>
      <c r="J1591" t="s">
        <v>74</v>
      </c>
      <c r="K1591" t="n">
        <v>116</v>
      </c>
      <c r="L1591" t="s">
        <v>76</v>
      </c>
      <c r="M1591" t="s"/>
      <c r="N1591" t="s">
        <v>611</v>
      </c>
      <c r="O1591" t="s">
        <v>78</v>
      </c>
      <c r="P1591" t="s">
        <v>780</v>
      </c>
      <c r="Q1591" t="s"/>
      <c r="R1591" t="s">
        <v>80</v>
      </c>
      <c r="S1591" t="s">
        <v>132</v>
      </c>
      <c r="T1591" t="s">
        <v>82</v>
      </c>
      <c r="U1591" t="s"/>
      <c r="V1591" t="s">
        <v>83</v>
      </c>
      <c r="W1591" t="s">
        <v>84</v>
      </c>
      <c r="X1591" t="s"/>
      <c r="Y1591" t="s">
        <v>85</v>
      </c>
      <c r="Z1591">
        <f>HYPERLINK("https://hotelmonitor-cachepage.eclerx.com/savepage/tk_1543911577631982_sr_2152.html","info")</f>
        <v/>
      </c>
      <c r="AA1591" t="n">
        <v>224638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/>
      <c r="AP1591" t="n">
        <v>54</v>
      </c>
      <c r="AQ1591" t="s">
        <v>88</v>
      </c>
      <c r="AR1591" t="s">
        <v>116</v>
      </c>
      <c r="AS1591" t="s"/>
      <c r="AT1591" t="s">
        <v>90</v>
      </c>
      <c r="AU1591" t="s"/>
      <c r="AV1591" t="s"/>
      <c r="AW1591" t="s"/>
      <c r="AX1591" t="s"/>
      <c r="AY1591" t="n">
        <v>2311932</v>
      </c>
      <c r="AZ1591" t="s">
        <v>781</v>
      </c>
      <c r="BA1591" t="s"/>
      <c r="BB1591" t="n">
        <v>31553</v>
      </c>
      <c r="BC1591" t="n">
        <v>9.9771094322205</v>
      </c>
      <c r="BD1591" t="n">
        <v>53.564500990077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780</v>
      </c>
      <c r="F1592" t="n">
        <v>3630732</v>
      </c>
      <c r="G1592" t="s">
        <v>74</v>
      </c>
      <c r="H1592" t="s">
        <v>75</v>
      </c>
      <c r="I1592" t="s"/>
      <c r="J1592" t="s">
        <v>74</v>
      </c>
      <c r="K1592" t="n">
        <v>122</v>
      </c>
      <c r="L1592" t="s">
        <v>76</v>
      </c>
      <c r="M1592" t="s"/>
      <c r="N1592" t="s">
        <v>783</v>
      </c>
      <c r="O1592" t="s">
        <v>78</v>
      </c>
      <c r="P1592" t="s">
        <v>780</v>
      </c>
      <c r="Q1592" t="s"/>
      <c r="R1592" t="s">
        <v>80</v>
      </c>
      <c r="S1592" t="s">
        <v>288</v>
      </c>
      <c r="T1592" t="s">
        <v>82</v>
      </c>
      <c r="U1592" t="s"/>
      <c r="V1592" t="s">
        <v>83</v>
      </c>
      <c r="W1592" t="s">
        <v>94</v>
      </c>
      <c r="X1592" t="s"/>
      <c r="Y1592" t="s">
        <v>85</v>
      </c>
      <c r="Z1592">
        <f>HYPERLINK("https://hotelmonitor-cachepage.eclerx.com/savepage/tk_1543911577631982_sr_2152.html","info")</f>
        <v/>
      </c>
      <c r="AA1592" t="n">
        <v>224638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/>
      <c r="AP1592" t="n">
        <v>54</v>
      </c>
      <c r="AQ1592" t="s">
        <v>88</v>
      </c>
      <c r="AR1592" t="s">
        <v>110</v>
      </c>
      <c r="AS1592" t="s"/>
      <c r="AT1592" t="s">
        <v>90</v>
      </c>
      <c r="AU1592" t="s"/>
      <c r="AV1592" t="s"/>
      <c r="AW1592" t="s"/>
      <c r="AX1592" t="s"/>
      <c r="AY1592" t="n">
        <v>2311932</v>
      </c>
      <c r="AZ1592" t="s">
        <v>781</v>
      </c>
      <c r="BA1592" t="s"/>
      <c r="BB1592" t="n">
        <v>31553</v>
      </c>
      <c r="BC1592" t="n">
        <v>9.9771094322205</v>
      </c>
      <c r="BD1592" t="n">
        <v>53.564500990077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780</v>
      </c>
      <c r="F1593" t="n">
        <v>3630732</v>
      </c>
      <c r="G1593" t="s">
        <v>74</v>
      </c>
      <c r="H1593" t="s">
        <v>75</v>
      </c>
      <c r="I1593" t="s"/>
      <c r="J1593" t="s">
        <v>74</v>
      </c>
      <c r="K1593" t="n">
        <v>125</v>
      </c>
      <c r="L1593" t="s">
        <v>76</v>
      </c>
      <c r="M1593" t="s"/>
      <c r="N1593" t="s">
        <v>783</v>
      </c>
      <c r="O1593" t="s">
        <v>78</v>
      </c>
      <c r="P1593" t="s">
        <v>780</v>
      </c>
      <c r="Q1593" t="s"/>
      <c r="R1593" t="s">
        <v>80</v>
      </c>
      <c r="S1593" t="s">
        <v>271</v>
      </c>
      <c r="T1593" t="s">
        <v>82</v>
      </c>
      <c r="U1593" t="s"/>
      <c r="V1593" t="s">
        <v>83</v>
      </c>
      <c r="W1593" t="s">
        <v>94</v>
      </c>
      <c r="X1593" t="s"/>
      <c r="Y1593" t="s">
        <v>85</v>
      </c>
      <c r="Z1593">
        <f>HYPERLINK("https://hotelmonitor-cachepage.eclerx.com/savepage/tk_1543911577631982_sr_2152.html","info")</f>
        <v/>
      </c>
      <c r="AA1593" t="n">
        <v>224638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/>
      <c r="AP1593" t="n">
        <v>54</v>
      </c>
      <c r="AQ1593" t="s">
        <v>88</v>
      </c>
      <c r="AR1593" t="s">
        <v>116</v>
      </c>
      <c r="AS1593" t="s"/>
      <c r="AT1593" t="s">
        <v>90</v>
      </c>
      <c r="AU1593" t="s"/>
      <c r="AV1593" t="s"/>
      <c r="AW1593" t="s"/>
      <c r="AX1593" t="s"/>
      <c r="AY1593" t="n">
        <v>2311932</v>
      </c>
      <c r="AZ1593" t="s">
        <v>781</v>
      </c>
      <c r="BA1593" t="s"/>
      <c r="BB1593" t="n">
        <v>31553</v>
      </c>
      <c r="BC1593" t="n">
        <v>9.9771094322205</v>
      </c>
      <c r="BD1593" t="n">
        <v>53.564500990077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780</v>
      </c>
      <c r="F1594" t="n">
        <v>3630732</v>
      </c>
      <c r="G1594" t="s">
        <v>74</v>
      </c>
      <c r="H1594" t="s">
        <v>75</v>
      </c>
      <c r="I1594" t="s"/>
      <c r="J1594" t="s">
        <v>74</v>
      </c>
      <c r="K1594" t="n">
        <v>126</v>
      </c>
      <c r="L1594" t="s">
        <v>76</v>
      </c>
      <c r="M1594" t="s"/>
      <c r="N1594" t="s">
        <v>77</v>
      </c>
      <c r="O1594" t="s">
        <v>78</v>
      </c>
      <c r="P1594" t="s">
        <v>780</v>
      </c>
      <c r="Q1594" t="s"/>
      <c r="R1594" t="s">
        <v>80</v>
      </c>
      <c r="S1594" t="s">
        <v>289</v>
      </c>
      <c r="T1594" t="s">
        <v>82</v>
      </c>
      <c r="U1594" t="s"/>
      <c r="V1594" t="s">
        <v>83</v>
      </c>
      <c r="W1594" t="s">
        <v>84</v>
      </c>
      <c r="X1594" t="s"/>
      <c r="Y1594" t="s">
        <v>85</v>
      </c>
      <c r="Z1594">
        <f>HYPERLINK("https://hotelmonitor-cachepage.eclerx.com/savepage/tk_1543911577631982_sr_2152.html","info")</f>
        <v/>
      </c>
      <c r="AA1594" t="n">
        <v>224638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87</v>
      </c>
      <c r="AO1594" t="s"/>
      <c r="AP1594" t="n">
        <v>54</v>
      </c>
      <c r="AQ1594" t="s">
        <v>88</v>
      </c>
      <c r="AR1594" t="s">
        <v>89</v>
      </c>
      <c r="AS1594" t="s"/>
      <c r="AT1594" t="s">
        <v>90</v>
      </c>
      <c r="AU1594" t="s"/>
      <c r="AV1594" t="s"/>
      <c r="AW1594" t="s"/>
      <c r="AX1594" t="s"/>
      <c r="AY1594" t="n">
        <v>2311932</v>
      </c>
      <c r="AZ1594" t="s">
        <v>781</v>
      </c>
      <c r="BA1594" t="s"/>
      <c r="BB1594" t="n">
        <v>31553</v>
      </c>
      <c r="BC1594" t="n">
        <v>9.9771094322205</v>
      </c>
      <c r="BD1594" t="n">
        <v>53.564500990077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780</v>
      </c>
      <c r="F1595" t="n">
        <v>3630732</v>
      </c>
      <c r="G1595" t="s">
        <v>74</v>
      </c>
      <c r="H1595" t="s">
        <v>75</v>
      </c>
      <c r="I1595" t="s"/>
      <c r="J1595" t="s">
        <v>74</v>
      </c>
      <c r="K1595" t="n">
        <v>126</v>
      </c>
      <c r="L1595" t="s">
        <v>76</v>
      </c>
      <c r="M1595" t="s"/>
      <c r="N1595" t="s">
        <v>93</v>
      </c>
      <c r="O1595" t="s">
        <v>78</v>
      </c>
      <c r="P1595" t="s">
        <v>780</v>
      </c>
      <c r="Q1595" t="s"/>
      <c r="R1595" t="s">
        <v>80</v>
      </c>
      <c r="S1595" t="s">
        <v>289</v>
      </c>
      <c r="T1595" t="s">
        <v>82</v>
      </c>
      <c r="U1595" t="s"/>
      <c r="V1595" t="s">
        <v>83</v>
      </c>
      <c r="W1595" t="s">
        <v>84</v>
      </c>
      <c r="X1595" t="s"/>
      <c r="Y1595" t="s">
        <v>85</v>
      </c>
      <c r="Z1595">
        <f>HYPERLINK("https://hotelmonitor-cachepage.eclerx.com/savepage/tk_1543911577631982_sr_2152.html","info")</f>
        <v/>
      </c>
      <c r="AA1595" t="n">
        <v>224638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87</v>
      </c>
      <c r="AO1595" t="s"/>
      <c r="AP1595" t="n">
        <v>54</v>
      </c>
      <c r="AQ1595" t="s">
        <v>88</v>
      </c>
      <c r="AR1595" t="s">
        <v>89</v>
      </c>
      <c r="AS1595" t="s"/>
      <c r="AT1595" t="s">
        <v>90</v>
      </c>
      <c r="AU1595" t="s"/>
      <c r="AV1595" t="s"/>
      <c r="AW1595" t="s"/>
      <c r="AX1595" t="s"/>
      <c r="AY1595" t="n">
        <v>2311932</v>
      </c>
      <c r="AZ1595" t="s">
        <v>781</v>
      </c>
      <c r="BA1595" t="s"/>
      <c r="BB1595" t="n">
        <v>31553</v>
      </c>
      <c r="BC1595" t="n">
        <v>9.9771094322205</v>
      </c>
      <c r="BD1595" t="n">
        <v>53.564500990077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780</v>
      </c>
      <c r="F1596" t="n">
        <v>3630732</v>
      </c>
      <c r="G1596" t="s">
        <v>74</v>
      </c>
      <c r="H1596" t="s">
        <v>75</v>
      </c>
      <c r="I1596" t="s"/>
      <c r="J1596" t="s">
        <v>74</v>
      </c>
      <c r="K1596" t="n">
        <v>133</v>
      </c>
      <c r="L1596" t="s">
        <v>76</v>
      </c>
      <c r="M1596" t="s"/>
      <c r="N1596" t="s">
        <v>782</v>
      </c>
      <c r="O1596" t="s">
        <v>78</v>
      </c>
      <c r="P1596" t="s">
        <v>780</v>
      </c>
      <c r="Q1596" t="s"/>
      <c r="R1596" t="s">
        <v>80</v>
      </c>
      <c r="S1596" t="s">
        <v>273</v>
      </c>
      <c r="T1596" t="s">
        <v>82</v>
      </c>
      <c r="U1596" t="s"/>
      <c r="V1596" t="s">
        <v>83</v>
      </c>
      <c r="W1596" t="s">
        <v>84</v>
      </c>
      <c r="X1596" t="s"/>
      <c r="Y1596" t="s">
        <v>85</v>
      </c>
      <c r="Z1596">
        <f>HYPERLINK("https://hotelmonitor-cachepage.eclerx.com/savepage/tk_1543911577631982_sr_2152.html","info")</f>
        <v/>
      </c>
      <c r="AA1596" t="n">
        <v>224638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87</v>
      </c>
      <c r="AO1596" t="s"/>
      <c r="AP1596" t="n">
        <v>54</v>
      </c>
      <c r="AQ1596" t="s">
        <v>88</v>
      </c>
      <c r="AR1596" t="s">
        <v>110</v>
      </c>
      <c r="AS1596" t="s"/>
      <c r="AT1596" t="s">
        <v>90</v>
      </c>
      <c r="AU1596" t="s"/>
      <c r="AV1596" t="s"/>
      <c r="AW1596" t="s"/>
      <c r="AX1596" t="s"/>
      <c r="AY1596" t="n">
        <v>2311932</v>
      </c>
      <c r="AZ1596" t="s">
        <v>781</v>
      </c>
      <c r="BA1596" t="s"/>
      <c r="BB1596" t="n">
        <v>31553</v>
      </c>
      <c r="BC1596" t="n">
        <v>9.9771094322205</v>
      </c>
      <c r="BD1596" t="n">
        <v>53.564500990077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780</v>
      </c>
      <c r="F1597" t="n">
        <v>3630732</v>
      </c>
      <c r="G1597" t="s">
        <v>74</v>
      </c>
      <c r="H1597" t="s">
        <v>75</v>
      </c>
      <c r="I1597" t="s"/>
      <c r="J1597" t="s">
        <v>74</v>
      </c>
      <c r="K1597" t="n">
        <v>133</v>
      </c>
      <c r="L1597" t="s">
        <v>76</v>
      </c>
      <c r="M1597" t="s"/>
      <c r="N1597" t="s">
        <v>300</v>
      </c>
      <c r="O1597" t="s">
        <v>78</v>
      </c>
      <c r="P1597" t="s">
        <v>780</v>
      </c>
      <c r="Q1597" t="s"/>
      <c r="R1597" t="s">
        <v>80</v>
      </c>
      <c r="S1597" t="s">
        <v>273</v>
      </c>
      <c r="T1597" t="s">
        <v>82</v>
      </c>
      <c r="U1597" t="s"/>
      <c r="V1597" t="s">
        <v>83</v>
      </c>
      <c r="W1597" t="s">
        <v>84</v>
      </c>
      <c r="X1597" t="s"/>
      <c r="Y1597" t="s">
        <v>85</v>
      </c>
      <c r="Z1597">
        <f>HYPERLINK("https://hotelmonitor-cachepage.eclerx.com/savepage/tk_1543911577631982_sr_2152.html","info")</f>
        <v/>
      </c>
      <c r="AA1597" t="n">
        <v>224638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87</v>
      </c>
      <c r="AO1597" t="s"/>
      <c r="AP1597" t="n">
        <v>54</v>
      </c>
      <c r="AQ1597" t="s">
        <v>88</v>
      </c>
      <c r="AR1597" t="s">
        <v>110</v>
      </c>
      <c r="AS1597" t="s"/>
      <c r="AT1597" t="s">
        <v>90</v>
      </c>
      <c r="AU1597" t="s"/>
      <c r="AV1597" t="s"/>
      <c r="AW1597" t="s"/>
      <c r="AX1597" t="s"/>
      <c r="AY1597" t="n">
        <v>2311932</v>
      </c>
      <c r="AZ1597" t="s">
        <v>781</v>
      </c>
      <c r="BA1597" t="s"/>
      <c r="BB1597" t="n">
        <v>31553</v>
      </c>
      <c r="BC1597" t="n">
        <v>9.9771094322205</v>
      </c>
      <c r="BD1597" t="n">
        <v>53.564500990077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780</v>
      </c>
      <c r="F1598" t="n">
        <v>3630732</v>
      </c>
      <c r="G1598" t="s">
        <v>74</v>
      </c>
      <c r="H1598" t="s">
        <v>75</v>
      </c>
      <c r="I1598" t="s"/>
      <c r="J1598" t="s">
        <v>74</v>
      </c>
      <c r="K1598" t="n">
        <v>133</v>
      </c>
      <c r="L1598" t="s">
        <v>76</v>
      </c>
      <c r="M1598" t="s"/>
      <c r="N1598" t="s">
        <v>142</v>
      </c>
      <c r="O1598" t="s">
        <v>78</v>
      </c>
      <c r="P1598" t="s">
        <v>780</v>
      </c>
      <c r="Q1598" t="s"/>
      <c r="R1598" t="s">
        <v>80</v>
      </c>
      <c r="S1598" t="s">
        <v>273</v>
      </c>
      <c r="T1598" t="s">
        <v>82</v>
      </c>
      <c r="U1598" t="s"/>
      <c r="V1598" t="s">
        <v>83</v>
      </c>
      <c r="W1598" t="s">
        <v>84</v>
      </c>
      <c r="X1598" t="s"/>
      <c r="Y1598" t="s">
        <v>85</v>
      </c>
      <c r="Z1598">
        <f>HYPERLINK("https://hotelmonitor-cachepage.eclerx.com/savepage/tk_1543911577631982_sr_2152.html","info")</f>
        <v/>
      </c>
      <c r="AA1598" t="n">
        <v>224638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87</v>
      </c>
      <c r="AO1598" t="s"/>
      <c r="AP1598" t="n">
        <v>54</v>
      </c>
      <c r="AQ1598" t="s">
        <v>88</v>
      </c>
      <c r="AR1598" t="s">
        <v>110</v>
      </c>
      <c r="AS1598" t="s"/>
      <c r="AT1598" t="s">
        <v>90</v>
      </c>
      <c r="AU1598" t="s"/>
      <c r="AV1598" t="s"/>
      <c r="AW1598" t="s"/>
      <c r="AX1598" t="s"/>
      <c r="AY1598" t="n">
        <v>2311932</v>
      </c>
      <c r="AZ1598" t="s">
        <v>781</v>
      </c>
      <c r="BA1598" t="s"/>
      <c r="BB1598" t="n">
        <v>31553</v>
      </c>
      <c r="BC1598" t="n">
        <v>9.9771094322205</v>
      </c>
      <c r="BD1598" t="n">
        <v>53.564500990077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780</v>
      </c>
      <c r="F1599" t="n">
        <v>3630732</v>
      </c>
      <c r="G1599" t="s">
        <v>74</v>
      </c>
      <c r="H1599" t="s">
        <v>75</v>
      </c>
      <c r="I1599" t="s"/>
      <c r="J1599" t="s">
        <v>74</v>
      </c>
      <c r="K1599" t="n">
        <v>136</v>
      </c>
      <c r="L1599" t="s">
        <v>76</v>
      </c>
      <c r="M1599" t="s"/>
      <c r="N1599" t="s">
        <v>782</v>
      </c>
      <c r="O1599" t="s">
        <v>78</v>
      </c>
      <c r="P1599" t="s">
        <v>780</v>
      </c>
      <c r="Q1599" t="s"/>
      <c r="R1599" t="s">
        <v>80</v>
      </c>
      <c r="S1599" t="s">
        <v>294</v>
      </c>
      <c r="T1599" t="s">
        <v>82</v>
      </c>
      <c r="U1599" t="s"/>
      <c r="V1599" t="s">
        <v>83</v>
      </c>
      <c r="W1599" t="s">
        <v>84</v>
      </c>
      <c r="X1599" t="s"/>
      <c r="Y1599" t="s">
        <v>85</v>
      </c>
      <c r="Z1599">
        <f>HYPERLINK("https://hotelmonitor-cachepage.eclerx.com/savepage/tk_1543911577631982_sr_2152.html","info")</f>
        <v/>
      </c>
      <c r="AA1599" t="n">
        <v>224638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87</v>
      </c>
      <c r="AO1599" t="s"/>
      <c r="AP1599" t="n">
        <v>54</v>
      </c>
      <c r="AQ1599" t="s">
        <v>88</v>
      </c>
      <c r="AR1599" t="s">
        <v>116</v>
      </c>
      <c r="AS1599" t="s"/>
      <c r="AT1599" t="s">
        <v>90</v>
      </c>
      <c r="AU1599" t="s"/>
      <c r="AV1599" t="s"/>
      <c r="AW1599" t="s"/>
      <c r="AX1599" t="s"/>
      <c r="AY1599" t="n">
        <v>2311932</v>
      </c>
      <c r="AZ1599" t="s">
        <v>781</v>
      </c>
      <c r="BA1599" t="s"/>
      <c r="BB1599" t="n">
        <v>31553</v>
      </c>
      <c r="BC1599" t="n">
        <v>9.9771094322205</v>
      </c>
      <c r="BD1599" t="n">
        <v>53.564500990077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780</v>
      </c>
      <c r="F1600" t="n">
        <v>3630732</v>
      </c>
      <c r="G1600" t="s">
        <v>74</v>
      </c>
      <c r="H1600" t="s">
        <v>75</v>
      </c>
      <c r="I1600" t="s"/>
      <c r="J1600" t="s">
        <v>74</v>
      </c>
      <c r="K1600" t="n">
        <v>136</v>
      </c>
      <c r="L1600" t="s">
        <v>76</v>
      </c>
      <c r="M1600" t="s"/>
      <c r="N1600" t="s">
        <v>142</v>
      </c>
      <c r="O1600" t="s">
        <v>78</v>
      </c>
      <c r="P1600" t="s">
        <v>780</v>
      </c>
      <c r="Q1600" t="s"/>
      <c r="R1600" t="s">
        <v>80</v>
      </c>
      <c r="S1600" t="s">
        <v>294</v>
      </c>
      <c r="T1600" t="s">
        <v>82</v>
      </c>
      <c r="U1600" t="s"/>
      <c r="V1600" t="s">
        <v>83</v>
      </c>
      <c r="W1600" t="s">
        <v>84</v>
      </c>
      <c r="X1600" t="s"/>
      <c r="Y1600" t="s">
        <v>85</v>
      </c>
      <c r="Z1600">
        <f>HYPERLINK("https://hotelmonitor-cachepage.eclerx.com/savepage/tk_1543911577631982_sr_2152.html","info")</f>
        <v/>
      </c>
      <c r="AA1600" t="n">
        <v>224638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87</v>
      </c>
      <c r="AO1600" t="s"/>
      <c r="AP1600" t="n">
        <v>54</v>
      </c>
      <c r="AQ1600" t="s">
        <v>88</v>
      </c>
      <c r="AR1600" t="s">
        <v>116</v>
      </c>
      <c r="AS1600" t="s"/>
      <c r="AT1600" t="s">
        <v>90</v>
      </c>
      <c r="AU1600" t="s"/>
      <c r="AV1600" t="s"/>
      <c r="AW1600" t="s"/>
      <c r="AX1600" t="s"/>
      <c r="AY1600" t="n">
        <v>2311932</v>
      </c>
      <c r="AZ1600" t="s">
        <v>781</v>
      </c>
      <c r="BA1600" t="s"/>
      <c r="BB1600" t="n">
        <v>31553</v>
      </c>
      <c r="BC1600" t="n">
        <v>9.9771094322205</v>
      </c>
      <c r="BD1600" t="n">
        <v>53.564500990077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780</v>
      </c>
      <c r="F1601" t="n">
        <v>3630732</v>
      </c>
      <c r="G1601" t="s">
        <v>74</v>
      </c>
      <c r="H1601" t="s">
        <v>75</v>
      </c>
      <c r="I1601" t="s"/>
      <c r="J1601" t="s">
        <v>74</v>
      </c>
      <c r="K1601" t="n">
        <v>136</v>
      </c>
      <c r="L1601" t="s">
        <v>76</v>
      </c>
      <c r="M1601" t="s"/>
      <c r="N1601" t="s">
        <v>300</v>
      </c>
      <c r="O1601" t="s">
        <v>78</v>
      </c>
      <c r="P1601" t="s">
        <v>780</v>
      </c>
      <c r="Q1601" t="s"/>
      <c r="R1601" t="s">
        <v>80</v>
      </c>
      <c r="S1601" t="s">
        <v>294</v>
      </c>
      <c r="T1601" t="s">
        <v>82</v>
      </c>
      <c r="U1601" t="s"/>
      <c r="V1601" t="s">
        <v>83</v>
      </c>
      <c r="W1601" t="s">
        <v>84</v>
      </c>
      <c r="X1601" t="s"/>
      <c r="Y1601" t="s">
        <v>85</v>
      </c>
      <c r="Z1601">
        <f>HYPERLINK("https://hotelmonitor-cachepage.eclerx.com/savepage/tk_1543911577631982_sr_2152.html","info")</f>
        <v/>
      </c>
      <c r="AA1601" t="n">
        <v>224638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/>
      <c r="AP1601" t="n">
        <v>54</v>
      </c>
      <c r="AQ1601" t="s">
        <v>88</v>
      </c>
      <c r="AR1601" t="s">
        <v>116</v>
      </c>
      <c r="AS1601" t="s"/>
      <c r="AT1601" t="s">
        <v>90</v>
      </c>
      <c r="AU1601" t="s"/>
      <c r="AV1601" t="s"/>
      <c r="AW1601" t="s"/>
      <c r="AX1601" t="s"/>
      <c r="AY1601" t="n">
        <v>2311932</v>
      </c>
      <c r="AZ1601" t="s">
        <v>781</v>
      </c>
      <c r="BA1601" t="s"/>
      <c r="BB1601" t="n">
        <v>31553</v>
      </c>
      <c r="BC1601" t="n">
        <v>9.9771094322205</v>
      </c>
      <c r="BD1601" t="n">
        <v>53.564500990077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780</v>
      </c>
      <c r="F1602" t="n">
        <v>3630732</v>
      </c>
      <c r="G1602" t="s">
        <v>74</v>
      </c>
      <c r="H1602" t="s">
        <v>75</v>
      </c>
      <c r="I1602" t="s"/>
      <c r="J1602" t="s">
        <v>74</v>
      </c>
      <c r="K1602" t="n">
        <v>137</v>
      </c>
      <c r="L1602" t="s">
        <v>76</v>
      </c>
      <c r="M1602" t="s"/>
      <c r="N1602" t="s">
        <v>77</v>
      </c>
      <c r="O1602" t="s">
        <v>78</v>
      </c>
      <c r="P1602" t="s">
        <v>780</v>
      </c>
      <c r="Q1602" t="s"/>
      <c r="R1602" t="s">
        <v>80</v>
      </c>
      <c r="S1602" t="s">
        <v>495</v>
      </c>
      <c r="T1602" t="s">
        <v>82</v>
      </c>
      <c r="U1602" t="s"/>
      <c r="V1602" t="s">
        <v>83</v>
      </c>
      <c r="W1602" t="s">
        <v>84</v>
      </c>
      <c r="X1602" t="s"/>
      <c r="Y1602" t="s">
        <v>85</v>
      </c>
      <c r="Z1602">
        <f>HYPERLINK("https://hotelmonitor-cachepage.eclerx.com/savepage/tk_1543911577631982_sr_2152.html","info")</f>
        <v/>
      </c>
      <c r="AA1602" t="n">
        <v>224638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/>
      <c r="AP1602" t="n">
        <v>54</v>
      </c>
      <c r="AQ1602" t="s">
        <v>88</v>
      </c>
      <c r="AR1602" t="s">
        <v>126</v>
      </c>
      <c r="AS1602" t="s"/>
      <c r="AT1602" t="s">
        <v>90</v>
      </c>
      <c r="AU1602" t="s"/>
      <c r="AV1602" t="s"/>
      <c r="AW1602" t="s"/>
      <c r="AX1602" t="s"/>
      <c r="AY1602" t="n">
        <v>2311932</v>
      </c>
      <c r="AZ1602" t="s">
        <v>781</v>
      </c>
      <c r="BA1602" t="s"/>
      <c r="BB1602" t="n">
        <v>31553</v>
      </c>
      <c r="BC1602" t="n">
        <v>9.9771094322205</v>
      </c>
      <c r="BD1602" t="n">
        <v>53.564500990077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780</v>
      </c>
      <c r="F1603" t="n">
        <v>3630732</v>
      </c>
      <c r="G1603" t="s">
        <v>74</v>
      </c>
      <c r="H1603" t="s">
        <v>75</v>
      </c>
      <c r="I1603" t="s"/>
      <c r="J1603" t="s">
        <v>74</v>
      </c>
      <c r="K1603" t="n">
        <v>141</v>
      </c>
      <c r="L1603" t="s">
        <v>76</v>
      </c>
      <c r="M1603" t="s"/>
      <c r="N1603" t="s">
        <v>77</v>
      </c>
      <c r="O1603" t="s">
        <v>78</v>
      </c>
      <c r="P1603" t="s">
        <v>780</v>
      </c>
      <c r="Q1603" t="s"/>
      <c r="R1603" t="s">
        <v>80</v>
      </c>
      <c r="S1603" t="s">
        <v>353</v>
      </c>
      <c r="T1603" t="s">
        <v>82</v>
      </c>
      <c r="U1603" t="s"/>
      <c r="V1603" t="s">
        <v>83</v>
      </c>
      <c r="W1603" t="s">
        <v>84</v>
      </c>
      <c r="X1603" t="s"/>
      <c r="Y1603" t="s">
        <v>85</v>
      </c>
      <c r="Z1603">
        <f>HYPERLINK("https://hotelmonitor-cachepage.eclerx.com/savepage/tk_1543911577631982_sr_2152.html","info")</f>
        <v/>
      </c>
      <c r="AA1603" t="n">
        <v>224638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/>
      <c r="AP1603" t="n">
        <v>54</v>
      </c>
      <c r="AQ1603" t="s">
        <v>88</v>
      </c>
      <c r="AR1603" t="s">
        <v>119</v>
      </c>
      <c r="AS1603" t="s"/>
      <c r="AT1603" t="s">
        <v>90</v>
      </c>
      <c r="AU1603" t="s"/>
      <c r="AV1603" t="s"/>
      <c r="AW1603" t="s"/>
      <c r="AX1603" t="s"/>
      <c r="AY1603" t="n">
        <v>2311932</v>
      </c>
      <c r="AZ1603" t="s">
        <v>781</v>
      </c>
      <c r="BA1603" t="s"/>
      <c r="BB1603" t="n">
        <v>31553</v>
      </c>
      <c r="BC1603" t="n">
        <v>9.9771094322205</v>
      </c>
      <c r="BD1603" t="n">
        <v>53.564500990077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780</v>
      </c>
      <c r="F1604" t="n">
        <v>3630732</v>
      </c>
      <c r="G1604" t="s">
        <v>74</v>
      </c>
      <c r="H1604" t="s">
        <v>75</v>
      </c>
      <c r="I1604" t="s"/>
      <c r="J1604" t="s">
        <v>74</v>
      </c>
      <c r="K1604" t="n">
        <v>143</v>
      </c>
      <c r="L1604" t="s">
        <v>76</v>
      </c>
      <c r="M1604" t="s"/>
      <c r="N1604" t="s">
        <v>77</v>
      </c>
      <c r="O1604" t="s">
        <v>78</v>
      </c>
      <c r="P1604" t="s">
        <v>780</v>
      </c>
      <c r="Q1604" t="s"/>
      <c r="R1604" t="s">
        <v>80</v>
      </c>
      <c r="S1604" t="s">
        <v>155</v>
      </c>
      <c r="T1604" t="s">
        <v>82</v>
      </c>
      <c r="U1604" t="s"/>
      <c r="V1604" t="s">
        <v>83</v>
      </c>
      <c r="W1604" t="s">
        <v>84</v>
      </c>
      <c r="X1604" t="s"/>
      <c r="Y1604" t="s">
        <v>85</v>
      </c>
      <c r="Z1604">
        <f>HYPERLINK("https://hotelmonitor-cachepage.eclerx.com/savepage/tk_1543911577631982_sr_2152.html","info")</f>
        <v/>
      </c>
      <c r="AA1604" t="n">
        <v>224638</v>
      </c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/>
      <c r="AP1604" t="n">
        <v>54</v>
      </c>
      <c r="AQ1604" t="s">
        <v>88</v>
      </c>
      <c r="AR1604" t="s">
        <v>124</v>
      </c>
      <c r="AS1604" t="s"/>
      <c r="AT1604" t="s">
        <v>90</v>
      </c>
      <c r="AU1604" t="s"/>
      <c r="AV1604" t="s"/>
      <c r="AW1604" t="s"/>
      <c r="AX1604" t="s"/>
      <c r="AY1604" t="n">
        <v>2311932</v>
      </c>
      <c r="AZ1604" t="s">
        <v>781</v>
      </c>
      <c r="BA1604" t="s"/>
      <c r="BB1604" t="n">
        <v>31553</v>
      </c>
      <c r="BC1604" t="n">
        <v>9.9771094322205</v>
      </c>
      <c r="BD1604" t="n">
        <v>53.564500990077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780</v>
      </c>
      <c r="F1605" t="n">
        <v>3630732</v>
      </c>
      <c r="G1605" t="s">
        <v>74</v>
      </c>
      <c r="H1605" t="s">
        <v>75</v>
      </c>
      <c r="I1605" t="s"/>
      <c r="J1605" t="s">
        <v>74</v>
      </c>
      <c r="K1605" t="n">
        <v>158</v>
      </c>
      <c r="L1605" t="s">
        <v>76</v>
      </c>
      <c r="M1605" t="s"/>
      <c r="N1605" t="s">
        <v>783</v>
      </c>
      <c r="O1605" t="s">
        <v>78</v>
      </c>
      <c r="P1605" t="s">
        <v>780</v>
      </c>
      <c r="Q1605" t="s"/>
      <c r="R1605" t="s">
        <v>80</v>
      </c>
      <c r="S1605" t="s">
        <v>459</v>
      </c>
      <c r="T1605" t="s">
        <v>82</v>
      </c>
      <c r="U1605" t="s"/>
      <c r="V1605" t="s">
        <v>83</v>
      </c>
      <c r="W1605" t="s">
        <v>84</v>
      </c>
      <c r="X1605" t="s"/>
      <c r="Y1605" t="s">
        <v>85</v>
      </c>
      <c r="Z1605">
        <f>HYPERLINK("https://hotelmonitor-cachepage.eclerx.com/savepage/tk_1543911577631982_sr_2152.html","info")</f>
        <v/>
      </c>
      <c r="AA1605" t="n">
        <v>224638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/>
      <c r="AP1605" t="n">
        <v>54</v>
      </c>
      <c r="AQ1605" t="s">
        <v>88</v>
      </c>
      <c r="AR1605" t="s">
        <v>110</v>
      </c>
      <c r="AS1605" t="s"/>
      <c r="AT1605" t="s">
        <v>90</v>
      </c>
      <c r="AU1605" t="s"/>
      <c r="AV1605" t="s"/>
      <c r="AW1605" t="s"/>
      <c r="AX1605" t="s"/>
      <c r="AY1605" t="n">
        <v>2311932</v>
      </c>
      <c r="AZ1605" t="s">
        <v>781</v>
      </c>
      <c r="BA1605" t="s"/>
      <c r="BB1605" t="n">
        <v>31553</v>
      </c>
      <c r="BC1605" t="n">
        <v>9.9771094322205</v>
      </c>
      <c r="BD1605" t="n">
        <v>53.564500990077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780</v>
      </c>
      <c r="F1606" t="n">
        <v>3630732</v>
      </c>
      <c r="G1606" t="s">
        <v>74</v>
      </c>
      <c r="H1606" t="s">
        <v>75</v>
      </c>
      <c r="I1606" t="s"/>
      <c r="J1606" t="s">
        <v>74</v>
      </c>
      <c r="K1606" t="n">
        <v>161</v>
      </c>
      <c r="L1606" t="s">
        <v>76</v>
      </c>
      <c r="M1606" t="s"/>
      <c r="N1606" t="s">
        <v>783</v>
      </c>
      <c r="O1606" t="s">
        <v>78</v>
      </c>
      <c r="P1606" t="s">
        <v>780</v>
      </c>
      <c r="Q1606" t="s"/>
      <c r="R1606" t="s">
        <v>80</v>
      </c>
      <c r="S1606" t="s">
        <v>81</v>
      </c>
      <c r="T1606" t="s">
        <v>82</v>
      </c>
      <c r="U1606" t="s"/>
      <c r="V1606" t="s">
        <v>83</v>
      </c>
      <c r="W1606" t="s">
        <v>84</v>
      </c>
      <c r="X1606" t="s"/>
      <c r="Y1606" t="s">
        <v>85</v>
      </c>
      <c r="Z1606">
        <f>HYPERLINK("https://hotelmonitor-cachepage.eclerx.com/savepage/tk_1543911577631982_sr_2152.html","info")</f>
        <v/>
      </c>
      <c r="AA1606" t="n">
        <v>224638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/>
      <c r="AP1606" t="n">
        <v>54</v>
      </c>
      <c r="AQ1606" t="s">
        <v>88</v>
      </c>
      <c r="AR1606" t="s">
        <v>116</v>
      </c>
      <c r="AS1606" t="s"/>
      <c r="AT1606" t="s">
        <v>90</v>
      </c>
      <c r="AU1606" t="s"/>
      <c r="AV1606" t="s"/>
      <c r="AW1606" t="s"/>
      <c r="AX1606" t="s"/>
      <c r="AY1606" t="n">
        <v>2311932</v>
      </c>
      <c r="AZ1606" t="s">
        <v>781</v>
      </c>
      <c r="BA1606" t="s"/>
      <c r="BB1606" t="n">
        <v>31553</v>
      </c>
      <c r="BC1606" t="n">
        <v>9.9771094322205</v>
      </c>
      <c r="BD1606" t="n">
        <v>53.564500990077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780</v>
      </c>
      <c r="F1607" t="n">
        <v>3630732</v>
      </c>
      <c r="G1607" t="s">
        <v>74</v>
      </c>
      <c r="H1607" t="s">
        <v>75</v>
      </c>
      <c r="I1607" t="s"/>
      <c r="J1607" t="s">
        <v>74</v>
      </c>
      <c r="K1607" t="n">
        <v>194</v>
      </c>
      <c r="L1607" t="s">
        <v>76</v>
      </c>
      <c r="M1607" t="s"/>
      <c r="N1607" t="s">
        <v>159</v>
      </c>
      <c r="O1607" t="s">
        <v>78</v>
      </c>
      <c r="P1607" t="s">
        <v>780</v>
      </c>
      <c r="Q1607" t="s"/>
      <c r="R1607" t="s">
        <v>80</v>
      </c>
      <c r="S1607" t="s">
        <v>190</v>
      </c>
      <c r="T1607" t="s">
        <v>82</v>
      </c>
      <c r="U1607" t="s"/>
      <c r="V1607" t="s">
        <v>83</v>
      </c>
      <c r="W1607" t="s">
        <v>94</v>
      </c>
      <c r="X1607" t="s"/>
      <c r="Y1607" t="s">
        <v>85</v>
      </c>
      <c r="Z1607">
        <f>HYPERLINK("https://hotelmonitor-cachepage.eclerx.com/savepage/tk_1543911577631982_sr_2152.html","info")</f>
        <v/>
      </c>
      <c r="AA1607" t="n">
        <v>224638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/>
      <c r="AP1607" t="n">
        <v>54</v>
      </c>
      <c r="AQ1607" t="s">
        <v>88</v>
      </c>
      <c r="AR1607" t="s">
        <v>156</v>
      </c>
      <c r="AS1607" t="s"/>
      <c r="AT1607" t="s">
        <v>90</v>
      </c>
      <c r="AU1607" t="s"/>
      <c r="AV1607" t="s"/>
      <c r="AW1607" t="s"/>
      <c r="AX1607" t="s"/>
      <c r="AY1607" t="n">
        <v>2311932</v>
      </c>
      <c r="AZ1607" t="s">
        <v>781</v>
      </c>
      <c r="BA1607" t="s"/>
      <c r="BB1607" t="n">
        <v>31553</v>
      </c>
      <c r="BC1607" t="n">
        <v>9.9771094322205</v>
      </c>
      <c r="BD1607" t="n">
        <v>53.564500990077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780</v>
      </c>
      <c r="F1608" t="n">
        <v>3630732</v>
      </c>
      <c r="G1608" t="s">
        <v>74</v>
      </c>
      <c r="H1608" t="s">
        <v>75</v>
      </c>
      <c r="I1608" t="s"/>
      <c r="J1608" t="s">
        <v>74</v>
      </c>
      <c r="K1608" t="n">
        <v>194</v>
      </c>
      <c r="L1608" t="s">
        <v>76</v>
      </c>
      <c r="M1608" t="s"/>
      <c r="N1608" t="s">
        <v>559</v>
      </c>
      <c r="O1608" t="s">
        <v>78</v>
      </c>
      <c r="P1608" t="s">
        <v>780</v>
      </c>
      <c r="Q1608" t="s"/>
      <c r="R1608" t="s">
        <v>80</v>
      </c>
      <c r="S1608" t="s">
        <v>190</v>
      </c>
      <c r="T1608" t="s">
        <v>82</v>
      </c>
      <c r="U1608" t="s"/>
      <c r="V1608" t="s">
        <v>83</v>
      </c>
      <c r="W1608" t="s">
        <v>94</v>
      </c>
      <c r="X1608" t="s"/>
      <c r="Y1608" t="s">
        <v>85</v>
      </c>
      <c r="Z1608">
        <f>HYPERLINK("https://hotelmonitor-cachepage.eclerx.com/savepage/tk_1543911577631982_sr_2152.html","info")</f>
        <v/>
      </c>
      <c r="AA1608" t="n">
        <v>224638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/>
      <c r="AP1608" t="n">
        <v>54</v>
      </c>
      <c r="AQ1608" t="s">
        <v>88</v>
      </c>
      <c r="AR1608" t="s">
        <v>156</v>
      </c>
      <c r="AS1608" t="s"/>
      <c r="AT1608" t="s">
        <v>90</v>
      </c>
      <c r="AU1608" t="s"/>
      <c r="AV1608" t="s"/>
      <c r="AW1608" t="s"/>
      <c r="AX1608" t="s"/>
      <c r="AY1608" t="n">
        <v>2311932</v>
      </c>
      <c r="AZ1608" t="s">
        <v>781</v>
      </c>
      <c r="BA1608" t="s"/>
      <c r="BB1608" t="n">
        <v>31553</v>
      </c>
      <c r="BC1608" t="n">
        <v>9.9771094322205</v>
      </c>
      <c r="BD1608" t="n">
        <v>53.564500990077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780</v>
      </c>
      <c r="F1609" t="n">
        <v>3630732</v>
      </c>
      <c r="G1609" t="s">
        <v>74</v>
      </c>
      <c r="H1609" t="s">
        <v>75</v>
      </c>
      <c r="I1609" t="s"/>
      <c r="J1609" t="s">
        <v>74</v>
      </c>
      <c r="K1609" t="n">
        <v>194</v>
      </c>
      <c r="L1609" t="s">
        <v>76</v>
      </c>
      <c r="M1609" t="s"/>
      <c r="N1609" t="s">
        <v>754</v>
      </c>
      <c r="O1609" t="s">
        <v>78</v>
      </c>
      <c r="P1609" t="s">
        <v>780</v>
      </c>
      <c r="Q1609" t="s"/>
      <c r="R1609" t="s">
        <v>80</v>
      </c>
      <c r="S1609" t="s">
        <v>190</v>
      </c>
      <c r="T1609" t="s">
        <v>82</v>
      </c>
      <c r="U1609" t="s"/>
      <c r="V1609" t="s">
        <v>83</v>
      </c>
      <c r="W1609" t="s">
        <v>94</v>
      </c>
      <c r="X1609" t="s"/>
      <c r="Y1609" t="s">
        <v>85</v>
      </c>
      <c r="Z1609">
        <f>HYPERLINK("https://hotelmonitor-cachepage.eclerx.com/savepage/tk_1543911577631982_sr_2152.html","info")</f>
        <v/>
      </c>
      <c r="AA1609" t="n">
        <v>224638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/>
      <c r="AP1609" t="n">
        <v>54</v>
      </c>
      <c r="AQ1609" t="s">
        <v>88</v>
      </c>
      <c r="AR1609" t="s">
        <v>156</v>
      </c>
      <c r="AS1609" t="s"/>
      <c r="AT1609" t="s">
        <v>90</v>
      </c>
      <c r="AU1609" t="s"/>
      <c r="AV1609" t="s"/>
      <c r="AW1609" t="s"/>
      <c r="AX1609" t="s"/>
      <c r="AY1609" t="n">
        <v>2311932</v>
      </c>
      <c r="AZ1609" t="s">
        <v>781</v>
      </c>
      <c r="BA1609" t="s"/>
      <c r="BB1609" t="n">
        <v>31553</v>
      </c>
      <c r="BC1609" t="n">
        <v>9.9771094322205</v>
      </c>
      <c r="BD1609" t="n">
        <v>53.564500990077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780</v>
      </c>
      <c r="F1610" t="n">
        <v>3630732</v>
      </c>
      <c r="G1610" t="s">
        <v>74</v>
      </c>
      <c r="H1610" t="s">
        <v>75</v>
      </c>
      <c r="I1610" t="s"/>
      <c r="J1610" t="s">
        <v>74</v>
      </c>
      <c r="K1610" t="n">
        <v>227</v>
      </c>
      <c r="L1610" t="s">
        <v>76</v>
      </c>
      <c r="M1610" t="s"/>
      <c r="N1610" t="s">
        <v>77</v>
      </c>
      <c r="O1610" t="s">
        <v>78</v>
      </c>
      <c r="P1610" t="s">
        <v>780</v>
      </c>
      <c r="Q1610" t="s"/>
      <c r="R1610" t="s">
        <v>80</v>
      </c>
      <c r="S1610" t="s">
        <v>394</v>
      </c>
      <c r="T1610" t="s">
        <v>82</v>
      </c>
      <c r="U1610" t="s"/>
      <c r="V1610" t="s">
        <v>83</v>
      </c>
      <c r="W1610" t="s">
        <v>84</v>
      </c>
      <c r="X1610" t="s"/>
      <c r="Y1610" t="s">
        <v>85</v>
      </c>
      <c r="Z1610">
        <f>HYPERLINK("https://hotelmonitor-cachepage.eclerx.com/savepage/tk_1543911577631982_sr_2152.html","info")</f>
        <v/>
      </c>
      <c r="AA1610" t="n">
        <v>224638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/>
      <c r="AP1610" t="n">
        <v>54</v>
      </c>
      <c r="AQ1610" t="s">
        <v>88</v>
      </c>
      <c r="AR1610" t="s">
        <v>156</v>
      </c>
      <c r="AS1610" t="s"/>
      <c r="AT1610" t="s">
        <v>90</v>
      </c>
      <c r="AU1610" t="s"/>
      <c r="AV1610" t="s"/>
      <c r="AW1610" t="s"/>
      <c r="AX1610" t="s"/>
      <c r="AY1610" t="n">
        <v>2311932</v>
      </c>
      <c r="AZ1610" t="s">
        <v>781</v>
      </c>
      <c r="BA1610" t="s"/>
      <c r="BB1610" t="n">
        <v>31553</v>
      </c>
      <c r="BC1610" t="n">
        <v>9.9771094322205</v>
      </c>
      <c r="BD1610" t="n">
        <v>53.564500990077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780</v>
      </c>
      <c r="F1611" t="n">
        <v>3630732</v>
      </c>
      <c r="G1611" t="s">
        <v>74</v>
      </c>
      <c r="H1611" t="s">
        <v>75</v>
      </c>
      <c r="I1611" t="s"/>
      <c r="J1611" t="s">
        <v>74</v>
      </c>
      <c r="K1611" t="n">
        <v>244</v>
      </c>
      <c r="L1611" t="s">
        <v>76</v>
      </c>
      <c r="M1611" t="s"/>
      <c r="N1611" t="s">
        <v>784</v>
      </c>
      <c r="O1611" t="s">
        <v>78</v>
      </c>
      <c r="P1611" t="s">
        <v>780</v>
      </c>
      <c r="Q1611" t="s"/>
      <c r="R1611" t="s">
        <v>80</v>
      </c>
      <c r="S1611" t="s">
        <v>215</v>
      </c>
      <c r="T1611" t="s">
        <v>82</v>
      </c>
      <c r="U1611" t="s"/>
      <c r="V1611" t="s">
        <v>83</v>
      </c>
      <c r="W1611" t="s">
        <v>94</v>
      </c>
      <c r="X1611" t="s"/>
      <c r="Y1611" t="s">
        <v>85</v>
      </c>
      <c r="Z1611">
        <f>HYPERLINK("https://hotelmonitor-cachepage.eclerx.com/savepage/tk_1543911577631982_sr_2152.html","info")</f>
        <v/>
      </c>
      <c r="AA1611" t="n">
        <v>224638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/>
      <c r="AP1611" t="n">
        <v>54</v>
      </c>
      <c r="AQ1611" t="s">
        <v>88</v>
      </c>
      <c r="AR1611" t="s">
        <v>156</v>
      </c>
      <c r="AS1611" t="s"/>
      <c r="AT1611" t="s">
        <v>90</v>
      </c>
      <c r="AU1611" t="s"/>
      <c r="AV1611" t="s"/>
      <c r="AW1611" t="s"/>
      <c r="AX1611" t="s"/>
      <c r="AY1611" t="n">
        <v>2311932</v>
      </c>
      <c r="AZ1611" t="s">
        <v>781</v>
      </c>
      <c r="BA1611" t="s"/>
      <c r="BB1611" t="n">
        <v>31553</v>
      </c>
      <c r="BC1611" t="n">
        <v>9.9771094322205</v>
      </c>
      <c r="BD1611" t="n">
        <v>53.564500990077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780</v>
      </c>
      <c r="F1612" t="n">
        <v>3630732</v>
      </c>
      <c r="G1612" t="s">
        <v>74</v>
      </c>
      <c r="H1612" t="s">
        <v>75</v>
      </c>
      <c r="I1612" t="s"/>
      <c r="J1612" t="s">
        <v>74</v>
      </c>
      <c r="K1612" t="n">
        <v>266</v>
      </c>
      <c r="L1612" t="s">
        <v>76</v>
      </c>
      <c r="M1612" t="s"/>
      <c r="N1612" t="s">
        <v>559</v>
      </c>
      <c r="O1612" t="s">
        <v>78</v>
      </c>
      <c r="P1612" t="s">
        <v>780</v>
      </c>
      <c r="Q1612" t="s"/>
      <c r="R1612" t="s">
        <v>80</v>
      </c>
      <c r="S1612" t="s">
        <v>866</v>
      </c>
      <c r="T1612" t="s">
        <v>82</v>
      </c>
      <c r="U1612" t="s"/>
      <c r="V1612" t="s">
        <v>83</v>
      </c>
      <c r="W1612" t="s">
        <v>84</v>
      </c>
      <c r="X1612" t="s"/>
      <c r="Y1612" t="s">
        <v>85</v>
      </c>
      <c r="Z1612">
        <f>HYPERLINK("https://hotelmonitor-cachepage.eclerx.com/savepage/tk_1543911577631982_sr_2152.html","info")</f>
        <v/>
      </c>
      <c r="AA1612" t="n">
        <v>224638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87</v>
      </c>
      <c r="AO1612" t="s"/>
      <c r="AP1612" t="n">
        <v>54</v>
      </c>
      <c r="AQ1612" t="s">
        <v>88</v>
      </c>
      <c r="AR1612" t="s">
        <v>156</v>
      </c>
      <c r="AS1612" t="s"/>
      <c r="AT1612" t="s">
        <v>90</v>
      </c>
      <c r="AU1612" t="s"/>
      <c r="AV1612" t="s"/>
      <c r="AW1612" t="s"/>
      <c r="AX1612" t="s"/>
      <c r="AY1612" t="n">
        <v>2311932</v>
      </c>
      <c r="AZ1612" t="s">
        <v>781</v>
      </c>
      <c r="BA1612" t="s"/>
      <c r="BB1612" t="n">
        <v>31553</v>
      </c>
      <c r="BC1612" t="n">
        <v>9.9771094322205</v>
      </c>
      <c r="BD1612" t="n">
        <v>53.564500990077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780</v>
      </c>
      <c r="F1613" t="n">
        <v>3630732</v>
      </c>
      <c r="G1613" t="s">
        <v>74</v>
      </c>
      <c r="H1613" t="s">
        <v>75</v>
      </c>
      <c r="I1613" t="s"/>
      <c r="J1613" t="s">
        <v>74</v>
      </c>
      <c r="K1613" t="n">
        <v>266</v>
      </c>
      <c r="L1613" t="s">
        <v>76</v>
      </c>
      <c r="M1613" t="s"/>
      <c r="N1613" t="s">
        <v>754</v>
      </c>
      <c r="O1613" t="s">
        <v>78</v>
      </c>
      <c r="P1613" t="s">
        <v>780</v>
      </c>
      <c r="Q1613" t="s"/>
      <c r="R1613" t="s">
        <v>80</v>
      </c>
      <c r="S1613" t="s">
        <v>866</v>
      </c>
      <c r="T1613" t="s">
        <v>82</v>
      </c>
      <c r="U1613" t="s"/>
      <c r="V1613" t="s">
        <v>83</v>
      </c>
      <c r="W1613" t="s">
        <v>84</v>
      </c>
      <c r="X1613" t="s"/>
      <c r="Y1613" t="s">
        <v>85</v>
      </c>
      <c r="Z1613">
        <f>HYPERLINK("https://hotelmonitor-cachepage.eclerx.com/savepage/tk_1543911577631982_sr_2152.html","info")</f>
        <v/>
      </c>
      <c r="AA1613" t="n">
        <v>224638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/>
      <c r="AP1613" t="n">
        <v>54</v>
      </c>
      <c r="AQ1613" t="s">
        <v>88</v>
      </c>
      <c r="AR1613" t="s">
        <v>156</v>
      </c>
      <c r="AS1613" t="s"/>
      <c r="AT1613" t="s">
        <v>90</v>
      </c>
      <c r="AU1613" t="s"/>
      <c r="AV1613" t="s"/>
      <c r="AW1613" t="s"/>
      <c r="AX1613" t="s"/>
      <c r="AY1613" t="n">
        <v>2311932</v>
      </c>
      <c r="AZ1613" t="s">
        <v>781</v>
      </c>
      <c r="BA1613" t="s"/>
      <c r="BB1613" t="n">
        <v>31553</v>
      </c>
      <c r="BC1613" t="n">
        <v>9.9771094322205</v>
      </c>
      <c r="BD1613" t="n">
        <v>53.564500990077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780</v>
      </c>
      <c r="F1614" t="n">
        <v>3630732</v>
      </c>
      <c r="G1614" t="s">
        <v>74</v>
      </c>
      <c r="H1614" t="s">
        <v>75</v>
      </c>
      <c r="I1614" t="s"/>
      <c r="J1614" t="s">
        <v>74</v>
      </c>
      <c r="K1614" t="n">
        <v>266</v>
      </c>
      <c r="L1614" t="s">
        <v>76</v>
      </c>
      <c r="M1614" t="s"/>
      <c r="N1614" t="s">
        <v>159</v>
      </c>
      <c r="O1614" t="s">
        <v>78</v>
      </c>
      <c r="P1614" t="s">
        <v>780</v>
      </c>
      <c r="Q1614" t="s"/>
      <c r="R1614" t="s">
        <v>80</v>
      </c>
      <c r="S1614" t="s">
        <v>866</v>
      </c>
      <c r="T1614" t="s">
        <v>82</v>
      </c>
      <c r="U1614" t="s"/>
      <c r="V1614" t="s">
        <v>83</v>
      </c>
      <c r="W1614" t="s">
        <v>84</v>
      </c>
      <c r="X1614" t="s"/>
      <c r="Y1614" t="s">
        <v>85</v>
      </c>
      <c r="Z1614">
        <f>HYPERLINK("https://hotelmonitor-cachepage.eclerx.com/savepage/tk_1543911577631982_sr_2152.html","info")</f>
        <v/>
      </c>
      <c r="AA1614" t="n">
        <v>224638</v>
      </c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/>
      <c r="AP1614" t="n">
        <v>54</v>
      </c>
      <c r="AQ1614" t="s">
        <v>88</v>
      </c>
      <c r="AR1614" t="s">
        <v>156</v>
      </c>
      <c r="AS1614" t="s"/>
      <c r="AT1614" t="s">
        <v>90</v>
      </c>
      <c r="AU1614" t="s"/>
      <c r="AV1614" t="s"/>
      <c r="AW1614" t="s"/>
      <c r="AX1614" t="s"/>
      <c r="AY1614" t="n">
        <v>2311932</v>
      </c>
      <c r="AZ1614" t="s">
        <v>781</v>
      </c>
      <c r="BA1614" t="s"/>
      <c r="BB1614" t="n">
        <v>31553</v>
      </c>
      <c r="BC1614" t="n">
        <v>9.9771094322205</v>
      </c>
      <c r="BD1614" t="n">
        <v>53.564500990077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780</v>
      </c>
      <c r="F1615" t="n">
        <v>3630732</v>
      </c>
      <c r="G1615" t="s">
        <v>74</v>
      </c>
      <c r="H1615" t="s">
        <v>75</v>
      </c>
      <c r="I1615" t="s"/>
      <c r="J1615" t="s">
        <v>74</v>
      </c>
      <c r="K1615" t="n">
        <v>315</v>
      </c>
      <c r="L1615" t="s">
        <v>76</v>
      </c>
      <c r="M1615" t="s"/>
      <c r="N1615" t="s">
        <v>784</v>
      </c>
      <c r="O1615" t="s">
        <v>78</v>
      </c>
      <c r="P1615" t="s">
        <v>780</v>
      </c>
      <c r="Q1615" t="s"/>
      <c r="R1615" t="s">
        <v>80</v>
      </c>
      <c r="S1615" t="s">
        <v>842</v>
      </c>
      <c r="T1615" t="s">
        <v>82</v>
      </c>
      <c r="U1615" t="s"/>
      <c r="V1615" t="s">
        <v>83</v>
      </c>
      <c r="W1615" t="s">
        <v>84</v>
      </c>
      <c r="X1615" t="s"/>
      <c r="Y1615" t="s">
        <v>85</v>
      </c>
      <c r="Z1615">
        <f>HYPERLINK("https://hotelmonitor-cachepage.eclerx.com/savepage/tk_1543911577631982_sr_2152.html","info")</f>
        <v/>
      </c>
      <c r="AA1615" t="n">
        <v>224638</v>
      </c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/>
      <c r="AP1615" t="n">
        <v>54</v>
      </c>
      <c r="AQ1615" t="s">
        <v>88</v>
      </c>
      <c r="AR1615" t="s">
        <v>156</v>
      </c>
      <c r="AS1615" t="s"/>
      <c r="AT1615" t="s">
        <v>90</v>
      </c>
      <c r="AU1615" t="s"/>
      <c r="AV1615" t="s"/>
      <c r="AW1615" t="s"/>
      <c r="AX1615" t="s"/>
      <c r="AY1615" t="n">
        <v>2311932</v>
      </c>
      <c r="AZ1615" t="s">
        <v>781</v>
      </c>
      <c r="BA1615" t="s"/>
      <c r="BB1615" t="n">
        <v>31553</v>
      </c>
      <c r="BC1615" t="n">
        <v>9.9771094322205</v>
      </c>
      <c r="BD1615" t="n">
        <v>53.564500990077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97</v>
      </c>
      <c r="B1616" t="s">
        <v>71</v>
      </c>
      <c r="C1616" t="s">
        <v>98</v>
      </c>
      <c r="D1616" t="n">
        <v>2</v>
      </c>
      <c r="E1616" t="s">
        <v>134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48</v>
      </c>
      <c r="L1616" t="s">
        <v>76</v>
      </c>
      <c r="M1616" t="s"/>
      <c r="N1616" t="s">
        <v>138</v>
      </c>
      <c r="O1616" t="s">
        <v>78</v>
      </c>
      <c r="P1616" t="s">
        <v>134</v>
      </c>
      <c r="Q1616" t="s"/>
      <c r="R1616" t="s">
        <v>80</v>
      </c>
      <c r="S1616" t="s">
        <v>826</v>
      </c>
      <c r="T1616" t="s">
        <v>82</v>
      </c>
      <c r="U1616" t="s"/>
      <c r="V1616" t="s">
        <v>83</v>
      </c>
      <c r="W1616" t="s">
        <v>94</v>
      </c>
      <c r="X1616" t="s"/>
      <c r="Y1616" t="s">
        <v>85</v>
      </c>
      <c r="Z1616">
        <f>HYPERLINK("https://hotelmonitor-cachepage.eclerx.com/savepage/tk_15439017848567924_sr_2151.html","info")</f>
        <v/>
      </c>
      <c r="AA1616" t="n">
        <v>-2311817</v>
      </c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/>
      <c r="AP1616" t="n">
        <v>119</v>
      </c>
      <c r="AQ1616" t="s">
        <v>88</v>
      </c>
      <c r="AR1616" t="s">
        <v>116</v>
      </c>
      <c r="AS1616" t="s"/>
      <c r="AT1616" t="s">
        <v>90</v>
      </c>
      <c r="AU1616" t="s"/>
      <c r="AV1616" t="s"/>
      <c r="AW1616" t="s"/>
      <c r="AX1616" t="s"/>
      <c r="AY1616" t="n">
        <v>2311817</v>
      </c>
      <c r="AZ1616" t="s">
        <v>137</v>
      </c>
      <c r="BA1616" t="s"/>
      <c r="BB1616" t="n">
        <v>28231</v>
      </c>
      <c r="BC1616" t="n">
        <v>9.9582923948765</v>
      </c>
      <c r="BD1616" t="n">
        <v>53.549789367337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97</v>
      </c>
      <c r="B1617" t="s">
        <v>71</v>
      </c>
      <c r="C1617" t="s">
        <v>98</v>
      </c>
      <c r="D1617" t="n">
        <v>2</v>
      </c>
      <c r="E1617" t="s">
        <v>134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48</v>
      </c>
      <c r="L1617" t="s">
        <v>76</v>
      </c>
      <c r="M1617" t="s"/>
      <c r="N1617" t="s">
        <v>135</v>
      </c>
      <c r="O1617" t="s">
        <v>78</v>
      </c>
      <c r="P1617" t="s">
        <v>134</v>
      </c>
      <c r="Q1617" t="s"/>
      <c r="R1617" t="s">
        <v>80</v>
      </c>
      <c r="S1617" t="s">
        <v>826</v>
      </c>
      <c r="T1617" t="s">
        <v>82</v>
      </c>
      <c r="U1617" t="s"/>
      <c r="V1617" t="s">
        <v>83</v>
      </c>
      <c r="W1617" t="s">
        <v>94</v>
      </c>
      <c r="X1617" t="s"/>
      <c r="Y1617" t="s">
        <v>85</v>
      </c>
      <c r="Z1617">
        <f>HYPERLINK("https://hotelmonitor-cachepage.eclerx.com/savepage/tk_15439017848567924_sr_2151.html","info")</f>
        <v/>
      </c>
      <c r="AA1617" t="n">
        <v>-2311817</v>
      </c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/>
      <c r="AP1617" t="n">
        <v>119</v>
      </c>
      <c r="AQ1617" t="s">
        <v>88</v>
      </c>
      <c r="AR1617" t="s">
        <v>116</v>
      </c>
      <c r="AS1617" t="s"/>
      <c r="AT1617" t="s">
        <v>90</v>
      </c>
      <c r="AU1617" t="s"/>
      <c r="AV1617" t="s"/>
      <c r="AW1617" t="s"/>
      <c r="AX1617" t="s"/>
      <c r="AY1617" t="n">
        <v>2311817</v>
      </c>
      <c r="AZ1617" t="s">
        <v>137</v>
      </c>
      <c r="BA1617" t="s"/>
      <c r="BB1617" t="n">
        <v>28231</v>
      </c>
      <c r="BC1617" t="n">
        <v>9.9582923948765</v>
      </c>
      <c r="BD1617" t="n">
        <v>53.549789367337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97</v>
      </c>
      <c r="B1618" t="s">
        <v>71</v>
      </c>
      <c r="C1618" t="s">
        <v>98</v>
      </c>
      <c r="D1618" t="n">
        <v>2</v>
      </c>
      <c r="E1618" t="s">
        <v>134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49</v>
      </c>
      <c r="L1618" t="s">
        <v>76</v>
      </c>
      <c r="M1618" t="s"/>
      <c r="N1618" t="s">
        <v>138</v>
      </c>
      <c r="O1618" t="s">
        <v>78</v>
      </c>
      <c r="P1618" t="s">
        <v>134</v>
      </c>
      <c r="Q1618" t="s"/>
      <c r="R1618" t="s">
        <v>80</v>
      </c>
      <c r="S1618" t="s">
        <v>867</v>
      </c>
      <c r="T1618" t="s">
        <v>82</v>
      </c>
      <c r="U1618" t="s"/>
      <c r="V1618" t="s">
        <v>83</v>
      </c>
      <c r="W1618" t="s">
        <v>94</v>
      </c>
      <c r="X1618" t="s"/>
      <c r="Y1618" t="s">
        <v>85</v>
      </c>
      <c r="Z1618">
        <f>HYPERLINK("https://hotelmonitor-cachepage.eclerx.com/savepage/tk_15439017848567924_sr_2151.html","info")</f>
        <v/>
      </c>
      <c r="AA1618" t="n">
        <v>-2311817</v>
      </c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/>
      <c r="AP1618" t="n">
        <v>119</v>
      </c>
      <c r="AQ1618" t="s">
        <v>88</v>
      </c>
      <c r="AR1618" t="s">
        <v>110</v>
      </c>
      <c r="AS1618" t="s"/>
      <c r="AT1618" t="s">
        <v>90</v>
      </c>
      <c r="AU1618" t="s"/>
      <c r="AV1618" t="s"/>
      <c r="AW1618" t="s"/>
      <c r="AX1618" t="s"/>
      <c r="AY1618" t="n">
        <v>2311817</v>
      </c>
      <c r="AZ1618" t="s">
        <v>137</v>
      </c>
      <c r="BA1618" t="s"/>
      <c r="BB1618" t="n">
        <v>28231</v>
      </c>
      <c r="BC1618" t="n">
        <v>9.9582923948765</v>
      </c>
      <c r="BD1618" t="n">
        <v>53.549789367337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97</v>
      </c>
      <c r="B1619" t="s">
        <v>71</v>
      </c>
      <c r="C1619" t="s">
        <v>98</v>
      </c>
      <c r="D1619" t="n">
        <v>2</v>
      </c>
      <c r="E1619" t="s">
        <v>134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49</v>
      </c>
      <c r="L1619" t="s">
        <v>76</v>
      </c>
      <c r="M1619" t="s"/>
      <c r="N1619" t="s">
        <v>135</v>
      </c>
      <c r="O1619" t="s">
        <v>78</v>
      </c>
      <c r="P1619" t="s">
        <v>134</v>
      </c>
      <c r="Q1619" t="s"/>
      <c r="R1619" t="s">
        <v>80</v>
      </c>
      <c r="S1619" t="s">
        <v>867</v>
      </c>
      <c r="T1619" t="s">
        <v>82</v>
      </c>
      <c r="U1619" t="s"/>
      <c r="V1619" t="s">
        <v>83</v>
      </c>
      <c r="W1619" t="s">
        <v>94</v>
      </c>
      <c r="X1619" t="s"/>
      <c r="Y1619" t="s">
        <v>85</v>
      </c>
      <c r="Z1619">
        <f>HYPERLINK("https://hotelmonitor-cachepage.eclerx.com/savepage/tk_15439017848567924_sr_2151.html","info")</f>
        <v/>
      </c>
      <c r="AA1619" t="n">
        <v>-2311817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/>
      <c r="AP1619" t="n">
        <v>119</v>
      </c>
      <c r="AQ1619" t="s">
        <v>88</v>
      </c>
      <c r="AR1619" t="s">
        <v>110</v>
      </c>
      <c r="AS1619" t="s"/>
      <c r="AT1619" t="s">
        <v>90</v>
      </c>
      <c r="AU1619" t="s"/>
      <c r="AV1619" t="s"/>
      <c r="AW1619" t="s"/>
      <c r="AX1619" t="s"/>
      <c r="AY1619" t="n">
        <v>2311817</v>
      </c>
      <c r="AZ1619" t="s">
        <v>137</v>
      </c>
      <c r="BA1619" t="s"/>
      <c r="BB1619" t="n">
        <v>28231</v>
      </c>
      <c r="BC1619" t="n">
        <v>9.9582923948765</v>
      </c>
      <c r="BD1619" t="n">
        <v>53.549789367337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97</v>
      </c>
      <c r="B1620" t="s">
        <v>71</v>
      </c>
      <c r="C1620" t="s">
        <v>98</v>
      </c>
      <c r="D1620" t="n">
        <v>2</v>
      </c>
      <c r="E1620" t="s">
        <v>134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55</v>
      </c>
      <c r="L1620" t="s">
        <v>76</v>
      </c>
      <c r="M1620" t="s"/>
      <c r="N1620" t="s">
        <v>111</v>
      </c>
      <c r="O1620" t="s">
        <v>78</v>
      </c>
      <c r="P1620" t="s">
        <v>134</v>
      </c>
      <c r="Q1620" t="s"/>
      <c r="R1620" t="s">
        <v>80</v>
      </c>
      <c r="S1620" t="s">
        <v>868</v>
      </c>
      <c r="T1620" t="s">
        <v>82</v>
      </c>
      <c r="U1620" t="s"/>
      <c r="V1620" t="s">
        <v>83</v>
      </c>
      <c r="W1620" t="s">
        <v>94</v>
      </c>
      <c r="X1620" t="s"/>
      <c r="Y1620" t="s">
        <v>85</v>
      </c>
      <c r="Z1620">
        <f>HYPERLINK("https://hotelmonitor-cachepage.eclerx.com/savepage/tk_15439017848567924_sr_2151.html","info")</f>
        <v/>
      </c>
      <c r="AA1620" t="n">
        <v>-2311817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/>
      <c r="AP1620" t="n">
        <v>119</v>
      </c>
      <c r="AQ1620" t="s">
        <v>88</v>
      </c>
      <c r="AR1620" t="s">
        <v>113</v>
      </c>
      <c r="AS1620" t="s"/>
      <c r="AT1620" t="s">
        <v>90</v>
      </c>
      <c r="AU1620" t="s"/>
      <c r="AV1620" t="s"/>
      <c r="AW1620" t="s"/>
      <c r="AX1620" t="s"/>
      <c r="AY1620" t="n">
        <v>2311817</v>
      </c>
      <c r="AZ1620" t="s">
        <v>137</v>
      </c>
      <c r="BA1620" t="s"/>
      <c r="BB1620" t="n">
        <v>28231</v>
      </c>
      <c r="BC1620" t="n">
        <v>9.9582923948765</v>
      </c>
      <c r="BD1620" t="n">
        <v>53.549789367337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97</v>
      </c>
      <c r="B1621" t="s">
        <v>71</v>
      </c>
      <c r="C1621" t="s">
        <v>98</v>
      </c>
      <c r="D1621" t="n">
        <v>2</v>
      </c>
      <c r="E1621" t="s">
        <v>134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55</v>
      </c>
      <c r="L1621" t="s">
        <v>76</v>
      </c>
      <c r="M1621" t="s"/>
      <c r="N1621" t="s">
        <v>142</v>
      </c>
      <c r="O1621" t="s">
        <v>78</v>
      </c>
      <c r="P1621" t="s">
        <v>134</v>
      </c>
      <c r="Q1621" t="s"/>
      <c r="R1621" t="s">
        <v>80</v>
      </c>
      <c r="S1621" t="s">
        <v>868</v>
      </c>
      <c r="T1621" t="s">
        <v>82</v>
      </c>
      <c r="U1621" t="s"/>
      <c r="V1621" t="s">
        <v>83</v>
      </c>
      <c r="W1621" t="s">
        <v>94</v>
      </c>
      <c r="X1621" t="s"/>
      <c r="Y1621" t="s">
        <v>85</v>
      </c>
      <c r="Z1621">
        <f>HYPERLINK("https://hotelmonitor-cachepage.eclerx.com/savepage/tk_15439017848567924_sr_2151.html","info")</f>
        <v/>
      </c>
      <c r="AA1621" t="n">
        <v>-2311817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/>
      <c r="AP1621" t="n">
        <v>119</v>
      </c>
      <c r="AQ1621" t="s">
        <v>88</v>
      </c>
      <c r="AR1621" t="s">
        <v>116</v>
      </c>
      <c r="AS1621" t="s"/>
      <c r="AT1621" t="s">
        <v>90</v>
      </c>
      <c r="AU1621" t="s"/>
      <c r="AV1621" t="s"/>
      <c r="AW1621" t="s"/>
      <c r="AX1621" t="s"/>
      <c r="AY1621" t="n">
        <v>2311817</v>
      </c>
      <c r="AZ1621" t="s">
        <v>137</v>
      </c>
      <c r="BA1621" t="s"/>
      <c r="BB1621" t="n">
        <v>28231</v>
      </c>
      <c r="BC1621" t="n">
        <v>9.9582923948765</v>
      </c>
      <c r="BD1621" t="n">
        <v>53.549789367337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97</v>
      </c>
      <c r="B1622" t="s">
        <v>71</v>
      </c>
      <c r="C1622" t="s">
        <v>98</v>
      </c>
      <c r="D1622" t="n">
        <v>2</v>
      </c>
      <c r="E1622" t="s">
        <v>134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56</v>
      </c>
      <c r="L1622" t="s">
        <v>76</v>
      </c>
      <c r="M1622" t="s"/>
      <c r="N1622" t="s">
        <v>144</v>
      </c>
      <c r="O1622" t="s">
        <v>78</v>
      </c>
      <c r="P1622" t="s">
        <v>134</v>
      </c>
      <c r="Q1622" t="s"/>
      <c r="R1622" t="s">
        <v>80</v>
      </c>
      <c r="S1622" t="s">
        <v>381</v>
      </c>
      <c r="T1622" t="s">
        <v>82</v>
      </c>
      <c r="U1622" t="s"/>
      <c r="V1622" t="s">
        <v>83</v>
      </c>
      <c r="W1622" t="s">
        <v>94</v>
      </c>
      <c r="X1622" t="s"/>
      <c r="Y1622" t="s">
        <v>85</v>
      </c>
      <c r="Z1622">
        <f>HYPERLINK("https://hotelmonitor-cachepage.eclerx.com/savepage/tk_15439017848567924_sr_2151.html","info")</f>
        <v/>
      </c>
      <c r="AA1622" t="n">
        <v>-2311817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/>
      <c r="AP1622" t="n">
        <v>119</v>
      </c>
      <c r="AQ1622" t="s">
        <v>88</v>
      </c>
      <c r="AR1622" t="s">
        <v>103</v>
      </c>
      <c r="AS1622" t="s"/>
      <c r="AT1622" t="s">
        <v>90</v>
      </c>
      <c r="AU1622" t="s"/>
      <c r="AV1622" t="s"/>
      <c r="AW1622" t="s"/>
      <c r="AX1622" t="s"/>
      <c r="AY1622" t="n">
        <v>2311817</v>
      </c>
      <c r="AZ1622" t="s">
        <v>137</v>
      </c>
      <c r="BA1622" t="s"/>
      <c r="BB1622" t="n">
        <v>28231</v>
      </c>
      <c r="BC1622" t="n">
        <v>9.9582923948765</v>
      </c>
      <c r="BD1622" t="n">
        <v>53.549789367337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97</v>
      </c>
      <c r="B1623" t="s">
        <v>71</v>
      </c>
      <c r="C1623" t="s">
        <v>98</v>
      </c>
      <c r="D1623" t="n">
        <v>2</v>
      </c>
      <c r="E1623" t="s">
        <v>134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57</v>
      </c>
      <c r="L1623" t="s">
        <v>76</v>
      </c>
      <c r="M1623" t="s"/>
      <c r="N1623" t="s">
        <v>142</v>
      </c>
      <c r="O1623" t="s">
        <v>78</v>
      </c>
      <c r="P1623" t="s">
        <v>134</v>
      </c>
      <c r="Q1623" t="s"/>
      <c r="R1623" t="s">
        <v>80</v>
      </c>
      <c r="S1623" t="s">
        <v>382</v>
      </c>
      <c r="T1623" t="s">
        <v>82</v>
      </c>
      <c r="U1623" t="s"/>
      <c r="V1623" t="s">
        <v>83</v>
      </c>
      <c r="W1623" t="s">
        <v>94</v>
      </c>
      <c r="X1623" t="s"/>
      <c r="Y1623" t="s">
        <v>85</v>
      </c>
      <c r="Z1623">
        <f>HYPERLINK("https://hotelmonitor-cachepage.eclerx.com/savepage/tk_15439017848567924_sr_2151.html","info")</f>
        <v/>
      </c>
      <c r="AA1623" t="n">
        <v>-2311817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/>
      <c r="AP1623" t="n">
        <v>119</v>
      </c>
      <c r="AQ1623" t="s">
        <v>88</v>
      </c>
      <c r="AR1623" t="s">
        <v>110</v>
      </c>
      <c r="AS1623" t="s"/>
      <c r="AT1623" t="s">
        <v>90</v>
      </c>
      <c r="AU1623" t="s"/>
      <c r="AV1623" t="s"/>
      <c r="AW1623" t="s"/>
      <c r="AX1623" t="s"/>
      <c r="AY1623" t="n">
        <v>2311817</v>
      </c>
      <c r="AZ1623" t="s">
        <v>137</v>
      </c>
      <c r="BA1623" t="s"/>
      <c r="BB1623" t="n">
        <v>28231</v>
      </c>
      <c r="BC1623" t="n">
        <v>9.9582923948765</v>
      </c>
      <c r="BD1623" t="n">
        <v>53.549789367337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97</v>
      </c>
      <c r="B1624" t="s">
        <v>71</v>
      </c>
      <c r="C1624" t="s">
        <v>98</v>
      </c>
      <c r="D1624" t="n">
        <v>2</v>
      </c>
      <c r="E1624" t="s">
        <v>134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57</v>
      </c>
      <c r="L1624" t="s">
        <v>76</v>
      </c>
      <c r="M1624" t="s"/>
      <c r="N1624" t="s">
        <v>77</v>
      </c>
      <c r="O1624" t="s">
        <v>78</v>
      </c>
      <c r="P1624" t="s">
        <v>134</v>
      </c>
      <c r="Q1624" t="s"/>
      <c r="R1624" t="s">
        <v>80</v>
      </c>
      <c r="S1624" t="s">
        <v>382</v>
      </c>
      <c r="T1624" t="s">
        <v>82</v>
      </c>
      <c r="U1624" t="s"/>
      <c r="V1624" t="s">
        <v>83</v>
      </c>
      <c r="W1624" t="s">
        <v>94</v>
      </c>
      <c r="X1624" t="s"/>
      <c r="Y1624" t="s">
        <v>85</v>
      </c>
      <c r="Z1624">
        <f>HYPERLINK("https://hotelmonitor-cachepage.eclerx.com/savepage/tk_15439017848567924_sr_2151.html","info")</f>
        <v/>
      </c>
      <c r="AA1624" t="n">
        <v>-2311817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/>
      <c r="AP1624" t="n">
        <v>119</v>
      </c>
      <c r="AQ1624" t="s">
        <v>88</v>
      </c>
      <c r="AR1624" t="s">
        <v>119</v>
      </c>
      <c r="AS1624" t="s"/>
      <c r="AT1624" t="s">
        <v>90</v>
      </c>
      <c r="AU1624" t="s"/>
      <c r="AV1624" t="s"/>
      <c r="AW1624" t="s"/>
      <c r="AX1624" t="s"/>
      <c r="AY1624" t="n">
        <v>2311817</v>
      </c>
      <c r="AZ1624" t="s">
        <v>137</v>
      </c>
      <c r="BA1624" t="s"/>
      <c r="BB1624" t="n">
        <v>28231</v>
      </c>
      <c r="BC1624" t="n">
        <v>9.9582923948765</v>
      </c>
      <c r="BD1624" t="n">
        <v>53.549789367337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97</v>
      </c>
      <c r="B1625" t="s">
        <v>71</v>
      </c>
      <c r="C1625" t="s">
        <v>98</v>
      </c>
      <c r="D1625" t="n">
        <v>2</v>
      </c>
      <c r="E1625" t="s">
        <v>134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59</v>
      </c>
      <c r="L1625" t="s">
        <v>76</v>
      </c>
      <c r="M1625" t="s"/>
      <c r="N1625" t="s">
        <v>145</v>
      </c>
      <c r="O1625" t="s">
        <v>78</v>
      </c>
      <c r="P1625" t="s">
        <v>134</v>
      </c>
      <c r="Q1625" t="s"/>
      <c r="R1625" t="s">
        <v>80</v>
      </c>
      <c r="S1625" t="s">
        <v>869</v>
      </c>
      <c r="T1625" t="s">
        <v>82</v>
      </c>
      <c r="U1625" t="s"/>
      <c r="V1625" t="s">
        <v>83</v>
      </c>
      <c r="W1625" t="s">
        <v>94</v>
      </c>
      <c r="X1625" t="s"/>
      <c r="Y1625" t="s">
        <v>85</v>
      </c>
      <c r="Z1625">
        <f>HYPERLINK("https://hotelmonitor-cachepage.eclerx.com/savepage/tk_15439017848567924_sr_2151.html","info")</f>
        <v/>
      </c>
      <c r="AA1625" t="n">
        <v>-2311817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/>
      <c r="AP1625" t="n">
        <v>119</v>
      </c>
      <c r="AQ1625" t="s">
        <v>88</v>
      </c>
      <c r="AR1625" t="s">
        <v>121</v>
      </c>
      <c r="AS1625" t="s"/>
      <c r="AT1625" t="s">
        <v>90</v>
      </c>
      <c r="AU1625" t="s"/>
      <c r="AV1625" t="s"/>
      <c r="AW1625" t="s"/>
      <c r="AX1625" t="s"/>
      <c r="AY1625" t="n">
        <v>2311817</v>
      </c>
      <c r="AZ1625" t="s">
        <v>137</v>
      </c>
      <c r="BA1625" t="s"/>
      <c r="BB1625" t="n">
        <v>28231</v>
      </c>
      <c r="BC1625" t="n">
        <v>9.9582923948765</v>
      </c>
      <c r="BD1625" t="n">
        <v>53.549789367337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97</v>
      </c>
      <c r="B1626" t="s">
        <v>71</v>
      </c>
      <c r="C1626" t="s">
        <v>98</v>
      </c>
      <c r="D1626" t="n">
        <v>2</v>
      </c>
      <c r="E1626" t="s">
        <v>134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59</v>
      </c>
      <c r="L1626" t="s">
        <v>76</v>
      </c>
      <c r="M1626" t="s"/>
      <c r="N1626" t="s">
        <v>77</v>
      </c>
      <c r="O1626" t="s">
        <v>78</v>
      </c>
      <c r="P1626" t="s">
        <v>134</v>
      </c>
      <c r="Q1626" t="s"/>
      <c r="R1626" t="s">
        <v>80</v>
      </c>
      <c r="S1626" t="s">
        <v>869</v>
      </c>
      <c r="T1626" t="s">
        <v>82</v>
      </c>
      <c r="U1626" t="s"/>
      <c r="V1626" t="s">
        <v>83</v>
      </c>
      <c r="W1626" t="s">
        <v>94</v>
      </c>
      <c r="X1626" t="s"/>
      <c r="Y1626" t="s">
        <v>85</v>
      </c>
      <c r="Z1626">
        <f>HYPERLINK("https://hotelmonitor-cachepage.eclerx.com/savepage/tk_15439017848567924_sr_2151.html","info")</f>
        <v/>
      </c>
      <c r="AA1626" t="n">
        <v>-2311817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/>
      <c r="AP1626" t="n">
        <v>119</v>
      </c>
      <c r="AQ1626" t="s">
        <v>88</v>
      </c>
      <c r="AR1626" t="s">
        <v>124</v>
      </c>
      <c r="AS1626" t="s"/>
      <c r="AT1626" t="s">
        <v>90</v>
      </c>
      <c r="AU1626" t="s"/>
      <c r="AV1626" t="s"/>
      <c r="AW1626" t="s"/>
      <c r="AX1626" t="s"/>
      <c r="AY1626" t="n">
        <v>2311817</v>
      </c>
      <c r="AZ1626" t="s">
        <v>137</v>
      </c>
      <c r="BA1626" t="s"/>
      <c r="BB1626" t="n">
        <v>28231</v>
      </c>
      <c r="BC1626" t="n">
        <v>9.9582923948765</v>
      </c>
      <c r="BD1626" t="n">
        <v>53.549789367337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97</v>
      </c>
      <c r="B1627" t="s">
        <v>71</v>
      </c>
      <c r="C1627" t="s">
        <v>98</v>
      </c>
      <c r="D1627" t="n">
        <v>2</v>
      </c>
      <c r="E1627" t="s">
        <v>134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61</v>
      </c>
      <c r="L1627" t="s">
        <v>76</v>
      </c>
      <c r="M1627" t="s"/>
      <c r="N1627" t="s">
        <v>135</v>
      </c>
      <c r="O1627" t="s">
        <v>78</v>
      </c>
      <c r="P1627" t="s">
        <v>134</v>
      </c>
      <c r="Q1627" t="s"/>
      <c r="R1627" t="s">
        <v>80</v>
      </c>
      <c r="S1627" t="s">
        <v>385</v>
      </c>
      <c r="T1627" t="s">
        <v>82</v>
      </c>
      <c r="U1627" t="s"/>
      <c r="V1627" t="s">
        <v>83</v>
      </c>
      <c r="W1627" t="s">
        <v>84</v>
      </c>
      <c r="X1627" t="s"/>
      <c r="Y1627" t="s">
        <v>85</v>
      </c>
      <c r="Z1627">
        <f>HYPERLINK("https://hotelmonitor-cachepage.eclerx.com/savepage/tk_15439017848567924_sr_2151.html","info")</f>
        <v/>
      </c>
      <c r="AA1627" t="n">
        <v>-2311817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/>
      <c r="AP1627" t="n">
        <v>119</v>
      </c>
      <c r="AQ1627" t="s">
        <v>88</v>
      </c>
      <c r="AR1627" t="s">
        <v>116</v>
      </c>
      <c r="AS1627" t="s"/>
      <c r="AT1627" t="s">
        <v>90</v>
      </c>
      <c r="AU1627" t="s"/>
      <c r="AV1627" t="s"/>
      <c r="AW1627" t="s"/>
      <c r="AX1627" t="s"/>
      <c r="AY1627" t="n">
        <v>2311817</v>
      </c>
      <c r="AZ1627" t="s">
        <v>137</v>
      </c>
      <c r="BA1627" t="s"/>
      <c r="BB1627" t="n">
        <v>28231</v>
      </c>
      <c r="BC1627" t="n">
        <v>9.9582923948765</v>
      </c>
      <c r="BD1627" t="n">
        <v>53.549789367337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97</v>
      </c>
      <c r="B1628" t="s">
        <v>71</v>
      </c>
      <c r="C1628" t="s">
        <v>98</v>
      </c>
      <c r="D1628" t="n">
        <v>2</v>
      </c>
      <c r="E1628" t="s">
        <v>134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62</v>
      </c>
      <c r="L1628" t="s">
        <v>76</v>
      </c>
      <c r="M1628" t="s"/>
      <c r="N1628" t="s">
        <v>93</v>
      </c>
      <c r="O1628" t="s">
        <v>78</v>
      </c>
      <c r="P1628" t="s">
        <v>134</v>
      </c>
      <c r="Q1628" t="s"/>
      <c r="R1628" t="s">
        <v>80</v>
      </c>
      <c r="S1628" t="s">
        <v>830</v>
      </c>
      <c r="T1628" t="s">
        <v>82</v>
      </c>
      <c r="U1628" t="s"/>
      <c r="V1628" t="s">
        <v>83</v>
      </c>
      <c r="W1628" t="s">
        <v>94</v>
      </c>
      <c r="X1628" t="s"/>
      <c r="Y1628" t="s">
        <v>85</v>
      </c>
      <c r="Z1628">
        <f>HYPERLINK("https://hotelmonitor-cachepage.eclerx.com/savepage/tk_15439017848567924_sr_2151.html","info")</f>
        <v/>
      </c>
      <c r="AA1628" t="n">
        <v>-2311817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/>
      <c r="AP1628" t="n">
        <v>119</v>
      </c>
      <c r="AQ1628" t="s">
        <v>88</v>
      </c>
      <c r="AR1628" t="s">
        <v>89</v>
      </c>
      <c r="AS1628" t="s"/>
      <c r="AT1628" t="s">
        <v>90</v>
      </c>
      <c r="AU1628" t="s"/>
      <c r="AV1628" t="s"/>
      <c r="AW1628" t="s"/>
      <c r="AX1628" t="s"/>
      <c r="AY1628" t="n">
        <v>2311817</v>
      </c>
      <c r="AZ1628" t="s">
        <v>137</v>
      </c>
      <c r="BA1628" t="s"/>
      <c r="BB1628" t="n">
        <v>28231</v>
      </c>
      <c r="BC1628" t="n">
        <v>9.9582923948765</v>
      </c>
      <c r="BD1628" t="n">
        <v>53.549789367337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97</v>
      </c>
      <c r="B1629" t="s">
        <v>71</v>
      </c>
      <c r="C1629" t="s">
        <v>98</v>
      </c>
      <c r="D1629" t="n">
        <v>2</v>
      </c>
      <c r="E1629" t="s">
        <v>134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63</v>
      </c>
      <c r="L1629" t="s">
        <v>76</v>
      </c>
      <c r="M1629" t="s"/>
      <c r="N1629" t="s">
        <v>135</v>
      </c>
      <c r="O1629" t="s">
        <v>78</v>
      </c>
      <c r="P1629" t="s">
        <v>134</v>
      </c>
      <c r="Q1629" t="s"/>
      <c r="R1629" t="s">
        <v>80</v>
      </c>
      <c r="S1629" t="s">
        <v>870</v>
      </c>
      <c r="T1629" t="s">
        <v>82</v>
      </c>
      <c r="U1629" t="s"/>
      <c r="V1629" t="s">
        <v>83</v>
      </c>
      <c r="W1629" t="s">
        <v>84</v>
      </c>
      <c r="X1629" t="s"/>
      <c r="Y1629" t="s">
        <v>85</v>
      </c>
      <c r="Z1629">
        <f>HYPERLINK("https://hotelmonitor-cachepage.eclerx.com/savepage/tk_15439017848567924_sr_2151.html","info")</f>
        <v/>
      </c>
      <c r="AA1629" t="n">
        <v>-2311817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/>
      <c r="AP1629" t="n">
        <v>119</v>
      </c>
      <c r="AQ1629" t="s">
        <v>88</v>
      </c>
      <c r="AR1629" t="s">
        <v>110</v>
      </c>
      <c r="AS1629" t="s"/>
      <c r="AT1629" t="s">
        <v>90</v>
      </c>
      <c r="AU1629" t="s"/>
      <c r="AV1629" t="s"/>
      <c r="AW1629" t="s"/>
      <c r="AX1629" t="s"/>
      <c r="AY1629" t="n">
        <v>2311817</v>
      </c>
      <c r="AZ1629" t="s">
        <v>137</v>
      </c>
      <c r="BA1629" t="s"/>
      <c r="BB1629" t="n">
        <v>28231</v>
      </c>
      <c r="BC1629" t="n">
        <v>9.9582923948765</v>
      </c>
      <c r="BD1629" t="n">
        <v>53.549789367337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97</v>
      </c>
      <c r="B1630" t="s">
        <v>71</v>
      </c>
      <c r="C1630" t="s">
        <v>98</v>
      </c>
      <c r="D1630" t="n">
        <v>2</v>
      </c>
      <c r="E1630" t="s">
        <v>134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64</v>
      </c>
      <c r="L1630" t="s">
        <v>76</v>
      </c>
      <c r="M1630" t="s"/>
      <c r="N1630" t="s">
        <v>77</v>
      </c>
      <c r="O1630" t="s">
        <v>78</v>
      </c>
      <c r="P1630" t="s">
        <v>134</v>
      </c>
      <c r="Q1630" t="s"/>
      <c r="R1630" t="s">
        <v>80</v>
      </c>
      <c r="S1630" t="s">
        <v>386</v>
      </c>
      <c r="T1630" t="s">
        <v>82</v>
      </c>
      <c r="U1630" t="s"/>
      <c r="V1630" t="s">
        <v>83</v>
      </c>
      <c r="W1630" t="s">
        <v>84</v>
      </c>
      <c r="X1630" t="s"/>
      <c r="Y1630" t="s">
        <v>85</v>
      </c>
      <c r="Z1630">
        <f>HYPERLINK("https://hotelmonitor-cachepage.eclerx.com/savepage/tk_15439017848567924_sr_2151.html","info")</f>
        <v/>
      </c>
      <c r="AA1630" t="n">
        <v>-2311817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/>
      <c r="AP1630" t="n">
        <v>119</v>
      </c>
      <c r="AQ1630" t="s">
        <v>88</v>
      </c>
      <c r="AR1630" t="s">
        <v>119</v>
      </c>
      <c r="AS1630" t="s"/>
      <c r="AT1630" t="s">
        <v>90</v>
      </c>
      <c r="AU1630" t="s"/>
      <c r="AV1630" t="s"/>
      <c r="AW1630" t="s"/>
      <c r="AX1630" t="s"/>
      <c r="AY1630" t="n">
        <v>2311817</v>
      </c>
      <c r="AZ1630" t="s">
        <v>137</v>
      </c>
      <c r="BA1630" t="s"/>
      <c r="BB1630" t="n">
        <v>28231</v>
      </c>
      <c r="BC1630" t="n">
        <v>9.9582923948765</v>
      </c>
      <c r="BD1630" t="n">
        <v>53.549789367337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97</v>
      </c>
      <c r="B1631" t="s">
        <v>71</v>
      </c>
      <c r="C1631" t="s">
        <v>98</v>
      </c>
      <c r="D1631" t="n">
        <v>2</v>
      </c>
      <c r="E1631" t="s">
        <v>134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64</v>
      </c>
      <c r="L1631" t="s">
        <v>76</v>
      </c>
      <c r="M1631" t="s"/>
      <c r="N1631" t="s">
        <v>77</v>
      </c>
      <c r="O1631" t="s">
        <v>78</v>
      </c>
      <c r="P1631" t="s">
        <v>134</v>
      </c>
      <c r="Q1631" t="s"/>
      <c r="R1631" t="s">
        <v>80</v>
      </c>
      <c r="S1631" t="s">
        <v>386</v>
      </c>
      <c r="T1631" t="s">
        <v>82</v>
      </c>
      <c r="U1631" t="s"/>
      <c r="V1631" t="s">
        <v>83</v>
      </c>
      <c r="W1631" t="s">
        <v>84</v>
      </c>
      <c r="X1631" t="s"/>
      <c r="Y1631" t="s">
        <v>85</v>
      </c>
      <c r="Z1631">
        <f>HYPERLINK("https://hotelmonitor-cachepage.eclerx.com/savepage/tk_15439017848567924_sr_2151.html","info")</f>
        <v/>
      </c>
      <c r="AA1631" t="n">
        <v>-2311817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/>
      <c r="AP1631" t="n">
        <v>119</v>
      </c>
      <c r="AQ1631" t="s">
        <v>88</v>
      </c>
      <c r="AR1631" t="s">
        <v>140</v>
      </c>
      <c r="AS1631" t="s"/>
      <c r="AT1631" t="s">
        <v>90</v>
      </c>
      <c r="AU1631" t="s"/>
      <c r="AV1631" t="s"/>
      <c r="AW1631" t="s"/>
      <c r="AX1631" t="s"/>
      <c r="AY1631" t="n">
        <v>2311817</v>
      </c>
      <c r="AZ1631" t="s">
        <v>137</v>
      </c>
      <c r="BA1631" t="s"/>
      <c r="BB1631" t="n">
        <v>28231</v>
      </c>
      <c r="BC1631" t="n">
        <v>9.9582923948765</v>
      </c>
      <c r="BD1631" t="n">
        <v>53.549789367337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97</v>
      </c>
      <c r="B1632" t="s">
        <v>71</v>
      </c>
      <c r="C1632" t="s">
        <v>98</v>
      </c>
      <c r="D1632" t="n">
        <v>2</v>
      </c>
      <c r="E1632" t="s">
        <v>134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64</v>
      </c>
      <c r="L1632" t="s">
        <v>76</v>
      </c>
      <c r="M1632" t="s"/>
      <c r="N1632" t="s">
        <v>141</v>
      </c>
      <c r="O1632" t="s">
        <v>78</v>
      </c>
      <c r="P1632" t="s">
        <v>134</v>
      </c>
      <c r="Q1632" t="s"/>
      <c r="R1632" t="s">
        <v>80</v>
      </c>
      <c r="S1632" t="s">
        <v>386</v>
      </c>
      <c r="T1632" t="s">
        <v>82</v>
      </c>
      <c r="U1632" t="s"/>
      <c r="V1632" t="s">
        <v>83</v>
      </c>
      <c r="W1632" t="s">
        <v>84</v>
      </c>
      <c r="X1632" t="s"/>
      <c r="Y1632" t="s">
        <v>85</v>
      </c>
      <c r="Z1632">
        <f>HYPERLINK("https://hotelmonitor-cachepage.eclerx.com/savepage/tk_15439017848567924_sr_2151.html","info")</f>
        <v/>
      </c>
      <c r="AA1632" t="n">
        <v>-2311817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/>
      <c r="AP1632" t="n">
        <v>119</v>
      </c>
      <c r="AQ1632" t="s">
        <v>88</v>
      </c>
      <c r="AR1632" t="s">
        <v>89</v>
      </c>
      <c r="AS1632" t="s"/>
      <c r="AT1632" t="s">
        <v>90</v>
      </c>
      <c r="AU1632" t="s"/>
      <c r="AV1632" t="s"/>
      <c r="AW1632" t="s"/>
      <c r="AX1632" t="s"/>
      <c r="AY1632" t="n">
        <v>2311817</v>
      </c>
      <c r="AZ1632" t="s">
        <v>137</v>
      </c>
      <c r="BA1632" t="s"/>
      <c r="BB1632" t="n">
        <v>28231</v>
      </c>
      <c r="BC1632" t="n">
        <v>9.9582923948765</v>
      </c>
      <c r="BD1632" t="n">
        <v>53.549789367337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97</v>
      </c>
      <c r="B1633" t="s">
        <v>71</v>
      </c>
      <c r="C1633" t="s">
        <v>98</v>
      </c>
      <c r="D1633" t="n">
        <v>2</v>
      </c>
      <c r="E1633" t="s">
        <v>134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71</v>
      </c>
      <c r="L1633" t="s">
        <v>76</v>
      </c>
      <c r="M1633" t="s"/>
      <c r="N1633" t="s">
        <v>150</v>
      </c>
      <c r="O1633" t="s">
        <v>78</v>
      </c>
      <c r="P1633" t="s">
        <v>134</v>
      </c>
      <c r="Q1633" t="s"/>
      <c r="R1633" t="s">
        <v>80</v>
      </c>
      <c r="S1633" t="s">
        <v>683</v>
      </c>
      <c r="T1633" t="s">
        <v>82</v>
      </c>
      <c r="U1633" t="s"/>
      <c r="V1633" t="s">
        <v>83</v>
      </c>
      <c r="W1633" t="s">
        <v>94</v>
      </c>
      <c r="X1633" t="s"/>
      <c r="Y1633" t="s">
        <v>85</v>
      </c>
      <c r="Z1633">
        <f>HYPERLINK("https://hotelmonitor-cachepage.eclerx.com/savepage/tk_15439017848567924_sr_2151.html","info")</f>
        <v/>
      </c>
      <c r="AA1633" t="n">
        <v>-2311817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/>
      <c r="AP1633" t="n">
        <v>119</v>
      </c>
      <c r="AQ1633" t="s">
        <v>88</v>
      </c>
      <c r="AR1633" t="s">
        <v>116</v>
      </c>
      <c r="AS1633" t="s"/>
      <c r="AT1633" t="s">
        <v>90</v>
      </c>
      <c r="AU1633" t="s"/>
      <c r="AV1633" t="s"/>
      <c r="AW1633" t="s"/>
      <c r="AX1633" t="s"/>
      <c r="AY1633" t="n">
        <v>2311817</v>
      </c>
      <c r="AZ1633" t="s">
        <v>137</v>
      </c>
      <c r="BA1633" t="s"/>
      <c r="BB1633" t="n">
        <v>28231</v>
      </c>
      <c r="BC1633" t="n">
        <v>9.9582923948765</v>
      </c>
      <c r="BD1633" t="n">
        <v>53.549789367337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97</v>
      </c>
      <c r="B1634" t="s">
        <v>71</v>
      </c>
      <c r="C1634" t="s">
        <v>98</v>
      </c>
      <c r="D1634" t="n">
        <v>2</v>
      </c>
      <c r="E1634" t="s">
        <v>134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74</v>
      </c>
      <c r="L1634" t="s">
        <v>76</v>
      </c>
      <c r="M1634" t="s"/>
      <c r="N1634" t="s">
        <v>150</v>
      </c>
      <c r="O1634" t="s">
        <v>78</v>
      </c>
      <c r="P1634" t="s">
        <v>134</v>
      </c>
      <c r="Q1634" t="s"/>
      <c r="R1634" t="s">
        <v>80</v>
      </c>
      <c r="S1634" t="s">
        <v>609</v>
      </c>
      <c r="T1634" t="s">
        <v>82</v>
      </c>
      <c r="U1634" t="s"/>
      <c r="V1634" t="s">
        <v>83</v>
      </c>
      <c r="W1634" t="s">
        <v>94</v>
      </c>
      <c r="X1634" t="s"/>
      <c r="Y1634" t="s">
        <v>85</v>
      </c>
      <c r="Z1634">
        <f>HYPERLINK("https://hotelmonitor-cachepage.eclerx.com/savepage/tk_15439017848567924_sr_2151.html","info")</f>
        <v/>
      </c>
      <c r="AA1634" t="n">
        <v>-2311817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/>
      <c r="AP1634" t="n">
        <v>119</v>
      </c>
      <c r="AQ1634" t="s">
        <v>88</v>
      </c>
      <c r="AR1634" t="s">
        <v>110</v>
      </c>
      <c r="AS1634" t="s"/>
      <c r="AT1634" t="s">
        <v>90</v>
      </c>
      <c r="AU1634" t="s"/>
      <c r="AV1634" t="s"/>
      <c r="AW1634" t="s"/>
      <c r="AX1634" t="s"/>
      <c r="AY1634" t="n">
        <v>2311817</v>
      </c>
      <c r="AZ1634" t="s">
        <v>137</v>
      </c>
      <c r="BA1634" t="s"/>
      <c r="BB1634" t="n">
        <v>28231</v>
      </c>
      <c r="BC1634" t="n">
        <v>9.9582923948765</v>
      </c>
      <c r="BD1634" t="n">
        <v>53.549789367337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97</v>
      </c>
      <c r="B1635" t="s">
        <v>71</v>
      </c>
      <c r="C1635" t="s">
        <v>98</v>
      </c>
      <c r="D1635" t="n">
        <v>2</v>
      </c>
      <c r="E1635" t="s">
        <v>134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78</v>
      </c>
      <c r="L1635" t="s">
        <v>76</v>
      </c>
      <c r="M1635" t="s"/>
      <c r="N1635" t="s">
        <v>144</v>
      </c>
      <c r="O1635" t="s">
        <v>78</v>
      </c>
      <c r="P1635" t="s">
        <v>134</v>
      </c>
      <c r="Q1635" t="s"/>
      <c r="R1635" t="s">
        <v>80</v>
      </c>
      <c r="S1635" t="s">
        <v>307</v>
      </c>
      <c r="T1635" t="s">
        <v>82</v>
      </c>
      <c r="U1635" t="s"/>
      <c r="V1635" t="s">
        <v>83</v>
      </c>
      <c r="W1635" t="s">
        <v>94</v>
      </c>
      <c r="X1635" t="s"/>
      <c r="Y1635" t="s">
        <v>85</v>
      </c>
      <c r="Z1635">
        <f>HYPERLINK("https://hotelmonitor-cachepage.eclerx.com/savepage/tk_15439017848567924_sr_2151.html","info")</f>
        <v/>
      </c>
      <c r="AA1635" t="n">
        <v>-2311817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/>
      <c r="AP1635" t="n">
        <v>119</v>
      </c>
      <c r="AQ1635" t="s">
        <v>88</v>
      </c>
      <c r="AR1635" t="s">
        <v>103</v>
      </c>
      <c r="AS1635" t="s"/>
      <c r="AT1635" t="s">
        <v>90</v>
      </c>
      <c r="AU1635" t="s"/>
      <c r="AV1635" t="s"/>
      <c r="AW1635" t="s"/>
      <c r="AX1635" t="s"/>
      <c r="AY1635" t="n">
        <v>2311817</v>
      </c>
      <c r="AZ1635" t="s">
        <v>137</v>
      </c>
      <c r="BA1635" t="s"/>
      <c r="BB1635" t="n">
        <v>28231</v>
      </c>
      <c r="BC1635" t="n">
        <v>9.9582923948765</v>
      </c>
      <c r="BD1635" t="n">
        <v>53.549789367337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97</v>
      </c>
      <c r="B1636" t="s">
        <v>71</v>
      </c>
      <c r="C1636" t="s">
        <v>98</v>
      </c>
      <c r="D1636" t="n">
        <v>2</v>
      </c>
      <c r="E1636" t="s">
        <v>134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83</v>
      </c>
      <c r="L1636" t="s">
        <v>76</v>
      </c>
      <c r="M1636" t="s"/>
      <c r="N1636" t="s">
        <v>153</v>
      </c>
      <c r="O1636" t="s">
        <v>78</v>
      </c>
      <c r="P1636" t="s">
        <v>134</v>
      </c>
      <c r="Q1636" t="s"/>
      <c r="R1636" t="s">
        <v>80</v>
      </c>
      <c r="S1636" t="s">
        <v>120</v>
      </c>
      <c r="T1636" t="s">
        <v>82</v>
      </c>
      <c r="U1636" t="s"/>
      <c r="V1636" t="s">
        <v>83</v>
      </c>
      <c r="W1636" t="s">
        <v>94</v>
      </c>
      <c r="X1636" t="s"/>
      <c r="Y1636" t="s">
        <v>85</v>
      </c>
      <c r="Z1636">
        <f>HYPERLINK("https://hotelmonitor-cachepage.eclerx.com/savepage/tk_15439017848567924_sr_2151.html","info")</f>
        <v/>
      </c>
      <c r="AA1636" t="n">
        <v>-2311817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/>
      <c r="AP1636" t="n">
        <v>119</v>
      </c>
      <c r="AQ1636" t="s">
        <v>88</v>
      </c>
      <c r="AR1636" t="s">
        <v>116</v>
      </c>
      <c r="AS1636" t="s"/>
      <c r="AT1636" t="s">
        <v>90</v>
      </c>
      <c r="AU1636" t="s"/>
      <c r="AV1636" t="s"/>
      <c r="AW1636" t="s"/>
      <c r="AX1636" t="s"/>
      <c r="AY1636" t="n">
        <v>2311817</v>
      </c>
      <c r="AZ1636" t="s">
        <v>137</v>
      </c>
      <c r="BA1636" t="s"/>
      <c r="BB1636" t="n">
        <v>28231</v>
      </c>
      <c r="BC1636" t="n">
        <v>9.9582923948765</v>
      </c>
      <c r="BD1636" t="n">
        <v>53.549789367337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97</v>
      </c>
      <c r="B1637" t="s">
        <v>71</v>
      </c>
      <c r="C1637" t="s">
        <v>98</v>
      </c>
      <c r="D1637" t="n">
        <v>2</v>
      </c>
      <c r="E1637" t="s">
        <v>134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86</v>
      </c>
      <c r="L1637" t="s">
        <v>76</v>
      </c>
      <c r="M1637" t="s"/>
      <c r="N1637" t="s">
        <v>153</v>
      </c>
      <c r="O1637" t="s">
        <v>78</v>
      </c>
      <c r="P1637" t="s">
        <v>134</v>
      </c>
      <c r="Q1637" t="s"/>
      <c r="R1637" t="s">
        <v>80</v>
      </c>
      <c r="S1637" t="s">
        <v>125</v>
      </c>
      <c r="T1637" t="s">
        <v>82</v>
      </c>
      <c r="U1637" t="s"/>
      <c r="V1637" t="s">
        <v>83</v>
      </c>
      <c r="W1637" t="s">
        <v>94</v>
      </c>
      <c r="X1637" t="s"/>
      <c r="Y1637" t="s">
        <v>85</v>
      </c>
      <c r="Z1637">
        <f>HYPERLINK("https://hotelmonitor-cachepage.eclerx.com/savepage/tk_15439017848567924_sr_2151.html","info")</f>
        <v/>
      </c>
      <c r="AA1637" t="n">
        <v>-2311817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/>
      <c r="AP1637" t="n">
        <v>119</v>
      </c>
      <c r="AQ1637" t="s">
        <v>88</v>
      </c>
      <c r="AR1637" t="s">
        <v>110</v>
      </c>
      <c r="AS1637" t="s"/>
      <c r="AT1637" t="s">
        <v>90</v>
      </c>
      <c r="AU1637" t="s"/>
      <c r="AV1637" t="s"/>
      <c r="AW1637" t="s"/>
      <c r="AX1637" t="s"/>
      <c r="AY1637" t="n">
        <v>2311817</v>
      </c>
      <c r="AZ1637" t="s">
        <v>137</v>
      </c>
      <c r="BA1637" t="s"/>
      <c r="BB1637" t="n">
        <v>28231</v>
      </c>
      <c r="BC1637" t="n">
        <v>9.9582923948765</v>
      </c>
      <c r="BD1637" t="n">
        <v>53.549789367337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97</v>
      </c>
      <c r="B1638" t="s">
        <v>71</v>
      </c>
      <c r="C1638" t="s">
        <v>98</v>
      </c>
      <c r="D1638" t="n">
        <v>2</v>
      </c>
      <c r="E1638" t="s">
        <v>134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94</v>
      </c>
      <c r="L1638" t="s">
        <v>76</v>
      </c>
      <c r="M1638" t="s"/>
      <c r="N1638" t="s">
        <v>157</v>
      </c>
      <c r="O1638" t="s">
        <v>78</v>
      </c>
      <c r="P1638" t="s">
        <v>134</v>
      </c>
      <c r="Q1638" t="s"/>
      <c r="R1638" t="s">
        <v>80</v>
      </c>
      <c r="S1638" t="s">
        <v>267</v>
      </c>
      <c r="T1638" t="s">
        <v>82</v>
      </c>
      <c r="U1638" t="s"/>
      <c r="V1638" t="s">
        <v>83</v>
      </c>
      <c r="W1638" t="s">
        <v>94</v>
      </c>
      <c r="X1638" t="s"/>
      <c r="Y1638" t="s">
        <v>85</v>
      </c>
      <c r="Z1638">
        <f>HYPERLINK("https://hotelmonitor-cachepage.eclerx.com/savepage/tk_15439017848567924_sr_2151.html","info")</f>
        <v/>
      </c>
      <c r="AA1638" t="n">
        <v>-2311817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/>
      <c r="AP1638" t="n">
        <v>119</v>
      </c>
      <c r="AQ1638" t="s">
        <v>88</v>
      </c>
      <c r="AR1638" t="s">
        <v>156</v>
      </c>
      <c r="AS1638" t="s"/>
      <c r="AT1638" t="s">
        <v>90</v>
      </c>
      <c r="AU1638" t="s"/>
      <c r="AV1638" t="s"/>
      <c r="AW1638" t="s"/>
      <c r="AX1638" t="s"/>
      <c r="AY1638" t="n">
        <v>2311817</v>
      </c>
      <c r="AZ1638" t="s">
        <v>137</v>
      </c>
      <c r="BA1638" t="s"/>
      <c r="BB1638" t="n">
        <v>28231</v>
      </c>
      <c r="BC1638" t="n">
        <v>9.9582923948765</v>
      </c>
      <c r="BD1638" t="n">
        <v>53.549789367337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97</v>
      </c>
      <c r="B1639" t="s">
        <v>71</v>
      </c>
      <c r="C1639" t="s">
        <v>98</v>
      </c>
      <c r="D1639" t="n">
        <v>2</v>
      </c>
      <c r="E1639" t="s">
        <v>134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94</v>
      </c>
      <c r="L1639" t="s">
        <v>76</v>
      </c>
      <c r="M1639" t="s"/>
      <c r="N1639" t="s">
        <v>77</v>
      </c>
      <c r="O1639" t="s">
        <v>78</v>
      </c>
      <c r="P1639" t="s">
        <v>134</v>
      </c>
      <c r="Q1639" t="s"/>
      <c r="R1639" t="s">
        <v>80</v>
      </c>
      <c r="S1639" t="s">
        <v>267</v>
      </c>
      <c r="T1639" t="s">
        <v>82</v>
      </c>
      <c r="U1639" t="s"/>
      <c r="V1639" t="s">
        <v>83</v>
      </c>
      <c r="W1639" t="s">
        <v>94</v>
      </c>
      <c r="X1639" t="s"/>
      <c r="Y1639" t="s">
        <v>85</v>
      </c>
      <c r="Z1639">
        <f>HYPERLINK("https://hotelmonitor-cachepage.eclerx.com/savepage/tk_15439017848567924_sr_2151.html","info")</f>
        <v/>
      </c>
      <c r="AA1639" t="n">
        <v>-2311817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87</v>
      </c>
      <c r="AO1639" t="s"/>
      <c r="AP1639" t="n">
        <v>119</v>
      </c>
      <c r="AQ1639" t="s">
        <v>88</v>
      </c>
      <c r="AR1639" t="s">
        <v>156</v>
      </c>
      <c r="AS1639" t="s"/>
      <c r="AT1639" t="s">
        <v>90</v>
      </c>
      <c r="AU1639" t="s"/>
      <c r="AV1639" t="s"/>
      <c r="AW1639" t="s"/>
      <c r="AX1639" t="s"/>
      <c r="AY1639" t="n">
        <v>2311817</v>
      </c>
      <c r="AZ1639" t="s">
        <v>137</v>
      </c>
      <c r="BA1639" t="s"/>
      <c r="BB1639" t="n">
        <v>28231</v>
      </c>
      <c r="BC1639" t="n">
        <v>9.9582923948765</v>
      </c>
      <c r="BD1639" t="n">
        <v>53.549789367337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97</v>
      </c>
      <c r="B1640" t="s">
        <v>71</v>
      </c>
      <c r="C1640" t="s">
        <v>98</v>
      </c>
      <c r="D1640" t="n">
        <v>2</v>
      </c>
      <c r="E1640" t="s">
        <v>134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109</v>
      </c>
      <c r="L1640" t="s">
        <v>76</v>
      </c>
      <c r="M1640" t="s"/>
      <c r="N1640" t="s">
        <v>159</v>
      </c>
      <c r="O1640" t="s">
        <v>78</v>
      </c>
      <c r="P1640" t="s">
        <v>134</v>
      </c>
      <c r="Q1640" t="s"/>
      <c r="R1640" t="s">
        <v>80</v>
      </c>
      <c r="S1640" t="s">
        <v>282</v>
      </c>
      <c r="T1640" t="s">
        <v>82</v>
      </c>
      <c r="U1640" t="s"/>
      <c r="V1640" t="s">
        <v>83</v>
      </c>
      <c r="W1640" t="s">
        <v>94</v>
      </c>
      <c r="X1640" t="s"/>
      <c r="Y1640" t="s">
        <v>85</v>
      </c>
      <c r="Z1640">
        <f>HYPERLINK("https://hotelmonitor-cachepage.eclerx.com/savepage/tk_15439017848567924_sr_2151.html","info")</f>
        <v/>
      </c>
      <c r="AA1640" t="n">
        <v>-2311817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/>
      <c r="AP1640" t="n">
        <v>119</v>
      </c>
      <c r="AQ1640" t="s">
        <v>88</v>
      </c>
      <c r="AR1640" t="s">
        <v>156</v>
      </c>
      <c r="AS1640" t="s"/>
      <c r="AT1640" t="s">
        <v>90</v>
      </c>
      <c r="AU1640" t="s"/>
      <c r="AV1640" t="s"/>
      <c r="AW1640" t="s"/>
      <c r="AX1640" t="s"/>
      <c r="AY1640" t="n">
        <v>2311817</v>
      </c>
      <c r="AZ1640" t="s">
        <v>137</v>
      </c>
      <c r="BA1640" t="s"/>
      <c r="BB1640" t="n">
        <v>28231</v>
      </c>
      <c r="BC1640" t="n">
        <v>9.9582923948765</v>
      </c>
      <c r="BD1640" t="n">
        <v>53.549789367337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97</v>
      </c>
      <c r="B1641" t="s">
        <v>71</v>
      </c>
      <c r="C1641" t="s">
        <v>98</v>
      </c>
      <c r="D1641" t="n">
        <v>2</v>
      </c>
      <c r="E1641" t="s">
        <v>134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120</v>
      </c>
      <c r="L1641" t="s">
        <v>76</v>
      </c>
      <c r="M1641" t="s"/>
      <c r="N1641" t="s">
        <v>77</v>
      </c>
      <c r="O1641" t="s">
        <v>78</v>
      </c>
      <c r="P1641" t="s">
        <v>134</v>
      </c>
      <c r="Q1641" t="s"/>
      <c r="R1641" t="s">
        <v>80</v>
      </c>
      <c r="S1641" t="s">
        <v>286</v>
      </c>
      <c r="T1641" t="s">
        <v>82</v>
      </c>
      <c r="U1641" t="s"/>
      <c r="V1641" t="s">
        <v>83</v>
      </c>
      <c r="W1641" t="s">
        <v>84</v>
      </c>
      <c r="X1641" t="s"/>
      <c r="Y1641" t="s">
        <v>85</v>
      </c>
      <c r="Z1641">
        <f>HYPERLINK("https://hotelmonitor-cachepage.eclerx.com/savepage/tk_15439017848567924_sr_2151.html","info")</f>
        <v/>
      </c>
      <c r="AA1641" t="n">
        <v>-2311817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/>
      <c r="AP1641" t="n">
        <v>119</v>
      </c>
      <c r="AQ1641" t="s">
        <v>88</v>
      </c>
      <c r="AR1641" t="s">
        <v>156</v>
      </c>
      <c r="AS1641" t="s"/>
      <c r="AT1641" t="s">
        <v>90</v>
      </c>
      <c r="AU1641" t="s"/>
      <c r="AV1641" t="s"/>
      <c r="AW1641" t="s"/>
      <c r="AX1641" t="s"/>
      <c r="AY1641" t="n">
        <v>2311817</v>
      </c>
      <c r="AZ1641" t="s">
        <v>137</v>
      </c>
      <c r="BA1641" t="s"/>
      <c r="BB1641" t="n">
        <v>28231</v>
      </c>
      <c r="BC1641" t="n">
        <v>9.9582923948765</v>
      </c>
      <c r="BD1641" t="n">
        <v>53.549789367337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97</v>
      </c>
      <c r="B1642" t="s">
        <v>71</v>
      </c>
      <c r="C1642" t="s">
        <v>98</v>
      </c>
      <c r="D1642" t="n">
        <v>2</v>
      </c>
      <c r="E1642" t="s">
        <v>134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140</v>
      </c>
      <c r="L1642" t="s">
        <v>76</v>
      </c>
      <c r="M1642" t="s"/>
      <c r="N1642" t="s">
        <v>162</v>
      </c>
      <c r="O1642" t="s">
        <v>78</v>
      </c>
      <c r="P1642" t="s">
        <v>134</v>
      </c>
      <c r="Q1642" t="s"/>
      <c r="R1642" t="s">
        <v>80</v>
      </c>
      <c r="S1642" t="s">
        <v>352</v>
      </c>
      <c r="T1642" t="s">
        <v>82</v>
      </c>
      <c r="U1642" t="s"/>
      <c r="V1642" t="s">
        <v>83</v>
      </c>
      <c r="W1642" t="s">
        <v>94</v>
      </c>
      <c r="X1642" t="s"/>
      <c r="Y1642" t="s">
        <v>85</v>
      </c>
      <c r="Z1642">
        <f>HYPERLINK("https://hotelmonitor-cachepage.eclerx.com/savepage/tk_15439017848567924_sr_2151.html","info")</f>
        <v/>
      </c>
      <c r="AA1642" t="n">
        <v>-2311817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/>
      <c r="AP1642" t="n">
        <v>119</v>
      </c>
      <c r="AQ1642" t="s">
        <v>88</v>
      </c>
      <c r="AR1642" t="s">
        <v>156</v>
      </c>
      <c r="AS1642" t="s"/>
      <c r="AT1642" t="s">
        <v>90</v>
      </c>
      <c r="AU1642" t="s"/>
      <c r="AV1642" t="s"/>
      <c r="AW1642" t="s"/>
      <c r="AX1642" t="s"/>
      <c r="AY1642" t="n">
        <v>2311817</v>
      </c>
      <c r="AZ1642" t="s">
        <v>137</v>
      </c>
      <c r="BA1642" t="s"/>
      <c r="BB1642" t="n">
        <v>28231</v>
      </c>
      <c r="BC1642" t="n">
        <v>9.9582923948765</v>
      </c>
      <c r="BD1642" t="n">
        <v>53.549789367337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97</v>
      </c>
      <c r="B1643" t="s">
        <v>71</v>
      </c>
      <c r="C1643" t="s">
        <v>98</v>
      </c>
      <c r="D1643" t="n">
        <v>2</v>
      </c>
      <c r="E1643" t="s">
        <v>134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163</v>
      </c>
      <c r="L1643" t="s">
        <v>76</v>
      </c>
      <c r="M1643" t="s"/>
      <c r="N1643" t="s">
        <v>164</v>
      </c>
      <c r="O1643" t="s">
        <v>78</v>
      </c>
      <c r="P1643" t="s">
        <v>134</v>
      </c>
      <c r="Q1643" t="s"/>
      <c r="R1643" t="s">
        <v>80</v>
      </c>
      <c r="S1643" t="s">
        <v>805</v>
      </c>
      <c r="T1643" t="s">
        <v>82</v>
      </c>
      <c r="U1643" t="s"/>
      <c r="V1643" t="s">
        <v>83</v>
      </c>
      <c r="W1643" t="s">
        <v>94</v>
      </c>
      <c r="X1643" t="s"/>
      <c r="Y1643" t="s">
        <v>85</v>
      </c>
      <c r="Z1643">
        <f>HYPERLINK("https://hotelmonitor-cachepage.eclerx.com/savepage/tk_15439017848567924_sr_2151.html","info")</f>
        <v/>
      </c>
      <c r="AA1643" t="n">
        <v>-2311817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/>
      <c r="AP1643" t="n">
        <v>119</v>
      </c>
      <c r="AQ1643" t="s">
        <v>88</v>
      </c>
      <c r="AR1643" t="s">
        <v>156</v>
      </c>
      <c r="AS1643" t="s"/>
      <c r="AT1643" t="s">
        <v>90</v>
      </c>
      <c r="AU1643" t="s"/>
      <c r="AV1643" t="s"/>
      <c r="AW1643" t="s"/>
      <c r="AX1643" t="s"/>
      <c r="AY1643" t="n">
        <v>2311817</v>
      </c>
      <c r="AZ1643" t="s">
        <v>137</v>
      </c>
      <c r="BA1643" t="s"/>
      <c r="BB1643" t="n">
        <v>28231</v>
      </c>
      <c r="BC1643" t="n">
        <v>9.9582923948765</v>
      </c>
      <c r="BD1643" t="n">
        <v>53.549789367337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97</v>
      </c>
      <c r="B1644" t="s">
        <v>71</v>
      </c>
      <c r="C1644" t="s">
        <v>98</v>
      </c>
      <c r="D1644" t="n">
        <v>2</v>
      </c>
      <c r="E1644" t="s">
        <v>871</v>
      </c>
      <c r="F1644" t="n">
        <v>176665</v>
      </c>
      <c r="G1644" t="s">
        <v>74</v>
      </c>
      <c r="H1644" t="s">
        <v>75</v>
      </c>
      <c r="I1644" t="s"/>
      <c r="J1644" t="s">
        <v>74</v>
      </c>
      <c r="K1644" t="n">
        <v>91</v>
      </c>
      <c r="L1644" t="s">
        <v>76</v>
      </c>
      <c r="M1644" t="s"/>
      <c r="N1644" t="s">
        <v>77</v>
      </c>
      <c r="O1644" t="s">
        <v>78</v>
      </c>
      <c r="P1644" t="s">
        <v>871</v>
      </c>
      <c r="Q1644" t="s"/>
      <c r="R1644" t="s">
        <v>347</v>
      </c>
      <c r="S1644" t="s">
        <v>148</v>
      </c>
      <c r="T1644" t="s">
        <v>82</v>
      </c>
      <c r="U1644" t="s"/>
      <c r="V1644" t="s">
        <v>83</v>
      </c>
      <c r="W1644" t="s">
        <v>94</v>
      </c>
      <c r="X1644" t="s"/>
      <c r="Y1644" t="s">
        <v>85</v>
      </c>
      <c r="Z1644">
        <f>HYPERLINK("https://hotelmonitor-cachepage.eclerx.com/savepage/tk_15439015608661065_sr_2151.html","info")</f>
        <v/>
      </c>
      <c r="AA1644" t="n">
        <v>77261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/>
      <c r="AP1644" t="n">
        <v>45</v>
      </c>
      <c r="AQ1644" t="s">
        <v>88</v>
      </c>
      <c r="AR1644" t="s">
        <v>121</v>
      </c>
      <c r="AS1644" t="s"/>
      <c r="AT1644" t="s">
        <v>90</v>
      </c>
      <c r="AU1644" t="s"/>
      <c r="AV1644" t="s"/>
      <c r="AW1644" t="s"/>
      <c r="AX1644" t="s"/>
      <c r="AY1644" t="n">
        <v>2311943</v>
      </c>
      <c r="AZ1644" t="s">
        <v>872</v>
      </c>
      <c r="BA1644" t="s"/>
      <c r="BB1644" t="n">
        <v>28221</v>
      </c>
      <c r="BC1644" t="n">
        <v>9.965564000000001</v>
      </c>
      <c r="BD1644" t="n">
        <v>53.569116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97</v>
      </c>
      <c r="B1645" t="s">
        <v>71</v>
      </c>
      <c r="C1645" t="s">
        <v>98</v>
      </c>
      <c r="D1645" t="n">
        <v>2</v>
      </c>
      <c r="E1645" t="s">
        <v>871</v>
      </c>
      <c r="F1645" t="n">
        <v>176665</v>
      </c>
      <c r="G1645" t="s">
        <v>74</v>
      </c>
      <c r="H1645" t="s">
        <v>75</v>
      </c>
      <c r="I1645" t="s"/>
      <c r="J1645" t="s">
        <v>74</v>
      </c>
      <c r="K1645" t="n">
        <v>102</v>
      </c>
      <c r="L1645" t="s">
        <v>76</v>
      </c>
      <c r="M1645" t="s"/>
      <c r="N1645" t="s">
        <v>184</v>
      </c>
      <c r="O1645" t="s">
        <v>78</v>
      </c>
      <c r="P1645" t="s">
        <v>871</v>
      </c>
      <c r="Q1645" t="s"/>
      <c r="R1645" t="s">
        <v>347</v>
      </c>
      <c r="S1645" t="s">
        <v>316</v>
      </c>
      <c r="T1645" t="s">
        <v>82</v>
      </c>
      <c r="U1645" t="s"/>
      <c r="V1645" t="s">
        <v>83</v>
      </c>
      <c r="W1645" t="s">
        <v>94</v>
      </c>
      <c r="X1645" t="s"/>
      <c r="Y1645" t="s">
        <v>85</v>
      </c>
      <c r="Z1645">
        <f>HYPERLINK("https://hotelmonitor-cachepage.eclerx.com/savepage/tk_15439015608661065_sr_2151.html","info")</f>
        <v/>
      </c>
      <c r="AA1645" t="n">
        <v>77261</v>
      </c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/>
      <c r="AP1645" t="n">
        <v>45</v>
      </c>
      <c r="AQ1645" t="s">
        <v>88</v>
      </c>
      <c r="AR1645" t="s">
        <v>121</v>
      </c>
      <c r="AS1645" t="s"/>
      <c r="AT1645" t="s">
        <v>90</v>
      </c>
      <c r="AU1645" t="s"/>
      <c r="AV1645" t="s"/>
      <c r="AW1645" t="s"/>
      <c r="AX1645" t="s"/>
      <c r="AY1645" t="n">
        <v>2311943</v>
      </c>
      <c r="AZ1645" t="s">
        <v>872</v>
      </c>
      <c r="BA1645" t="s"/>
      <c r="BB1645" t="n">
        <v>28221</v>
      </c>
      <c r="BC1645" t="n">
        <v>9.965564000000001</v>
      </c>
      <c r="BD1645" t="n">
        <v>53.569116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97</v>
      </c>
      <c r="B1646" t="s">
        <v>71</v>
      </c>
      <c r="C1646" t="s">
        <v>98</v>
      </c>
      <c r="D1646" t="n">
        <v>2</v>
      </c>
      <c r="E1646" t="s">
        <v>871</v>
      </c>
      <c r="F1646" t="n">
        <v>176665</v>
      </c>
      <c r="G1646" t="s">
        <v>74</v>
      </c>
      <c r="H1646" t="s">
        <v>75</v>
      </c>
      <c r="I1646" t="s"/>
      <c r="J1646" t="s">
        <v>74</v>
      </c>
      <c r="K1646" t="n">
        <v>109</v>
      </c>
      <c r="L1646" t="s">
        <v>76</v>
      </c>
      <c r="M1646" t="s"/>
      <c r="N1646" t="s">
        <v>77</v>
      </c>
      <c r="O1646" t="s">
        <v>78</v>
      </c>
      <c r="P1646" t="s">
        <v>871</v>
      </c>
      <c r="Q1646" t="s"/>
      <c r="R1646" t="s">
        <v>347</v>
      </c>
      <c r="S1646" t="s">
        <v>282</v>
      </c>
      <c r="T1646" t="s">
        <v>82</v>
      </c>
      <c r="U1646" t="s"/>
      <c r="V1646" t="s">
        <v>83</v>
      </c>
      <c r="W1646" t="s">
        <v>94</v>
      </c>
      <c r="X1646" t="s"/>
      <c r="Y1646" t="s">
        <v>85</v>
      </c>
      <c r="Z1646">
        <f>HYPERLINK("https://hotelmonitor-cachepage.eclerx.com/savepage/tk_15439015608661065_sr_2151.html","info")</f>
        <v/>
      </c>
      <c r="AA1646" t="n">
        <v>77261</v>
      </c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/>
      <c r="AP1646" t="n">
        <v>45</v>
      </c>
      <c r="AQ1646" t="s">
        <v>88</v>
      </c>
      <c r="AR1646" t="s">
        <v>119</v>
      </c>
      <c r="AS1646" t="s"/>
      <c r="AT1646" t="s">
        <v>90</v>
      </c>
      <c r="AU1646" t="s"/>
      <c r="AV1646" t="s"/>
      <c r="AW1646" t="s"/>
      <c r="AX1646" t="s"/>
      <c r="AY1646" t="n">
        <v>2311943</v>
      </c>
      <c r="AZ1646" t="s">
        <v>872</v>
      </c>
      <c r="BA1646" t="s"/>
      <c r="BB1646" t="n">
        <v>28221</v>
      </c>
      <c r="BC1646" t="n">
        <v>9.965564000000001</v>
      </c>
      <c r="BD1646" t="n">
        <v>53.569116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97</v>
      </c>
      <c r="B1647" t="s">
        <v>71</v>
      </c>
      <c r="C1647" t="s">
        <v>98</v>
      </c>
      <c r="D1647" t="n">
        <v>2</v>
      </c>
      <c r="E1647" t="s">
        <v>871</v>
      </c>
      <c r="F1647" t="n">
        <v>176665</v>
      </c>
      <c r="G1647" t="s">
        <v>74</v>
      </c>
      <c r="H1647" t="s">
        <v>75</v>
      </c>
      <c r="I1647" t="s"/>
      <c r="J1647" t="s">
        <v>74</v>
      </c>
      <c r="K1647" t="n">
        <v>115</v>
      </c>
      <c r="L1647" t="s">
        <v>76</v>
      </c>
      <c r="M1647" t="s"/>
      <c r="N1647" t="s">
        <v>145</v>
      </c>
      <c r="O1647" t="s">
        <v>78</v>
      </c>
      <c r="P1647" t="s">
        <v>871</v>
      </c>
      <c r="Q1647" t="s"/>
      <c r="R1647" t="s">
        <v>347</v>
      </c>
      <c r="S1647" t="s">
        <v>285</v>
      </c>
      <c r="T1647" t="s">
        <v>82</v>
      </c>
      <c r="U1647" t="s"/>
      <c r="V1647" t="s">
        <v>83</v>
      </c>
      <c r="W1647" t="s">
        <v>94</v>
      </c>
      <c r="X1647" t="s"/>
      <c r="Y1647" t="s">
        <v>85</v>
      </c>
      <c r="Z1647">
        <f>HYPERLINK("https://hotelmonitor-cachepage.eclerx.com/savepage/tk_15439015608661065_sr_2151.html","info")</f>
        <v/>
      </c>
      <c r="AA1647" t="n">
        <v>77261</v>
      </c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/>
      <c r="AP1647" t="n">
        <v>45</v>
      </c>
      <c r="AQ1647" t="s">
        <v>88</v>
      </c>
      <c r="AR1647" t="s">
        <v>130</v>
      </c>
      <c r="AS1647" t="s"/>
      <c r="AT1647" t="s">
        <v>90</v>
      </c>
      <c r="AU1647" t="s"/>
      <c r="AV1647" t="s"/>
      <c r="AW1647" t="s"/>
      <c r="AX1647" t="s"/>
      <c r="AY1647" t="n">
        <v>2311943</v>
      </c>
      <c r="AZ1647" t="s">
        <v>872</v>
      </c>
      <c r="BA1647" t="s"/>
      <c r="BB1647" t="n">
        <v>28221</v>
      </c>
      <c r="BC1647" t="n">
        <v>9.965564000000001</v>
      </c>
      <c r="BD1647" t="n">
        <v>53.569116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97</v>
      </c>
      <c r="B1648" t="s">
        <v>71</v>
      </c>
      <c r="C1648" t="s">
        <v>98</v>
      </c>
      <c r="D1648" t="n">
        <v>2</v>
      </c>
      <c r="E1648" t="s">
        <v>871</v>
      </c>
      <c r="F1648" t="n">
        <v>176665</v>
      </c>
      <c r="G1648" t="s">
        <v>74</v>
      </c>
      <c r="H1648" t="s">
        <v>75</v>
      </c>
      <c r="I1648" t="s"/>
      <c r="J1648" t="s">
        <v>74</v>
      </c>
      <c r="K1648" t="n">
        <v>115</v>
      </c>
      <c r="L1648" t="s">
        <v>76</v>
      </c>
      <c r="M1648" t="s"/>
      <c r="N1648" t="s">
        <v>77</v>
      </c>
      <c r="O1648" t="s">
        <v>78</v>
      </c>
      <c r="P1648" t="s">
        <v>871</v>
      </c>
      <c r="Q1648" t="s"/>
      <c r="R1648" t="s">
        <v>347</v>
      </c>
      <c r="S1648" t="s">
        <v>285</v>
      </c>
      <c r="T1648" t="s">
        <v>82</v>
      </c>
      <c r="U1648" t="s"/>
      <c r="V1648" t="s">
        <v>83</v>
      </c>
      <c r="W1648" t="s">
        <v>94</v>
      </c>
      <c r="X1648" t="s"/>
      <c r="Y1648" t="s">
        <v>85</v>
      </c>
      <c r="Z1648">
        <f>HYPERLINK("https://hotelmonitor-cachepage.eclerx.com/savepage/tk_15439015608661065_sr_2151.html","info")</f>
        <v/>
      </c>
      <c r="AA1648" t="n">
        <v>77261</v>
      </c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/>
      <c r="AP1648" t="n">
        <v>45</v>
      </c>
      <c r="AQ1648" t="s">
        <v>88</v>
      </c>
      <c r="AR1648" t="s">
        <v>130</v>
      </c>
      <c r="AS1648" t="s"/>
      <c r="AT1648" t="s">
        <v>90</v>
      </c>
      <c r="AU1648" t="s"/>
      <c r="AV1648" t="s"/>
      <c r="AW1648" t="s"/>
      <c r="AX1648" t="s"/>
      <c r="AY1648" t="n">
        <v>2311943</v>
      </c>
      <c r="AZ1648" t="s">
        <v>872</v>
      </c>
      <c r="BA1648" t="s"/>
      <c r="BB1648" t="n">
        <v>28221</v>
      </c>
      <c r="BC1648" t="n">
        <v>9.965564000000001</v>
      </c>
      <c r="BD1648" t="n">
        <v>53.569116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97</v>
      </c>
      <c r="B1649" t="s">
        <v>71</v>
      </c>
      <c r="C1649" t="s">
        <v>98</v>
      </c>
      <c r="D1649" t="n">
        <v>2</v>
      </c>
      <c r="E1649" t="s">
        <v>871</v>
      </c>
      <c r="F1649" t="n">
        <v>176665</v>
      </c>
      <c r="G1649" t="s">
        <v>74</v>
      </c>
      <c r="H1649" t="s">
        <v>75</v>
      </c>
      <c r="I1649" t="s"/>
      <c r="J1649" t="s">
        <v>74</v>
      </c>
      <c r="K1649" t="n">
        <v>120</v>
      </c>
      <c r="L1649" t="s">
        <v>76</v>
      </c>
      <c r="M1649" t="s"/>
      <c r="N1649" t="s">
        <v>184</v>
      </c>
      <c r="O1649" t="s">
        <v>78</v>
      </c>
      <c r="P1649" t="s">
        <v>871</v>
      </c>
      <c r="Q1649" t="s"/>
      <c r="R1649" t="s">
        <v>347</v>
      </c>
      <c r="S1649" t="s">
        <v>286</v>
      </c>
      <c r="T1649" t="s">
        <v>82</v>
      </c>
      <c r="U1649" t="s"/>
      <c r="V1649" t="s">
        <v>83</v>
      </c>
      <c r="W1649" t="s">
        <v>94</v>
      </c>
      <c r="X1649" t="s"/>
      <c r="Y1649" t="s">
        <v>85</v>
      </c>
      <c r="Z1649">
        <f>HYPERLINK("https://hotelmonitor-cachepage.eclerx.com/savepage/tk_15439015608661065_sr_2151.html","info")</f>
        <v/>
      </c>
      <c r="AA1649" t="n">
        <v>77261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/>
      <c r="AP1649" t="n">
        <v>45</v>
      </c>
      <c r="AQ1649" t="s">
        <v>88</v>
      </c>
      <c r="AR1649" t="s">
        <v>119</v>
      </c>
      <c r="AS1649" t="s"/>
      <c r="AT1649" t="s">
        <v>90</v>
      </c>
      <c r="AU1649" t="s"/>
      <c r="AV1649" t="s"/>
      <c r="AW1649" t="s"/>
      <c r="AX1649" t="s"/>
      <c r="AY1649" t="n">
        <v>2311943</v>
      </c>
      <c r="AZ1649" t="s">
        <v>872</v>
      </c>
      <c r="BA1649" t="s"/>
      <c r="BB1649" t="n">
        <v>28221</v>
      </c>
      <c r="BC1649" t="n">
        <v>9.965564000000001</v>
      </c>
      <c r="BD1649" t="n">
        <v>53.569116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97</v>
      </c>
      <c r="B1650" t="s">
        <v>71</v>
      </c>
      <c r="C1650" t="s">
        <v>98</v>
      </c>
      <c r="D1650" t="n">
        <v>2</v>
      </c>
      <c r="E1650" t="s">
        <v>871</v>
      </c>
      <c r="F1650" t="n">
        <v>176665</v>
      </c>
      <c r="G1650" t="s">
        <v>74</v>
      </c>
      <c r="H1650" t="s">
        <v>75</v>
      </c>
      <c r="I1650" t="s"/>
      <c r="J1650" t="s">
        <v>74</v>
      </c>
      <c r="K1650" t="n">
        <v>129</v>
      </c>
      <c r="L1650" t="s">
        <v>76</v>
      </c>
      <c r="M1650" t="s"/>
      <c r="N1650" t="s">
        <v>114</v>
      </c>
      <c r="O1650" t="s">
        <v>78</v>
      </c>
      <c r="P1650" t="s">
        <v>871</v>
      </c>
      <c r="Q1650" t="s"/>
      <c r="R1650" t="s">
        <v>347</v>
      </c>
      <c r="S1650" t="s">
        <v>590</v>
      </c>
      <c r="T1650" t="s">
        <v>82</v>
      </c>
      <c r="U1650" t="s"/>
      <c r="V1650" t="s">
        <v>83</v>
      </c>
      <c r="W1650" t="s">
        <v>84</v>
      </c>
      <c r="X1650" t="s"/>
      <c r="Y1650" t="s">
        <v>85</v>
      </c>
      <c r="Z1650">
        <f>HYPERLINK("https://hotelmonitor-cachepage.eclerx.com/savepage/tk_15439015608661065_sr_2151.html","info")</f>
        <v/>
      </c>
      <c r="AA1650" t="n">
        <v>77261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/>
      <c r="AP1650" t="n">
        <v>45</v>
      </c>
      <c r="AQ1650" t="s">
        <v>88</v>
      </c>
      <c r="AR1650" t="s">
        <v>110</v>
      </c>
      <c r="AS1650" t="s"/>
      <c r="AT1650" t="s">
        <v>90</v>
      </c>
      <c r="AU1650" t="s"/>
      <c r="AV1650" t="s"/>
      <c r="AW1650" t="s"/>
      <c r="AX1650" t="s"/>
      <c r="AY1650" t="n">
        <v>2311943</v>
      </c>
      <c r="AZ1650" t="s">
        <v>872</v>
      </c>
      <c r="BA1650" t="s"/>
      <c r="BB1650" t="n">
        <v>28221</v>
      </c>
      <c r="BC1650" t="n">
        <v>9.965564000000001</v>
      </c>
      <c r="BD1650" t="n">
        <v>53.569116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97</v>
      </c>
      <c r="B1651" t="s">
        <v>71</v>
      </c>
      <c r="C1651" t="s">
        <v>98</v>
      </c>
      <c r="D1651" t="n">
        <v>2</v>
      </c>
      <c r="E1651" t="s">
        <v>871</v>
      </c>
      <c r="F1651" t="n">
        <v>176665</v>
      </c>
      <c r="G1651" t="s">
        <v>74</v>
      </c>
      <c r="H1651" t="s">
        <v>75</v>
      </c>
      <c r="I1651" t="s"/>
      <c r="J1651" t="s">
        <v>74</v>
      </c>
      <c r="K1651" t="n">
        <v>132</v>
      </c>
      <c r="L1651" t="s">
        <v>76</v>
      </c>
      <c r="M1651" t="s"/>
      <c r="N1651" t="s">
        <v>173</v>
      </c>
      <c r="O1651" t="s">
        <v>78</v>
      </c>
      <c r="P1651" t="s">
        <v>871</v>
      </c>
      <c r="Q1651" t="s"/>
      <c r="R1651" t="s">
        <v>347</v>
      </c>
      <c r="S1651" t="s">
        <v>363</v>
      </c>
      <c r="T1651" t="s">
        <v>82</v>
      </c>
      <c r="U1651" t="s"/>
      <c r="V1651" t="s">
        <v>83</v>
      </c>
      <c r="W1651" t="s">
        <v>84</v>
      </c>
      <c r="X1651" t="s"/>
      <c r="Y1651" t="s">
        <v>85</v>
      </c>
      <c r="Z1651">
        <f>HYPERLINK("https://hotelmonitor-cachepage.eclerx.com/savepage/tk_15439015608661065_sr_2151.html","info")</f>
        <v/>
      </c>
      <c r="AA1651" t="n">
        <v>77261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/>
      <c r="AP1651" t="n">
        <v>45</v>
      </c>
      <c r="AQ1651" t="s">
        <v>88</v>
      </c>
      <c r="AR1651" t="s">
        <v>156</v>
      </c>
      <c r="AS1651" t="s"/>
      <c r="AT1651" t="s">
        <v>90</v>
      </c>
      <c r="AU1651" t="s"/>
      <c r="AV1651" t="s"/>
      <c r="AW1651" t="s"/>
      <c r="AX1651" t="s"/>
      <c r="AY1651" t="n">
        <v>2311943</v>
      </c>
      <c r="AZ1651" t="s">
        <v>872</v>
      </c>
      <c r="BA1651" t="s"/>
      <c r="BB1651" t="n">
        <v>28221</v>
      </c>
      <c r="BC1651" t="n">
        <v>9.965564000000001</v>
      </c>
      <c r="BD1651" t="n">
        <v>53.569116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97</v>
      </c>
      <c r="B1652" t="s">
        <v>71</v>
      </c>
      <c r="C1652" t="s">
        <v>98</v>
      </c>
      <c r="D1652" t="n">
        <v>2</v>
      </c>
      <c r="E1652" t="s">
        <v>871</v>
      </c>
      <c r="F1652" t="n">
        <v>176665</v>
      </c>
      <c r="G1652" t="s">
        <v>74</v>
      </c>
      <c r="H1652" t="s">
        <v>75</v>
      </c>
      <c r="I1652" t="s"/>
      <c r="J1652" t="s">
        <v>74</v>
      </c>
      <c r="K1652" t="n">
        <v>133</v>
      </c>
      <c r="L1652" t="s">
        <v>76</v>
      </c>
      <c r="M1652" t="s"/>
      <c r="N1652" t="s">
        <v>77</v>
      </c>
      <c r="O1652" t="s">
        <v>78</v>
      </c>
      <c r="P1652" t="s">
        <v>871</v>
      </c>
      <c r="Q1652" t="s"/>
      <c r="R1652" t="s">
        <v>347</v>
      </c>
      <c r="S1652" t="s">
        <v>273</v>
      </c>
      <c r="T1652" t="s">
        <v>82</v>
      </c>
      <c r="U1652" t="s"/>
      <c r="V1652" t="s">
        <v>83</v>
      </c>
      <c r="W1652" t="s">
        <v>84</v>
      </c>
      <c r="X1652" t="s"/>
      <c r="Y1652" t="s">
        <v>85</v>
      </c>
      <c r="Z1652">
        <f>HYPERLINK("https://hotelmonitor-cachepage.eclerx.com/savepage/tk_15439015608661065_sr_2151.html","info")</f>
        <v/>
      </c>
      <c r="AA1652" t="n">
        <v>77261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/>
      <c r="AP1652" t="n">
        <v>45</v>
      </c>
      <c r="AQ1652" t="s">
        <v>88</v>
      </c>
      <c r="AR1652" t="s">
        <v>121</v>
      </c>
      <c r="AS1652" t="s"/>
      <c r="AT1652" t="s">
        <v>90</v>
      </c>
      <c r="AU1652" t="s"/>
      <c r="AV1652" t="s"/>
      <c r="AW1652" t="s"/>
      <c r="AX1652" t="s"/>
      <c r="AY1652" t="n">
        <v>2311943</v>
      </c>
      <c r="AZ1652" t="s">
        <v>872</v>
      </c>
      <c r="BA1652" t="s"/>
      <c r="BB1652" t="n">
        <v>28221</v>
      </c>
      <c r="BC1652" t="n">
        <v>9.965564000000001</v>
      </c>
      <c r="BD1652" t="n">
        <v>53.569116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97</v>
      </c>
      <c r="B1653" t="s">
        <v>71</v>
      </c>
      <c r="C1653" t="s">
        <v>98</v>
      </c>
      <c r="D1653" t="n">
        <v>2</v>
      </c>
      <c r="E1653" t="s">
        <v>871</v>
      </c>
      <c r="F1653" t="n">
        <v>176665</v>
      </c>
      <c r="G1653" t="s">
        <v>74</v>
      </c>
      <c r="H1653" t="s">
        <v>75</v>
      </c>
      <c r="I1653" t="s"/>
      <c r="J1653" t="s">
        <v>74</v>
      </c>
      <c r="K1653" t="n">
        <v>134</v>
      </c>
      <c r="L1653" t="s">
        <v>76</v>
      </c>
      <c r="M1653" t="s"/>
      <c r="N1653" t="s">
        <v>792</v>
      </c>
      <c r="O1653" t="s">
        <v>78</v>
      </c>
      <c r="P1653" t="s">
        <v>871</v>
      </c>
      <c r="Q1653" t="s"/>
      <c r="R1653" t="s">
        <v>347</v>
      </c>
      <c r="S1653" t="s">
        <v>364</v>
      </c>
      <c r="T1653" t="s">
        <v>82</v>
      </c>
      <c r="U1653" t="s"/>
      <c r="V1653" t="s">
        <v>83</v>
      </c>
      <c r="W1653" t="s">
        <v>94</v>
      </c>
      <c r="X1653" t="s"/>
      <c r="Y1653" t="s">
        <v>85</v>
      </c>
      <c r="Z1653">
        <f>HYPERLINK("https://hotelmonitor-cachepage.eclerx.com/savepage/tk_15439015608661065_sr_2151.html","info")</f>
        <v/>
      </c>
      <c r="AA1653" t="n">
        <v>77261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/>
      <c r="AP1653" t="n">
        <v>45</v>
      </c>
      <c r="AQ1653" t="s">
        <v>88</v>
      </c>
      <c r="AR1653" t="s">
        <v>121</v>
      </c>
      <c r="AS1653" t="s"/>
      <c r="AT1653" t="s">
        <v>90</v>
      </c>
      <c r="AU1653" t="s"/>
      <c r="AV1653" t="s"/>
      <c r="AW1653" t="s"/>
      <c r="AX1653" t="s"/>
      <c r="AY1653" t="n">
        <v>2311943</v>
      </c>
      <c r="AZ1653" t="s">
        <v>872</v>
      </c>
      <c r="BA1653" t="s"/>
      <c r="BB1653" t="n">
        <v>28221</v>
      </c>
      <c r="BC1653" t="n">
        <v>9.965564000000001</v>
      </c>
      <c r="BD1653" t="n">
        <v>53.569116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97</v>
      </c>
      <c r="B1654" t="s">
        <v>71</v>
      </c>
      <c r="C1654" t="s">
        <v>98</v>
      </c>
      <c r="D1654" t="n">
        <v>2</v>
      </c>
      <c r="E1654" t="s">
        <v>871</v>
      </c>
      <c r="F1654" t="n">
        <v>176665</v>
      </c>
      <c r="G1654" t="s">
        <v>74</v>
      </c>
      <c r="H1654" t="s">
        <v>75</v>
      </c>
      <c r="I1654" t="s"/>
      <c r="J1654" t="s">
        <v>74</v>
      </c>
      <c r="K1654" t="n">
        <v>135</v>
      </c>
      <c r="L1654" t="s">
        <v>76</v>
      </c>
      <c r="M1654" t="s"/>
      <c r="N1654" t="s">
        <v>114</v>
      </c>
      <c r="O1654" t="s">
        <v>78</v>
      </c>
      <c r="P1654" t="s">
        <v>871</v>
      </c>
      <c r="Q1654" t="s"/>
      <c r="R1654" t="s">
        <v>347</v>
      </c>
      <c r="S1654" t="s">
        <v>474</v>
      </c>
      <c r="T1654" t="s">
        <v>82</v>
      </c>
      <c r="U1654" t="s"/>
      <c r="V1654" t="s">
        <v>83</v>
      </c>
      <c r="W1654" t="s">
        <v>84</v>
      </c>
      <c r="X1654" t="s"/>
      <c r="Y1654" t="s">
        <v>85</v>
      </c>
      <c r="Z1654">
        <f>HYPERLINK("https://hotelmonitor-cachepage.eclerx.com/savepage/tk_15439015608661065_sr_2151.html","info")</f>
        <v/>
      </c>
      <c r="AA1654" t="n">
        <v>77261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/>
      <c r="AP1654" t="n">
        <v>45</v>
      </c>
      <c r="AQ1654" t="s">
        <v>88</v>
      </c>
      <c r="AR1654" t="s">
        <v>116</v>
      </c>
      <c r="AS1654" t="s"/>
      <c r="AT1654" t="s">
        <v>90</v>
      </c>
      <c r="AU1654" t="s"/>
      <c r="AV1654" t="s"/>
      <c r="AW1654" t="s"/>
      <c r="AX1654" t="s"/>
      <c r="AY1654" t="n">
        <v>2311943</v>
      </c>
      <c r="AZ1654" t="s">
        <v>872</v>
      </c>
      <c r="BA1654" t="s"/>
      <c r="BB1654" t="n">
        <v>28221</v>
      </c>
      <c r="BC1654" t="n">
        <v>9.965564000000001</v>
      </c>
      <c r="BD1654" t="n">
        <v>53.569116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97</v>
      </c>
      <c r="B1655" t="s">
        <v>71</v>
      </c>
      <c r="C1655" t="s">
        <v>98</v>
      </c>
      <c r="D1655" t="n">
        <v>2</v>
      </c>
      <c r="E1655" t="s">
        <v>871</v>
      </c>
      <c r="F1655" t="n">
        <v>176665</v>
      </c>
      <c r="G1655" t="s">
        <v>74</v>
      </c>
      <c r="H1655" t="s">
        <v>75</v>
      </c>
      <c r="I1655" t="s"/>
      <c r="J1655" t="s">
        <v>74</v>
      </c>
      <c r="K1655" t="n">
        <v>136</v>
      </c>
      <c r="L1655" t="s">
        <v>76</v>
      </c>
      <c r="M1655" t="s"/>
      <c r="N1655" t="s">
        <v>184</v>
      </c>
      <c r="O1655" t="s">
        <v>78</v>
      </c>
      <c r="P1655" t="s">
        <v>871</v>
      </c>
      <c r="Q1655" t="s"/>
      <c r="R1655" t="s">
        <v>347</v>
      </c>
      <c r="S1655" t="s">
        <v>294</v>
      </c>
      <c r="T1655" t="s">
        <v>82</v>
      </c>
      <c r="U1655" t="s"/>
      <c r="V1655" t="s">
        <v>83</v>
      </c>
      <c r="W1655" t="s">
        <v>94</v>
      </c>
      <c r="X1655" t="s"/>
      <c r="Y1655" t="s">
        <v>85</v>
      </c>
      <c r="Z1655">
        <f>HYPERLINK("https://hotelmonitor-cachepage.eclerx.com/savepage/tk_15439015608661065_sr_2151.html","info")</f>
        <v/>
      </c>
      <c r="AA1655" t="n">
        <v>77261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/>
      <c r="AP1655" t="n">
        <v>45</v>
      </c>
      <c r="AQ1655" t="s">
        <v>88</v>
      </c>
      <c r="AR1655" t="s">
        <v>130</v>
      </c>
      <c r="AS1655" t="s"/>
      <c r="AT1655" t="s">
        <v>90</v>
      </c>
      <c r="AU1655" t="s"/>
      <c r="AV1655" t="s"/>
      <c r="AW1655" t="s"/>
      <c r="AX1655" t="s"/>
      <c r="AY1655" t="n">
        <v>2311943</v>
      </c>
      <c r="AZ1655" t="s">
        <v>872</v>
      </c>
      <c r="BA1655" t="s"/>
      <c r="BB1655" t="n">
        <v>28221</v>
      </c>
      <c r="BC1655" t="n">
        <v>9.965564000000001</v>
      </c>
      <c r="BD1655" t="n">
        <v>53.569116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97</v>
      </c>
      <c r="B1656" t="s">
        <v>71</v>
      </c>
      <c r="C1656" t="s">
        <v>98</v>
      </c>
      <c r="D1656" t="n">
        <v>2</v>
      </c>
      <c r="E1656" t="s">
        <v>871</v>
      </c>
      <c r="F1656" t="n">
        <v>176665</v>
      </c>
      <c r="G1656" t="s">
        <v>74</v>
      </c>
      <c r="H1656" t="s">
        <v>75</v>
      </c>
      <c r="I1656" t="s"/>
      <c r="J1656" t="s">
        <v>74</v>
      </c>
      <c r="K1656" t="n">
        <v>144</v>
      </c>
      <c r="L1656" t="s">
        <v>76</v>
      </c>
      <c r="M1656" t="s"/>
      <c r="N1656" t="s">
        <v>184</v>
      </c>
      <c r="O1656" t="s">
        <v>78</v>
      </c>
      <c r="P1656" t="s">
        <v>871</v>
      </c>
      <c r="Q1656" t="s"/>
      <c r="R1656" t="s">
        <v>347</v>
      </c>
      <c r="S1656" t="s">
        <v>354</v>
      </c>
      <c r="T1656" t="s">
        <v>82</v>
      </c>
      <c r="U1656" t="s"/>
      <c r="V1656" t="s">
        <v>83</v>
      </c>
      <c r="W1656" t="s">
        <v>84</v>
      </c>
      <c r="X1656" t="s"/>
      <c r="Y1656" t="s">
        <v>85</v>
      </c>
      <c r="Z1656">
        <f>HYPERLINK("https://hotelmonitor-cachepage.eclerx.com/savepage/tk_15439015608661065_sr_2151.html","info")</f>
        <v/>
      </c>
      <c r="AA1656" t="n">
        <v>77261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/>
      <c r="AP1656" t="n">
        <v>45</v>
      </c>
      <c r="AQ1656" t="s">
        <v>88</v>
      </c>
      <c r="AR1656" t="s">
        <v>121</v>
      </c>
      <c r="AS1656" t="s"/>
      <c r="AT1656" t="s">
        <v>90</v>
      </c>
      <c r="AU1656" t="s"/>
      <c r="AV1656" t="s"/>
      <c r="AW1656" t="s"/>
      <c r="AX1656" t="s"/>
      <c r="AY1656" t="n">
        <v>2311943</v>
      </c>
      <c r="AZ1656" t="s">
        <v>872</v>
      </c>
      <c r="BA1656" t="s"/>
      <c r="BB1656" t="n">
        <v>28221</v>
      </c>
      <c r="BC1656" t="n">
        <v>9.965564000000001</v>
      </c>
      <c r="BD1656" t="n">
        <v>53.569116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97</v>
      </c>
      <c r="B1657" t="s">
        <v>71</v>
      </c>
      <c r="C1657" t="s">
        <v>98</v>
      </c>
      <c r="D1657" t="n">
        <v>2</v>
      </c>
      <c r="E1657" t="s">
        <v>871</v>
      </c>
      <c r="F1657" t="n">
        <v>176665</v>
      </c>
      <c r="G1657" t="s">
        <v>74</v>
      </c>
      <c r="H1657" t="s">
        <v>75</v>
      </c>
      <c r="I1657" t="s"/>
      <c r="J1657" t="s">
        <v>74</v>
      </c>
      <c r="K1657" t="n">
        <v>149</v>
      </c>
      <c r="L1657" t="s">
        <v>76</v>
      </c>
      <c r="M1657" t="s"/>
      <c r="N1657" t="s">
        <v>77</v>
      </c>
      <c r="O1657" t="s">
        <v>78</v>
      </c>
      <c r="P1657" t="s">
        <v>871</v>
      </c>
      <c r="Q1657" t="s"/>
      <c r="R1657" t="s">
        <v>347</v>
      </c>
      <c r="S1657" t="s">
        <v>168</v>
      </c>
      <c r="T1657" t="s">
        <v>82</v>
      </c>
      <c r="U1657" t="s"/>
      <c r="V1657" t="s">
        <v>83</v>
      </c>
      <c r="W1657" t="s">
        <v>84</v>
      </c>
      <c r="X1657" t="s"/>
      <c r="Y1657" t="s">
        <v>85</v>
      </c>
      <c r="Z1657">
        <f>HYPERLINK("https://hotelmonitor-cachepage.eclerx.com/savepage/tk_15439015608661065_sr_2151.html","info")</f>
        <v/>
      </c>
      <c r="AA1657" t="n">
        <v>77261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87</v>
      </c>
      <c r="AO1657" t="s"/>
      <c r="AP1657" t="n">
        <v>45</v>
      </c>
      <c r="AQ1657" t="s">
        <v>88</v>
      </c>
      <c r="AR1657" t="s">
        <v>130</v>
      </c>
      <c r="AS1657" t="s"/>
      <c r="AT1657" t="s">
        <v>90</v>
      </c>
      <c r="AU1657" t="s"/>
      <c r="AV1657" t="s"/>
      <c r="AW1657" t="s"/>
      <c r="AX1657" t="s"/>
      <c r="AY1657" t="n">
        <v>2311943</v>
      </c>
      <c r="AZ1657" t="s">
        <v>872</v>
      </c>
      <c r="BA1657" t="s"/>
      <c r="BB1657" t="n">
        <v>28221</v>
      </c>
      <c r="BC1657" t="n">
        <v>9.965564000000001</v>
      </c>
      <c r="BD1657" t="n">
        <v>53.569116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97</v>
      </c>
      <c r="B1658" t="s">
        <v>71</v>
      </c>
      <c r="C1658" t="s">
        <v>98</v>
      </c>
      <c r="D1658" t="n">
        <v>2</v>
      </c>
      <c r="E1658" t="s">
        <v>871</v>
      </c>
      <c r="F1658" t="n">
        <v>176665</v>
      </c>
      <c r="G1658" t="s">
        <v>74</v>
      </c>
      <c r="H1658" t="s">
        <v>75</v>
      </c>
      <c r="I1658" t="s"/>
      <c r="J1658" t="s">
        <v>74</v>
      </c>
      <c r="K1658" t="n">
        <v>153</v>
      </c>
      <c r="L1658" t="s">
        <v>76</v>
      </c>
      <c r="M1658" t="s"/>
      <c r="N1658" t="s">
        <v>77</v>
      </c>
      <c r="O1658" t="s">
        <v>78</v>
      </c>
      <c r="P1658" t="s">
        <v>871</v>
      </c>
      <c r="Q1658" t="s"/>
      <c r="R1658" t="s">
        <v>347</v>
      </c>
      <c r="S1658" t="s">
        <v>488</v>
      </c>
      <c r="T1658" t="s">
        <v>82</v>
      </c>
      <c r="U1658" t="s"/>
      <c r="V1658" t="s">
        <v>83</v>
      </c>
      <c r="W1658" t="s">
        <v>84</v>
      </c>
      <c r="X1658" t="s"/>
      <c r="Y1658" t="s">
        <v>85</v>
      </c>
      <c r="Z1658">
        <f>HYPERLINK("https://hotelmonitor-cachepage.eclerx.com/savepage/tk_15439015608661065_sr_2151.html","info")</f>
        <v/>
      </c>
      <c r="AA1658" t="n">
        <v>77261</v>
      </c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/>
      <c r="AP1658" t="n">
        <v>45</v>
      </c>
      <c r="AQ1658" t="s">
        <v>88</v>
      </c>
      <c r="AR1658" t="s">
        <v>119</v>
      </c>
      <c r="AS1658" t="s"/>
      <c r="AT1658" t="s">
        <v>90</v>
      </c>
      <c r="AU1658" t="s"/>
      <c r="AV1658" t="s"/>
      <c r="AW1658" t="s"/>
      <c r="AX1658" t="s"/>
      <c r="AY1658" t="n">
        <v>2311943</v>
      </c>
      <c r="AZ1658" t="s">
        <v>872</v>
      </c>
      <c r="BA1658" t="s"/>
      <c r="BB1658" t="n">
        <v>28221</v>
      </c>
      <c r="BC1658" t="n">
        <v>9.965564000000001</v>
      </c>
      <c r="BD1658" t="n">
        <v>53.569116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97</v>
      </c>
      <c r="B1659" t="s">
        <v>71</v>
      </c>
      <c r="C1659" t="s">
        <v>98</v>
      </c>
      <c r="D1659" t="n">
        <v>2</v>
      </c>
      <c r="E1659" t="s">
        <v>871</v>
      </c>
      <c r="F1659" t="n">
        <v>176665</v>
      </c>
      <c r="G1659" t="s">
        <v>74</v>
      </c>
      <c r="H1659" t="s">
        <v>75</v>
      </c>
      <c r="I1659" t="s"/>
      <c r="J1659" t="s">
        <v>74</v>
      </c>
      <c r="K1659" t="n">
        <v>176</v>
      </c>
      <c r="L1659" t="s">
        <v>76</v>
      </c>
      <c r="M1659" t="s"/>
      <c r="N1659" t="s">
        <v>792</v>
      </c>
      <c r="O1659" t="s">
        <v>78</v>
      </c>
      <c r="P1659" t="s">
        <v>871</v>
      </c>
      <c r="Q1659" t="s"/>
      <c r="R1659" t="s">
        <v>347</v>
      </c>
      <c r="S1659" t="s">
        <v>374</v>
      </c>
      <c r="T1659" t="s">
        <v>82</v>
      </c>
      <c r="U1659" t="s"/>
      <c r="V1659" t="s">
        <v>83</v>
      </c>
      <c r="W1659" t="s">
        <v>84</v>
      </c>
      <c r="X1659" t="s"/>
      <c r="Y1659" t="s">
        <v>85</v>
      </c>
      <c r="Z1659">
        <f>HYPERLINK("https://hotelmonitor-cachepage.eclerx.com/savepage/tk_15439015608661065_sr_2151.html","info")</f>
        <v/>
      </c>
      <c r="AA1659" t="n">
        <v>77261</v>
      </c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/>
      <c r="AP1659" t="n">
        <v>45</v>
      </c>
      <c r="AQ1659" t="s">
        <v>88</v>
      </c>
      <c r="AR1659" t="s">
        <v>121</v>
      </c>
      <c r="AS1659" t="s"/>
      <c r="AT1659" t="s">
        <v>90</v>
      </c>
      <c r="AU1659" t="s"/>
      <c r="AV1659" t="s"/>
      <c r="AW1659" t="s"/>
      <c r="AX1659" t="s"/>
      <c r="AY1659" t="n">
        <v>2311943</v>
      </c>
      <c r="AZ1659" t="s">
        <v>872</v>
      </c>
      <c r="BA1659" t="s"/>
      <c r="BB1659" t="n">
        <v>28221</v>
      </c>
      <c r="BC1659" t="n">
        <v>9.965564000000001</v>
      </c>
      <c r="BD1659" t="n">
        <v>53.569116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97</v>
      </c>
      <c r="B1660" t="s">
        <v>71</v>
      </c>
      <c r="C1660" t="s">
        <v>98</v>
      </c>
      <c r="D1660" t="n">
        <v>2</v>
      </c>
      <c r="E1660" t="s">
        <v>871</v>
      </c>
      <c r="F1660" t="n">
        <v>176665</v>
      </c>
      <c r="G1660" t="s">
        <v>74</v>
      </c>
      <c r="H1660" t="s">
        <v>75</v>
      </c>
      <c r="I1660" t="s"/>
      <c r="J1660" t="s">
        <v>74</v>
      </c>
      <c r="K1660" t="n">
        <v>177</v>
      </c>
      <c r="L1660" t="s">
        <v>76</v>
      </c>
      <c r="M1660" t="s"/>
      <c r="N1660" t="s">
        <v>184</v>
      </c>
      <c r="O1660" t="s">
        <v>78</v>
      </c>
      <c r="P1660" t="s">
        <v>871</v>
      </c>
      <c r="Q1660" t="s"/>
      <c r="R1660" t="s">
        <v>347</v>
      </c>
      <c r="S1660" t="s">
        <v>375</v>
      </c>
      <c r="T1660" t="s">
        <v>82</v>
      </c>
      <c r="U1660" t="s"/>
      <c r="V1660" t="s">
        <v>83</v>
      </c>
      <c r="W1660" t="s">
        <v>84</v>
      </c>
      <c r="X1660" t="s"/>
      <c r="Y1660" t="s">
        <v>85</v>
      </c>
      <c r="Z1660">
        <f>HYPERLINK("https://hotelmonitor-cachepage.eclerx.com/savepage/tk_15439015608661065_sr_2151.html","info")</f>
        <v/>
      </c>
      <c r="AA1660" t="n">
        <v>77261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/>
      <c r="AP1660" t="n">
        <v>45</v>
      </c>
      <c r="AQ1660" t="s">
        <v>88</v>
      </c>
      <c r="AR1660" t="s">
        <v>130</v>
      </c>
      <c r="AS1660" t="s"/>
      <c r="AT1660" t="s">
        <v>90</v>
      </c>
      <c r="AU1660" t="s"/>
      <c r="AV1660" t="s"/>
      <c r="AW1660" t="s"/>
      <c r="AX1660" t="s"/>
      <c r="AY1660" t="n">
        <v>2311943</v>
      </c>
      <c r="AZ1660" t="s">
        <v>872</v>
      </c>
      <c r="BA1660" t="s"/>
      <c r="BB1660" t="n">
        <v>28221</v>
      </c>
      <c r="BC1660" t="n">
        <v>9.965564000000001</v>
      </c>
      <c r="BD1660" t="n">
        <v>53.569116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97</v>
      </c>
      <c r="B1661" t="s">
        <v>71</v>
      </c>
      <c r="C1661" t="s">
        <v>98</v>
      </c>
      <c r="D1661" t="n">
        <v>2</v>
      </c>
      <c r="E1661" t="s">
        <v>873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81</v>
      </c>
      <c r="L1661" t="s">
        <v>76</v>
      </c>
      <c r="M1661" t="s"/>
      <c r="N1661" t="s">
        <v>111</v>
      </c>
      <c r="O1661" t="s">
        <v>78</v>
      </c>
      <c r="P1661" t="s">
        <v>873</v>
      </c>
      <c r="Q1661" t="s"/>
      <c r="R1661" t="s">
        <v>80</v>
      </c>
      <c r="S1661" t="s">
        <v>115</v>
      </c>
      <c r="T1661" t="s">
        <v>82</v>
      </c>
      <c r="U1661" t="s"/>
      <c r="V1661" t="s">
        <v>83</v>
      </c>
      <c r="W1661" t="s">
        <v>94</v>
      </c>
      <c r="X1661" t="s"/>
      <c r="Y1661" t="s">
        <v>85</v>
      </c>
      <c r="Z1661">
        <f>HYPERLINK("https://hotelmonitor-cachepage.eclerx.com/savepage/tk_1543901671526768_sr_2151.html","info")</f>
        <v/>
      </c>
      <c r="AA1661" t="n">
        <v>-2676551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/>
      <c r="AP1661" t="n">
        <v>81</v>
      </c>
      <c r="AQ1661" t="s">
        <v>88</v>
      </c>
      <c r="AR1661" t="s">
        <v>113</v>
      </c>
      <c r="AS1661" t="s"/>
      <c r="AT1661" t="s">
        <v>90</v>
      </c>
      <c r="AU1661" t="s"/>
      <c r="AV1661" t="s"/>
      <c r="AW1661" t="s"/>
      <c r="AX1661" t="s"/>
      <c r="AY1661" t="n">
        <v>2676551</v>
      </c>
      <c r="AZ1661" t="s">
        <v>874</v>
      </c>
      <c r="BA1661" t="s"/>
      <c r="BB1661" t="n">
        <v>28204</v>
      </c>
      <c r="BC1661" t="n">
        <v>10.010501</v>
      </c>
      <c r="BD1661" t="n">
        <v>53.552934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97</v>
      </c>
      <c r="B1662" t="s">
        <v>71</v>
      </c>
      <c r="C1662" t="s">
        <v>98</v>
      </c>
      <c r="D1662" t="n">
        <v>2</v>
      </c>
      <c r="E1662" t="s">
        <v>873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83</v>
      </c>
      <c r="L1662" t="s">
        <v>76</v>
      </c>
      <c r="M1662" t="s"/>
      <c r="N1662" t="s">
        <v>312</v>
      </c>
      <c r="O1662" t="s">
        <v>78</v>
      </c>
      <c r="P1662" t="s">
        <v>873</v>
      </c>
      <c r="Q1662" t="s"/>
      <c r="R1662" t="s">
        <v>80</v>
      </c>
      <c r="S1662" t="s">
        <v>120</v>
      </c>
      <c r="T1662" t="s">
        <v>82</v>
      </c>
      <c r="U1662" t="s"/>
      <c r="V1662" t="s">
        <v>83</v>
      </c>
      <c r="W1662" t="s">
        <v>94</v>
      </c>
      <c r="X1662" t="s"/>
      <c r="Y1662" t="s">
        <v>85</v>
      </c>
      <c r="Z1662">
        <f>HYPERLINK("https://hotelmonitor-cachepage.eclerx.com/savepage/tk_1543901671526768_sr_2151.html","info")</f>
        <v/>
      </c>
      <c r="AA1662" t="n">
        <v>-2676551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/>
      <c r="AP1662" t="n">
        <v>81</v>
      </c>
      <c r="AQ1662" t="s">
        <v>88</v>
      </c>
      <c r="AR1662" t="s">
        <v>103</v>
      </c>
      <c r="AS1662" t="s"/>
      <c r="AT1662" t="s">
        <v>90</v>
      </c>
      <c r="AU1662" t="s"/>
      <c r="AV1662" t="s"/>
      <c r="AW1662" t="s"/>
      <c r="AX1662" t="s"/>
      <c r="AY1662" t="n">
        <v>2676551</v>
      </c>
      <c r="AZ1662" t="s">
        <v>874</v>
      </c>
      <c r="BA1662" t="s"/>
      <c r="BB1662" t="n">
        <v>28204</v>
      </c>
      <c r="BC1662" t="n">
        <v>10.010501</v>
      </c>
      <c r="BD1662" t="n">
        <v>53.552934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97</v>
      </c>
      <c r="B1663" t="s">
        <v>71</v>
      </c>
      <c r="C1663" t="s">
        <v>98</v>
      </c>
      <c r="D1663" t="n">
        <v>2</v>
      </c>
      <c r="E1663" t="s">
        <v>873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83</v>
      </c>
      <c r="L1663" t="s">
        <v>76</v>
      </c>
      <c r="M1663" t="s"/>
      <c r="N1663" t="s">
        <v>517</v>
      </c>
      <c r="O1663" t="s">
        <v>78</v>
      </c>
      <c r="P1663" t="s">
        <v>873</v>
      </c>
      <c r="Q1663" t="s"/>
      <c r="R1663" t="s">
        <v>80</v>
      </c>
      <c r="S1663" t="s">
        <v>120</v>
      </c>
      <c r="T1663" t="s">
        <v>82</v>
      </c>
      <c r="U1663" t="s"/>
      <c r="V1663" t="s">
        <v>83</v>
      </c>
      <c r="W1663" t="s">
        <v>94</v>
      </c>
      <c r="X1663" t="s"/>
      <c r="Y1663" t="s">
        <v>85</v>
      </c>
      <c r="Z1663">
        <f>HYPERLINK("https://hotelmonitor-cachepage.eclerx.com/savepage/tk_1543901671526768_sr_2151.html","info")</f>
        <v/>
      </c>
      <c r="AA1663" t="n">
        <v>-2676551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/>
      <c r="AP1663" t="n">
        <v>81</v>
      </c>
      <c r="AQ1663" t="s">
        <v>88</v>
      </c>
      <c r="AR1663" t="s">
        <v>116</v>
      </c>
      <c r="AS1663" t="s"/>
      <c r="AT1663" t="s">
        <v>90</v>
      </c>
      <c r="AU1663" t="s"/>
      <c r="AV1663" t="s"/>
      <c r="AW1663" t="s"/>
      <c r="AX1663" t="s"/>
      <c r="AY1663" t="n">
        <v>2676551</v>
      </c>
      <c r="AZ1663" t="s">
        <v>874</v>
      </c>
      <c r="BA1663" t="s"/>
      <c r="BB1663" t="n">
        <v>28204</v>
      </c>
      <c r="BC1663" t="n">
        <v>10.010501</v>
      </c>
      <c r="BD1663" t="n">
        <v>53.552934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97</v>
      </c>
      <c r="B1664" t="s">
        <v>71</v>
      </c>
      <c r="C1664" t="s">
        <v>98</v>
      </c>
      <c r="D1664" t="n">
        <v>2</v>
      </c>
      <c r="E1664" t="s">
        <v>873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84</v>
      </c>
      <c r="L1664" t="s">
        <v>76</v>
      </c>
      <c r="M1664" t="s"/>
      <c r="N1664" t="s">
        <v>77</v>
      </c>
      <c r="O1664" t="s">
        <v>78</v>
      </c>
      <c r="P1664" t="s">
        <v>873</v>
      </c>
      <c r="Q1664" t="s"/>
      <c r="R1664" t="s">
        <v>80</v>
      </c>
      <c r="S1664" t="s">
        <v>123</v>
      </c>
      <c r="T1664" t="s">
        <v>82</v>
      </c>
      <c r="U1664" t="s"/>
      <c r="V1664" t="s">
        <v>83</v>
      </c>
      <c r="W1664" t="s">
        <v>94</v>
      </c>
      <c r="X1664" t="s"/>
      <c r="Y1664" t="s">
        <v>85</v>
      </c>
      <c r="Z1664">
        <f>HYPERLINK("https://hotelmonitor-cachepage.eclerx.com/savepage/tk_1543901671526768_sr_2151.html","info")</f>
        <v/>
      </c>
      <c r="AA1664" t="n">
        <v>-2676551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/>
      <c r="AP1664" t="n">
        <v>81</v>
      </c>
      <c r="AQ1664" t="s">
        <v>88</v>
      </c>
      <c r="AR1664" t="s">
        <v>119</v>
      </c>
      <c r="AS1664" t="s"/>
      <c r="AT1664" t="s">
        <v>90</v>
      </c>
      <c r="AU1664" t="s"/>
      <c r="AV1664" t="s"/>
      <c r="AW1664" t="s"/>
      <c r="AX1664" t="s"/>
      <c r="AY1664" t="n">
        <v>2676551</v>
      </c>
      <c r="AZ1664" t="s">
        <v>874</v>
      </c>
      <c r="BA1664" t="s"/>
      <c r="BB1664" t="n">
        <v>28204</v>
      </c>
      <c r="BC1664" t="n">
        <v>10.010501</v>
      </c>
      <c r="BD1664" t="n">
        <v>53.552934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97</v>
      </c>
      <c r="B1665" t="s">
        <v>71</v>
      </c>
      <c r="C1665" t="s">
        <v>98</v>
      </c>
      <c r="D1665" t="n">
        <v>2</v>
      </c>
      <c r="E1665" t="s">
        <v>873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85</v>
      </c>
      <c r="L1665" t="s">
        <v>76</v>
      </c>
      <c r="M1665" t="s"/>
      <c r="N1665" t="s">
        <v>77</v>
      </c>
      <c r="O1665" t="s">
        <v>78</v>
      </c>
      <c r="P1665" t="s">
        <v>873</v>
      </c>
      <c r="Q1665" t="s"/>
      <c r="R1665" t="s">
        <v>80</v>
      </c>
      <c r="S1665" t="s">
        <v>143</v>
      </c>
      <c r="T1665" t="s">
        <v>82</v>
      </c>
      <c r="U1665" t="s"/>
      <c r="V1665" t="s">
        <v>83</v>
      </c>
      <c r="W1665" t="s">
        <v>94</v>
      </c>
      <c r="X1665" t="s"/>
      <c r="Y1665" t="s">
        <v>85</v>
      </c>
      <c r="Z1665">
        <f>HYPERLINK("https://hotelmonitor-cachepage.eclerx.com/savepage/tk_1543901671526768_sr_2151.html","info")</f>
        <v/>
      </c>
      <c r="AA1665" t="n">
        <v>-2676551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/>
      <c r="AP1665" t="n">
        <v>81</v>
      </c>
      <c r="AQ1665" t="s">
        <v>88</v>
      </c>
      <c r="AR1665" t="s">
        <v>121</v>
      </c>
      <c r="AS1665" t="s"/>
      <c r="AT1665" t="s">
        <v>90</v>
      </c>
      <c r="AU1665" t="s"/>
      <c r="AV1665" t="s"/>
      <c r="AW1665" t="s"/>
      <c r="AX1665" t="s"/>
      <c r="AY1665" t="n">
        <v>2676551</v>
      </c>
      <c r="AZ1665" t="s">
        <v>874</v>
      </c>
      <c r="BA1665" t="s"/>
      <c r="BB1665" t="n">
        <v>28204</v>
      </c>
      <c r="BC1665" t="n">
        <v>10.010501</v>
      </c>
      <c r="BD1665" t="n">
        <v>53.552934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97</v>
      </c>
      <c r="B1666" t="s">
        <v>71</v>
      </c>
      <c r="C1666" t="s">
        <v>98</v>
      </c>
      <c r="D1666" t="n">
        <v>2</v>
      </c>
      <c r="E1666" t="s">
        <v>873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109</v>
      </c>
      <c r="L1666" t="s">
        <v>76</v>
      </c>
      <c r="M1666" t="s"/>
      <c r="N1666" t="s">
        <v>77</v>
      </c>
      <c r="O1666" t="s">
        <v>78</v>
      </c>
      <c r="P1666" t="s">
        <v>873</v>
      </c>
      <c r="Q1666" t="s"/>
      <c r="R1666" t="s">
        <v>80</v>
      </c>
      <c r="S1666" t="s">
        <v>282</v>
      </c>
      <c r="T1666" t="s">
        <v>82</v>
      </c>
      <c r="U1666" t="s"/>
      <c r="V1666" t="s">
        <v>83</v>
      </c>
      <c r="W1666" t="s">
        <v>94</v>
      </c>
      <c r="X1666" t="s"/>
      <c r="Y1666" t="s">
        <v>85</v>
      </c>
      <c r="Z1666">
        <f>HYPERLINK("https://hotelmonitor-cachepage.eclerx.com/savepage/tk_1543901671526768_sr_2151.html","info")</f>
        <v/>
      </c>
      <c r="AA1666" t="n">
        <v>-2676551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/>
      <c r="AP1666" t="n">
        <v>81</v>
      </c>
      <c r="AQ1666" t="s">
        <v>88</v>
      </c>
      <c r="AR1666" t="s">
        <v>119</v>
      </c>
      <c r="AS1666" t="s"/>
      <c r="AT1666" t="s">
        <v>90</v>
      </c>
      <c r="AU1666" t="s"/>
      <c r="AV1666" t="s"/>
      <c r="AW1666" t="s"/>
      <c r="AX1666" t="s"/>
      <c r="AY1666" t="n">
        <v>2676551</v>
      </c>
      <c r="AZ1666" t="s">
        <v>874</v>
      </c>
      <c r="BA1666" t="s"/>
      <c r="BB1666" t="n">
        <v>28204</v>
      </c>
      <c r="BC1666" t="n">
        <v>10.010501</v>
      </c>
      <c r="BD1666" t="n">
        <v>53.552934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97</v>
      </c>
      <c r="B1667" t="s">
        <v>71</v>
      </c>
      <c r="C1667" t="s">
        <v>98</v>
      </c>
      <c r="D1667" t="n">
        <v>2</v>
      </c>
      <c r="E1667" t="s">
        <v>873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109</v>
      </c>
      <c r="L1667" t="s">
        <v>76</v>
      </c>
      <c r="M1667" t="s"/>
      <c r="N1667" t="s">
        <v>612</v>
      </c>
      <c r="O1667" t="s">
        <v>78</v>
      </c>
      <c r="P1667" t="s">
        <v>873</v>
      </c>
      <c r="Q1667" t="s"/>
      <c r="R1667" t="s">
        <v>80</v>
      </c>
      <c r="S1667" t="s">
        <v>282</v>
      </c>
      <c r="T1667" t="s">
        <v>82</v>
      </c>
      <c r="U1667" t="s"/>
      <c r="V1667" t="s">
        <v>83</v>
      </c>
      <c r="W1667" t="s">
        <v>94</v>
      </c>
      <c r="X1667" t="s"/>
      <c r="Y1667" t="s">
        <v>85</v>
      </c>
      <c r="Z1667">
        <f>HYPERLINK("https://hotelmonitor-cachepage.eclerx.com/savepage/tk_1543901671526768_sr_2151.html","info")</f>
        <v/>
      </c>
      <c r="AA1667" t="n">
        <v>-2676551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/>
      <c r="AP1667" t="n">
        <v>81</v>
      </c>
      <c r="AQ1667" t="s">
        <v>88</v>
      </c>
      <c r="AR1667" t="s">
        <v>116</v>
      </c>
      <c r="AS1667" t="s"/>
      <c r="AT1667" t="s">
        <v>90</v>
      </c>
      <c r="AU1667" t="s"/>
      <c r="AV1667" t="s"/>
      <c r="AW1667" t="s"/>
      <c r="AX1667" t="s"/>
      <c r="AY1667" t="n">
        <v>2676551</v>
      </c>
      <c r="AZ1667" t="s">
        <v>874</v>
      </c>
      <c r="BA1667" t="s"/>
      <c r="BB1667" t="n">
        <v>28204</v>
      </c>
      <c r="BC1667" t="n">
        <v>10.010501</v>
      </c>
      <c r="BD1667" t="n">
        <v>53.552934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97</v>
      </c>
      <c r="B1668" t="s">
        <v>71</v>
      </c>
      <c r="C1668" t="s">
        <v>98</v>
      </c>
      <c r="D1668" t="n">
        <v>2</v>
      </c>
      <c r="E1668" t="s">
        <v>873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110</v>
      </c>
      <c r="L1668" t="s">
        <v>76</v>
      </c>
      <c r="M1668" t="s"/>
      <c r="N1668" t="s">
        <v>563</v>
      </c>
      <c r="O1668" t="s">
        <v>78</v>
      </c>
      <c r="P1668" t="s">
        <v>873</v>
      </c>
      <c r="Q1668" t="s"/>
      <c r="R1668" t="s">
        <v>80</v>
      </c>
      <c r="S1668" t="s">
        <v>151</v>
      </c>
      <c r="T1668" t="s">
        <v>82</v>
      </c>
      <c r="U1668" t="s"/>
      <c r="V1668" t="s">
        <v>83</v>
      </c>
      <c r="W1668" t="s">
        <v>94</v>
      </c>
      <c r="X1668" t="s"/>
      <c r="Y1668" t="s">
        <v>85</v>
      </c>
      <c r="Z1668">
        <f>HYPERLINK("https://hotelmonitor-cachepage.eclerx.com/savepage/tk_1543901671526768_sr_2151.html","info")</f>
        <v/>
      </c>
      <c r="AA1668" t="n">
        <v>-2676551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/>
      <c r="AP1668" t="n">
        <v>81</v>
      </c>
      <c r="AQ1668" t="s">
        <v>88</v>
      </c>
      <c r="AR1668" t="s">
        <v>121</v>
      </c>
      <c r="AS1668" t="s"/>
      <c r="AT1668" t="s">
        <v>90</v>
      </c>
      <c r="AU1668" t="s"/>
      <c r="AV1668" t="s"/>
      <c r="AW1668" t="s"/>
      <c r="AX1668" t="s"/>
      <c r="AY1668" t="n">
        <v>2676551</v>
      </c>
      <c r="AZ1668" t="s">
        <v>874</v>
      </c>
      <c r="BA1668" t="s"/>
      <c r="BB1668" t="n">
        <v>28204</v>
      </c>
      <c r="BC1668" t="n">
        <v>10.010501</v>
      </c>
      <c r="BD1668" t="n">
        <v>53.552934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97</v>
      </c>
      <c r="B1669" t="s">
        <v>71</v>
      </c>
      <c r="C1669" t="s">
        <v>98</v>
      </c>
      <c r="D1669" t="n">
        <v>2</v>
      </c>
      <c r="E1669" t="s">
        <v>873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136</v>
      </c>
      <c r="L1669" t="s">
        <v>76</v>
      </c>
      <c r="M1669" t="s"/>
      <c r="N1669" t="s">
        <v>77</v>
      </c>
      <c r="O1669" t="s">
        <v>78</v>
      </c>
      <c r="P1669" t="s">
        <v>873</v>
      </c>
      <c r="Q1669" t="s"/>
      <c r="R1669" t="s">
        <v>80</v>
      </c>
      <c r="S1669" t="s">
        <v>294</v>
      </c>
      <c r="T1669" t="s">
        <v>82</v>
      </c>
      <c r="U1669" t="s"/>
      <c r="V1669" t="s">
        <v>83</v>
      </c>
      <c r="W1669" t="s">
        <v>94</v>
      </c>
      <c r="X1669" t="s"/>
      <c r="Y1669" t="s">
        <v>85</v>
      </c>
      <c r="Z1669">
        <f>HYPERLINK("https://hotelmonitor-cachepage.eclerx.com/savepage/tk_1543901671526768_sr_2151.html","info")</f>
        <v/>
      </c>
      <c r="AA1669" t="n">
        <v>-2676551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/>
      <c r="AP1669" t="n">
        <v>81</v>
      </c>
      <c r="AQ1669" t="s">
        <v>88</v>
      </c>
      <c r="AR1669" t="s">
        <v>119</v>
      </c>
      <c r="AS1669" t="s"/>
      <c r="AT1669" t="s">
        <v>90</v>
      </c>
      <c r="AU1669" t="s"/>
      <c r="AV1669" t="s"/>
      <c r="AW1669" t="s"/>
      <c r="AX1669" t="s"/>
      <c r="AY1669" t="n">
        <v>2676551</v>
      </c>
      <c r="AZ1669" t="s">
        <v>874</v>
      </c>
      <c r="BA1669" t="s"/>
      <c r="BB1669" t="n">
        <v>28204</v>
      </c>
      <c r="BC1669" t="n">
        <v>10.010501</v>
      </c>
      <c r="BD1669" t="n">
        <v>53.552934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97</v>
      </c>
      <c r="B1670" t="s">
        <v>71</v>
      </c>
      <c r="C1670" t="s">
        <v>98</v>
      </c>
      <c r="D1670" t="n">
        <v>2</v>
      </c>
      <c r="E1670" t="s">
        <v>873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137</v>
      </c>
      <c r="L1670" t="s">
        <v>76</v>
      </c>
      <c r="M1670" t="s"/>
      <c r="N1670" t="s">
        <v>564</v>
      </c>
      <c r="O1670" t="s">
        <v>78</v>
      </c>
      <c r="P1670" t="s">
        <v>873</v>
      </c>
      <c r="Q1670" t="s"/>
      <c r="R1670" t="s">
        <v>80</v>
      </c>
      <c r="S1670" t="s">
        <v>495</v>
      </c>
      <c r="T1670" t="s">
        <v>82</v>
      </c>
      <c r="U1670" t="s"/>
      <c r="V1670" t="s">
        <v>83</v>
      </c>
      <c r="W1670" t="s">
        <v>94</v>
      </c>
      <c r="X1670" t="s"/>
      <c r="Y1670" t="s">
        <v>85</v>
      </c>
      <c r="Z1670">
        <f>HYPERLINK("https://hotelmonitor-cachepage.eclerx.com/savepage/tk_1543901671526768_sr_2151.html","info")</f>
        <v/>
      </c>
      <c r="AA1670" t="n">
        <v>-2676551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/>
      <c r="AP1670" t="n">
        <v>81</v>
      </c>
      <c r="AQ1670" t="s">
        <v>88</v>
      </c>
      <c r="AR1670" t="s">
        <v>121</v>
      </c>
      <c r="AS1670" t="s"/>
      <c r="AT1670" t="s">
        <v>90</v>
      </c>
      <c r="AU1670" t="s"/>
      <c r="AV1670" t="s"/>
      <c r="AW1670" t="s"/>
      <c r="AX1670" t="s"/>
      <c r="AY1670" t="n">
        <v>2676551</v>
      </c>
      <c r="AZ1670" t="s">
        <v>874</v>
      </c>
      <c r="BA1670" t="s"/>
      <c r="BB1670" t="n">
        <v>28204</v>
      </c>
      <c r="BC1670" t="n">
        <v>10.010501</v>
      </c>
      <c r="BD1670" t="n">
        <v>53.552934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97</v>
      </c>
      <c r="B1671" t="s">
        <v>71</v>
      </c>
      <c r="C1671" t="s">
        <v>98</v>
      </c>
      <c r="D1671" t="n">
        <v>2</v>
      </c>
      <c r="E1671" t="s">
        <v>873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138</v>
      </c>
      <c r="L1671" t="s">
        <v>76</v>
      </c>
      <c r="M1671" t="s"/>
      <c r="N1671" t="s">
        <v>613</v>
      </c>
      <c r="O1671" t="s">
        <v>78</v>
      </c>
      <c r="P1671" t="s">
        <v>873</v>
      </c>
      <c r="Q1671" t="s"/>
      <c r="R1671" t="s">
        <v>80</v>
      </c>
      <c r="S1671" t="s">
        <v>274</v>
      </c>
      <c r="T1671" t="s">
        <v>82</v>
      </c>
      <c r="U1671" t="s"/>
      <c r="V1671" t="s">
        <v>83</v>
      </c>
      <c r="W1671" t="s">
        <v>94</v>
      </c>
      <c r="X1671" t="s"/>
      <c r="Y1671" t="s">
        <v>85</v>
      </c>
      <c r="Z1671">
        <f>HYPERLINK("https://hotelmonitor-cachepage.eclerx.com/savepage/tk_1543901671526768_sr_2151.html","info")</f>
        <v/>
      </c>
      <c r="AA1671" t="n">
        <v>-2676551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/>
      <c r="AP1671" t="n">
        <v>81</v>
      </c>
      <c r="AQ1671" t="s">
        <v>88</v>
      </c>
      <c r="AR1671" t="s">
        <v>116</v>
      </c>
      <c r="AS1671" t="s"/>
      <c r="AT1671" t="s">
        <v>90</v>
      </c>
      <c r="AU1671" t="s"/>
      <c r="AV1671" t="s"/>
      <c r="AW1671" t="s"/>
      <c r="AX1671" t="s"/>
      <c r="AY1671" t="n">
        <v>2676551</v>
      </c>
      <c r="AZ1671" t="s">
        <v>874</v>
      </c>
      <c r="BA1671" t="s"/>
      <c r="BB1671" t="n">
        <v>28204</v>
      </c>
      <c r="BC1671" t="n">
        <v>10.010501</v>
      </c>
      <c r="BD1671" t="n">
        <v>53.552934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97</v>
      </c>
      <c r="B1672" t="s">
        <v>71</v>
      </c>
      <c r="C1672" t="s">
        <v>98</v>
      </c>
      <c r="D1672" t="n">
        <v>2</v>
      </c>
      <c r="E1672" t="s">
        <v>873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162</v>
      </c>
      <c r="L1672" t="s">
        <v>76</v>
      </c>
      <c r="M1672" t="s"/>
      <c r="N1672" t="s">
        <v>77</v>
      </c>
      <c r="O1672" t="s">
        <v>78</v>
      </c>
      <c r="P1672" t="s">
        <v>873</v>
      </c>
      <c r="Q1672" t="s"/>
      <c r="R1672" t="s">
        <v>80</v>
      </c>
      <c r="S1672" t="s">
        <v>390</v>
      </c>
      <c r="T1672" t="s">
        <v>82</v>
      </c>
      <c r="U1672" t="s"/>
      <c r="V1672" t="s">
        <v>83</v>
      </c>
      <c r="W1672" t="s">
        <v>94</v>
      </c>
      <c r="X1672" t="s"/>
      <c r="Y1672" t="s">
        <v>85</v>
      </c>
      <c r="Z1672">
        <f>HYPERLINK("https://hotelmonitor-cachepage.eclerx.com/savepage/tk_1543901671526768_sr_2151.html","info")</f>
        <v/>
      </c>
      <c r="AA1672" t="n">
        <v>-2676551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/>
      <c r="AP1672" t="n">
        <v>81</v>
      </c>
      <c r="AQ1672" t="s">
        <v>88</v>
      </c>
      <c r="AR1672" t="s">
        <v>156</v>
      </c>
      <c r="AS1672" t="s"/>
      <c r="AT1672" t="s">
        <v>90</v>
      </c>
      <c r="AU1672" t="s"/>
      <c r="AV1672" t="s"/>
      <c r="AW1672" t="s"/>
      <c r="AX1672" t="s"/>
      <c r="AY1672" t="n">
        <v>2676551</v>
      </c>
      <c r="AZ1672" t="s">
        <v>874</v>
      </c>
      <c r="BA1672" t="s"/>
      <c r="BB1672" t="n">
        <v>28204</v>
      </c>
      <c r="BC1672" t="n">
        <v>10.010501</v>
      </c>
      <c r="BD1672" t="n">
        <v>53.552934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97</v>
      </c>
      <c r="B1673" t="s">
        <v>71</v>
      </c>
      <c r="C1673" t="s">
        <v>98</v>
      </c>
      <c r="D1673" t="n">
        <v>2</v>
      </c>
      <c r="E1673" t="s">
        <v>873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214</v>
      </c>
      <c r="L1673" t="s">
        <v>76</v>
      </c>
      <c r="M1673" t="s"/>
      <c r="N1673" t="s">
        <v>162</v>
      </c>
      <c r="O1673" t="s">
        <v>78</v>
      </c>
      <c r="P1673" t="s">
        <v>873</v>
      </c>
      <c r="Q1673" t="s"/>
      <c r="R1673" t="s">
        <v>80</v>
      </c>
      <c r="S1673" t="s">
        <v>163</v>
      </c>
      <c r="T1673" t="s">
        <v>82</v>
      </c>
      <c r="U1673" t="s"/>
      <c r="V1673" t="s">
        <v>83</v>
      </c>
      <c r="W1673" t="s">
        <v>94</v>
      </c>
      <c r="X1673" t="s"/>
      <c r="Y1673" t="s">
        <v>85</v>
      </c>
      <c r="Z1673">
        <f>HYPERLINK("https://hotelmonitor-cachepage.eclerx.com/savepage/tk_1543901671526768_sr_2151.html","info")</f>
        <v/>
      </c>
      <c r="AA1673" t="n">
        <v>-2676551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/>
      <c r="AP1673" t="n">
        <v>81</v>
      </c>
      <c r="AQ1673" t="s">
        <v>88</v>
      </c>
      <c r="AR1673" t="s">
        <v>156</v>
      </c>
      <c r="AS1673" t="s"/>
      <c r="AT1673" t="s">
        <v>90</v>
      </c>
      <c r="AU1673" t="s"/>
      <c r="AV1673" t="s"/>
      <c r="AW1673" t="s"/>
      <c r="AX1673" t="s"/>
      <c r="AY1673" t="n">
        <v>2676551</v>
      </c>
      <c r="AZ1673" t="s">
        <v>874</v>
      </c>
      <c r="BA1673" t="s"/>
      <c r="BB1673" t="n">
        <v>28204</v>
      </c>
      <c r="BC1673" t="n">
        <v>10.010501</v>
      </c>
      <c r="BD1673" t="n">
        <v>53.552934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97</v>
      </c>
      <c r="B1674" t="s">
        <v>71</v>
      </c>
      <c r="C1674" t="s">
        <v>98</v>
      </c>
      <c r="D1674" t="n">
        <v>2</v>
      </c>
      <c r="E1674" t="s">
        <v>873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270</v>
      </c>
      <c r="L1674" t="s">
        <v>76</v>
      </c>
      <c r="M1674" t="s"/>
      <c r="N1674" t="s">
        <v>164</v>
      </c>
      <c r="O1674" t="s">
        <v>78</v>
      </c>
      <c r="P1674" t="s">
        <v>873</v>
      </c>
      <c r="Q1674" t="s"/>
      <c r="R1674" t="s">
        <v>80</v>
      </c>
      <c r="S1674" t="s">
        <v>875</v>
      </c>
      <c r="T1674" t="s">
        <v>82</v>
      </c>
      <c r="U1674" t="s"/>
      <c r="V1674" t="s">
        <v>83</v>
      </c>
      <c r="W1674" t="s">
        <v>94</v>
      </c>
      <c r="X1674" t="s"/>
      <c r="Y1674" t="s">
        <v>85</v>
      </c>
      <c r="Z1674">
        <f>HYPERLINK("https://hotelmonitor-cachepage.eclerx.com/savepage/tk_1543901671526768_sr_2151.html","info")</f>
        <v/>
      </c>
      <c r="AA1674" t="n">
        <v>-2676551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/>
      <c r="AP1674" t="n">
        <v>81</v>
      </c>
      <c r="AQ1674" t="s">
        <v>88</v>
      </c>
      <c r="AR1674" t="s">
        <v>156</v>
      </c>
      <c r="AS1674" t="s"/>
      <c r="AT1674" t="s">
        <v>90</v>
      </c>
      <c r="AU1674" t="s"/>
      <c r="AV1674" t="s"/>
      <c r="AW1674" t="s"/>
      <c r="AX1674" t="s"/>
      <c r="AY1674" t="n">
        <v>2676551</v>
      </c>
      <c r="AZ1674" t="s">
        <v>874</v>
      </c>
      <c r="BA1674" t="s"/>
      <c r="BB1674" t="n">
        <v>28204</v>
      </c>
      <c r="BC1674" t="n">
        <v>10.010501</v>
      </c>
      <c r="BD1674" t="n">
        <v>53.552934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729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115</v>
      </c>
      <c r="L1675" t="s">
        <v>76</v>
      </c>
      <c r="M1675" t="s"/>
      <c r="N1675" t="s">
        <v>117</v>
      </c>
      <c r="O1675" t="s">
        <v>78</v>
      </c>
      <c r="P1675" t="s">
        <v>729</v>
      </c>
      <c r="Q1675" t="s"/>
      <c r="R1675" t="s">
        <v>80</v>
      </c>
      <c r="S1675" t="s">
        <v>285</v>
      </c>
      <c r="T1675" t="s">
        <v>82</v>
      </c>
      <c r="U1675" t="s"/>
      <c r="V1675" t="s">
        <v>83</v>
      </c>
      <c r="W1675" t="s">
        <v>94</v>
      </c>
      <c r="X1675" t="s"/>
      <c r="Y1675" t="s">
        <v>85</v>
      </c>
      <c r="Z1675">
        <f>HYPERLINK("https://hotelmonitor-cachepage.eclerx.com/savepage/tk_15439115288604693_sr_2152.html","info")</f>
        <v/>
      </c>
      <c r="AA1675" t="n">
        <v>-3906472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/>
      <c r="AP1675" t="n">
        <v>36</v>
      </c>
      <c r="AQ1675" t="s">
        <v>88</v>
      </c>
      <c r="AR1675" t="s">
        <v>103</v>
      </c>
      <c r="AS1675" t="s"/>
      <c r="AT1675" t="s">
        <v>90</v>
      </c>
      <c r="AU1675" t="s"/>
      <c r="AV1675" t="s"/>
      <c r="AW1675" t="s"/>
      <c r="AX1675" t="s"/>
      <c r="AY1675" t="n">
        <v>3906472</v>
      </c>
      <c r="AZ1675" t="s">
        <v>730</v>
      </c>
      <c r="BA1675" t="s"/>
      <c r="BB1675" t="n">
        <v>28912</v>
      </c>
      <c r="BC1675" t="n">
        <v>9.935826212167701</v>
      </c>
      <c r="BD1675" t="n">
        <v>53.552473642112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729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123</v>
      </c>
      <c r="L1676" t="s">
        <v>76</v>
      </c>
      <c r="M1676" t="s"/>
      <c r="N1676" t="s">
        <v>370</v>
      </c>
      <c r="O1676" t="s">
        <v>78</v>
      </c>
      <c r="P1676" t="s">
        <v>729</v>
      </c>
      <c r="Q1676" t="s"/>
      <c r="R1676" t="s">
        <v>80</v>
      </c>
      <c r="S1676" t="s">
        <v>270</v>
      </c>
      <c r="T1676" t="s">
        <v>82</v>
      </c>
      <c r="U1676" t="s"/>
      <c r="V1676" t="s">
        <v>83</v>
      </c>
      <c r="W1676" t="s">
        <v>94</v>
      </c>
      <c r="X1676" t="s"/>
      <c r="Y1676" t="s">
        <v>85</v>
      </c>
      <c r="Z1676">
        <f>HYPERLINK("https://hotelmonitor-cachepage.eclerx.com/savepage/tk_15439115288604693_sr_2152.html","info")</f>
        <v/>
      </c>
      <c r="AA1676" t="n">
        <v>-3906472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/>
      <c r="AP1676" t="n">
        <v>36</v>
      </c>
      <c r="AQ1676" t="s">
        <v>88</v>
      </c>
      <c r="AR1676" t="s">
        <v>110</v>
      </c>
      <c r="AS1676" t="s"/>
      <c r="AT1676" t="s">
        <v>90</v>
      </c>
      <c r="AU1676" t="s"/>
      <c r="AV1676" t="s"/>
      <c r="AW1676" t="s"/>
      <c r="AX1676" t="s"/>
      <c r="AY1676" t="n">
        <v>3906472</v>
      </c>
      <c r="AZ1676" t="s">
        <v>730</v>
      </c>
      <c r="BA1676" t="s"/>
      <c r="BB1676" t="n">
        <v>28912</v>
      </c>
      <c r="BC1676" t="n">
        <v>9.935826212167701</v>
      </c>
      <c r="BD1676" t="n">
        <v>53.552473642112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729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128</v>
      </c>
      <c r="L1677" t="s">
        <v>76</v>
      </c>
      <c r="M1677" t="s"/>
      <c r="N1677" t="s">
        <v>117</v>
      </c>
      <c r="O1677" t="s">
        <v>78</v>
      </c>
      <c r="P1677" t="s">
        <v>729</v>
      </c>
      <c r="Q1677" t="s"/>
      <c r="R1677" t="s">
        <v>80</v>
      </c>
      <c r="S1677" t="s">
        <v>558</v>
      </c>
      <c r="T1677" t="s">
        <v>82</v>
      </c>
      <c r="U1677" t="s"/>
      <c r="V1677" t="s">
        <v>83</v>
      </c>
      <c r="W1677" t="s">
        <v>94</v>
      </c>
      <c r="X1677" t="s"/>
      <c r="Y1677" t="s">
        <v>85</v>
      </c>
      <c r="Z1677">
        <f>HYPERLINK("https://hotelmonitor-cachepage.eclerx.com/savepage/tk_15439115288604693_sr_2152.html","info")</f>
        <v/>
      </c>
      <c r="AA1677" t="n">
        <v>-3906472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/>
      <c r="AP1677" t="n">
        <v>36</v>
      </c>
      <c r="AQ1677" t="s">
        <v>88</v>
      </c>
      <c r="AR1677" t="s">
        <v>103</v>
      </c>
      <c r="AS1677" t="s"/>
      <c r="AT1677" t="s">
        <v>90</v>
      </c>
      <c r="AU1677" t="s"/>
      <c r="AV1677" t="s"/>
      <c r="AW1677" t="s"/>
      <c r="AX1677" t="s"/>
      <c r="AY1677" t="n">
        <v>3906472</v>
      </c>
      <c r="AZ1677" t="s">
        <v>730</v>
      </c>
      <c r="BA1677" t="s"/>
      <c r="BB1677" t="n">
        <v>28912</v>
      </c>
      <c r="BC1677" t="n">
        <v>9.935826212167701</v>
      </c>
      <c r="BD1677" t="n">
        <v>53.552473642112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729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128</v>
      </c>
      <c r="L1678" t="s">
        <v>76</v>
      </c>
      <c r="M1678" t="s"/>
      <c r="N1678" t="s">
        <v>77</v>
      </c>
      <c r="O1678" t="s">
        <v>78</v>
      </c>
      <c r="P1678" t="s">
        <v>729</v>
      </c>
      <c r="Q1678" t="s"/>
      <c r="R1678" t="s">
        <v>80</v>
      </c>
      <c r="S1678" t="s">
        <v>558</v>
      </c>
      <c r="T1678" t="s">
        <v>82</v>
      </c>
      <c r="U1678" t="s"/>
      <c r="V1678" t="s">
        <v>83</v>
      </c>
      <c r="W1678" t="s">
        <v>94</v>
      </c>
      <c r="X1678" t="s"/>
      <c r="Y1678" t="s">
        <v>85</v>
      </c>
      <c r="Z1678">
        <f>HYPERLINK("https://hotelmonitor-cachepage.eclerx.com/savepage/tk_15439115288604693_sr_2152.html","info")</f>
        <v/>
      </c>
      <c r="AA1678" t="n">
        <v>-3906472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/>
      <c r="AP1678" t="n">
        <v>36</v>
      </c>
      <c r="AQ1678" t="s">
        <v>88</v>
      </c>
      <c r="AR1678" t="s">
        <v>119</v>
      </c>
      <c r="AS1678" t="s"/>
      <c r="AT1678" t="s">
        <v>90</v>
      </c>
      <c r="AU1678" t="s"/>
      <c r="AV1678" t="s"/>
      <c r="AW1678" t="s"/>
      <c r="AX1678" t="s"/>
      <c r="AY1678" t="n">
        <v>3906472</v>
      </c>
      <c r="AZ1678" t="s">
        <v>730</v>
      </c>
      <c r="BA1678" t="s"/>
      <c r="BB1678" t="n">
        <v>28912</v>
      </c>
      <c r="BC1678" t="n">
        <v>9.935826212167701</v>
      </c>
      <c r="BD1678" t="n">
        <v>53.552473642112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729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133</v>
      </c>
      <c r="L1679" t="s">
        <v>76</v>
      </c>
      <c r="M1679" t="s"/>
      <c r="N1679" t="s">
        <v>77</v>
      </c>
      <c r="O1679" t="s">
        <v>78</v>
      </c>
      <c r="P1679" t="s">
        <v>729</v>
      </c>
      <c r="Q1679" t="s"/>
      <c r="R1679" t="s">
        <v>80</v>
      </c>
      <c r="S1679" t="s">
        <v>273</v>
      </c>
      <c r="T1679" t="s">
        <v>82</v>
      </c>
      <c r="U1679" t="s"/>
      <c r="V1679" t="s">
        <v>83</v>
      </c>
      <c r="W1679" t="s">
        <v>94</v>
      </c>
      <c r="X1679" t="s"/>
      <c r="Y1679" t="s">
        <v>85</v>
      </c>
      <c r="Z1679">
        <f>HYPERLINK("https://hotelmonitor-cachepage.eclerx.com/savepage/tk_15439115288604693_sr_2152.html","info")</f>
        <v/>
      </c>
      <c r="AA1679" t="n">
        <v>-3906472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/>
      <c r="AP1679" t="n">
        <v>36</v>
      </c>
      <c r="AQ1679" t="s">
        <v>88</v>
      </c>
      <c r="AR1679" t="s">
        <v>89</v>
      </c>
      <c r="AS1679" t="s"/>
      <c r="AT1679" t="s">
        <v>90</v>
      </c>
      <c r="AU1679" t="s"/>
      <c r="AV1679" t="s"/>
      <c r="AW1679" t="s"/>
      <c r="AX1679" t="s"/>
      <c r="AY1679" t="n">
        <v>3906472</v>
      </c>
      <c r="AZ1679" t="s">
        <v>730</v>
      </c>
      <c r="BA1679" t="s"/>
      <c r="BB1679" t="n">
        <v>28912</v>
      </c>
      <c r="BC1679" t="n">
        <v>9.935826212167701</v>
      </c>
      <c r="BD1679" t="n">
        <v>53.552473642112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729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134</v>
      </c>
      <c r="L1680" t="s">
        <v>76</v>
      </c>
      <c r="M1680" t="s"/>
      <c r="N1680" t="s">
        <v>371</v>
      </c>
      <c r="O1680" t="s">
        <v>78</v>
      </c>
      <c r="P1680" t="s">
        <v>729</v>
      </c>
      <c r="Q1680" t="s"/>
      <c r="R1680" t="s">
        <v>80</v>
      </c>
      <c r="S1680" t="s">
        <v>364</v>
      </c>
      <c r="T1680" t="s">
        <v>82</v>
      </c>
      <c r="U1680" t="s"/>
      <c r="V1680" t="s">
        <v>83</v>
      </c>
      <c r="W1680" t="s">
        <v>94</v>
      </c>
      <c r="X1680" t="s"/>
      <c r="Y1680" t="s">
        <v>85</v>
      </c>
      <c r="Z1680">
        <f>HYPERLINK("https://hotelmonitor-cachepage.eclerx.com/savepage/tk_15439115288604693_sr_2152.html","info")</f>
        <v/>
      </c>
      <c r="AA1680" t="n">
        <v>-3906472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/>
      <c r="AP1680" t="n">
        <v>36</v>
      </c>
      <c r="AQ1680" t="s">
        <v>88</v>
      </c>
      <c r="AR1680" t="s">
        <v>110</v>
      </c>
      <c r="AS1680" t="s"/>
      <c r="AT1680" t="s">
        <v>90</v>
      </c>
      <c r="AU1680" t="s"/>
      <c r="AV1680" t="s"/>
      <c r="AW1680" t="s"/>
      <c r="AX1680" t="s"/>
      <c r="AY1680" t="n">
        <v>3906472</v>
      </c>
      <c r="AZ1680" t="s">
        <v>730</v>
      </c>
      <c r="BA1680" t="s"/>
      <c r="BB1680" t="n">
        <v>28912</v>
      </c>
      <c r="BC1680" t="n">
        <v>9.935826212167701</v>
      </c>
      <c r="BD1680" t="n">
        <v>53.552473642112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729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139</v>
      </c>
      <c r="L1681" t="s">
        <v>76</v>
      </c>
      <c r="M1681" t="s"/>
      <c r="N1681" t="s">
        <v>731</v>
      </c>
      <c r="O1681" t="s">
        <v>78</v>
      </c>
      <c r="P1681" t="s">
        <v>729</v>
      </c>
      <c r="Q1681" t="s"/>
      <c r="R1681" t="s">
        <v>80</v>
      </c>
      <c r="S1681" t="s">
        <v>276</v>
      </c>
      <c r="T1681" t="s">
        <v>82</v>
      </c>
      <c r="U1681" t="s"/>
      <c r="V1681" t="s">
        <v>83</v>
      </c>
      <c r="W1681" t="s">
        <v>94</v>
      </c>
      <c r="X1681" t="s"/>
      <c r="Y1681" t="s">
        <v>85</v>
      </c>
      <c r="Z1681">
        <f>HYPERLINK("https://hotelmonitor-cachepage.eclerx.com/savepage/tk_15439115288604693_sr_2152.html","info")</f>
        <v/>
      </c>
      <c r="AA1681" t="n">
        <v>-3906472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/>
      <c r="AP1681" t="n">
        <v>36</v>
      </c>
      <c r="AQ1681" t="s">
        <v>88</v>
      </c>
      <c r="AR1681" t="s">
        <v>119</v>
      </c>
      <c r="AS1681" t="s"/>
      <c r="AT1681" t="s">
        <v>90</v>
      </c>
      <c r="AU1681" t="s"/>
      <c r="AV1681" t="s"/>
      <c r="AW1681" t="s"/>
      <c r="AX1681" t="s"/>
      <c r="AY1681" t="n">
        <v>3906472</v>
      </c>
      <c r="AZ1681" t="s">
        <v>730</v>
      </c>
      <c r="BA1681" t="s"/>
      <c r="BB1681" t="n">
        <v>28912</v>
      </c>
      <c r="BC1681" t="n">
        <v>9.935826212167701</v>
      </c>
      <c r="BD1681" t="n">
        <v>53.552473642112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729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160</v>
      </c>
      <c r="L1682" t="s">
        <v>76</v>
      </c>
      <c r="M1682" t="s"/>
      <c r="N1682" t="s">
        <v>117</v>
      </c>
      <c r="O1682" t="s">
        <v>78</v>
      </c>
      <c r="P1682" t="s">
        <v>729</v>
      </c>
      <c r="Q1682" t="s"/>
      <c r="R1682" t="s">
        <v>80</v>
      </c>
      <c r="S1682" t="s">
        <v>356</v>
      </c>
      <c r="T1682" t="s">
        <v>82</v>
      </c>
      <c r="U1682" t="s"/>
      <c r="V1682" t="s">
        <v>83</v>
      </c>
      <c r="W1682" t="s">
        <v>84</v>
      </c>
      <c r="X1682" t="s"/>
      <c r="Y1682" t="s">
        <v>85</v>
      </c>
      <c r="Z1682">
        <f>HYPERLINK("https://hotelmonitor-cachepage.eclerx.com/savepage/tk_15439115288604693_sr_2152.html","info")</f>
        <v/>
      </c>
      <c r="AA1682" t="n">
        <v>-3906472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/>
      <c r="AP1682" t="n">
        <v>36</v>
      </c>
      <c r="AQ1682" t="s">
        <v>88</v>
      </c>
      <c r="AR1682" t="s">
        <v>103</v>
      </c>
      <c r="AS1682" t="s"/>
      <c r="AT1682" t="s">
        <v>90</v>
      </c>
      <c r="AU1682" t="s"/>
      <c r="AV1682" t="s"/>
      <c r="AW1682" t="s"/>
      <c r="AX1682" t="s"/>
      <c r="AY1682" t="n">
        <v>3906472</v>
      </c>
      <c r="AZ1682" t="s">
        <v>730</v>
      </c>
      <c r="BA1682" t="s"/>
      <c r="BB1682" t="n">
        <v>28912</v>
      </c>
      <c r="BC1682" t="n">
        <v>9.935826212167701</v>
      </c>
      <c r="BD1682" t="n">
        <v>53.552473642112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729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166</v>
      </c>
      <c r="L1683" t="s">
        <v>76</v>
      </c>
      <c r="M1683" t="s"/>
      <c r="N1683" t="s">
        <v>77</v>
      </c>
      <c r="O1683" t="s">
        <v>78</v>
      </c>
      <c r="P1683" t="s">
        <v>729</v>
      </c>
      <c r="Q1683" t="s"/>
      <c r="R1683" t="s">
        <v>80</v>
      </c>
      <c r="S1683" t="s">
        <v>160</v>
      </c>
      <c r="T1683" t="s">
        <v>82</v>
      </c>
      <c r="U1683" t="s"/>
      <c r="V1683" t="s">
        <v>83</v>
      </c>
      <c r="W1683" t="s">
        <v>84</v>
      </c>
      <c r="X1683" t="s"/>
      <c r="Y1683" t="s">
        <v>85</v>
      </c>
      <c r="Z1683">
        <f>HYPERLINK("https://hotelmonitor-cachepage.eclerx.com/savepage/tk_15439115288604693_sr_2152.html","info")</f>
        <v/>
      </c>
      <c r="AA1683" t="n">
        <v>-3906472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/>
      <c r="AP1683" t="n">
        <v>36</v>
      </c>
      <c r="AQ1683" t="s">
        <v>88</v>
      </c>
      <c r="AR1683" t="s">
        <v>89</v>
      </c>
      <c r="AS1683" t="s"/>
      <c r="AT1683" t="s">
        <v>90</v>
      </c>
      <c r="AU1683" t="s"/>
      <c r="AV1683" t="s"/>
      <c r="AW1683" t="s"/>
      <c r="AX1683" t="s"/>
      <c r="AY1683" t="n">
        <v>3906472</v>
      </c>
      <c r="AZ1683" t="s">
        <v>730</v>
      </c>
      <c r="BA1683" t="s"/>
      <c r="BB1683" t="n">
        <v>28912</v>
      </c>
      <c r="BC1683" t="n">
        <v>9.935826212167701</v>
      </c>
      <c r="BD1683" t="n">
        <v>53.552473642112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702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101</v>
      </c>
      <c r="L1684" t="s">
        <v>76</v>
      </c>
      <c r="M1684" t="s"/>
      <c r="N1684" t="s">
        <v>704</v>
      </c>
      <c r="O1684" t="s">
        <v>78</v>
      </c>
      <c r="P1684" t="s">
        <v>702</v>
      </c>
      <c r="Q1684" t="s"/>
      <c r="R1684" t="s">
        <v>80</v>
      </c>
      <c r="S1684" t="s">
        <v>174</v>
      </c>
      <c r="T1684" t="s">
        <v>82</v>
      </c>
      <c r="U1684" t="s"/>
      <c r="V1684" t="s">
        <v>83</v>
      </c>
      <c r="W1684" t="s">
        <v>94</v>
      </c>
      <c r="X1684" t="s"/>
      <c r="Y1684" t="s">
        <v>85</v>
      </c>
      <c r="Z1684">
        <f>HYPERLINK("https://hotelmonitor-cachepage.eclerx.com/savepage/tk_15439116399244938_sr_2152.html","info")</f>
        <v/>
      </c>
      <c r="AA1684" t="n">
        <v>-6796288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/>
      <c r="AP1684" t="n">
        <v>77</v>
      </c>
      <c r="AQ1684" t="s">
        <v>88</v>
      </c>
      <c r="AR1684" t="s">
        <v>110</v>
      </c>
      <c r="AS1684" t="s"/>
      <c r="AT1684" t="s">
        <v>90</v>
      </c>
      <c r="AU1684" t="s"/>
      <c r="AV1684" t="s"/>
      <c r="AW1684" t="s"/>
      <c r="AX1684" t="s"/>
      <c r="AY1684" t="n">
        <v>6796288</v>
      </c>
      <c r="AZ1684" t="s">
        <v>322</v>
      </c>
      <c r="BA1684" t="s"/>
      <c r="BB1684" t="n">
        <v>27814</v>
      </c>
      <c r="BC1684" t="n">
        <v>0</v>
      </c>
      <c r="BD1684" t="n">
        <v>0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702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120</v>
      </c>
      <c r="L1685" t="s">
        <v>76</v>
      </c>
      <c r="M1685" t="s"/>
      <c r="N1685" t="s">
        <v>706</v>
      </c>
      <c r="O1685" t="s">
        <v>78</v>
      </c>
      <c r="P1685" t="s">
        <v>702</v>
      </c>
      <c r="Q1685" t="s"/>
      <c r="R1685" t="s">
        <v>80</v>
      </c>
      <c r="S1685" t="s">
        <v>286</v>
      </c>
      <c r="T1685" t="s">
        <v>82</v>
      </c>
      <c r="U1685" t="s"/>
      <c r="V1685" t="s">
        <v>83</v>
      </c>
      <c r="W1685" t="s">
        <v>84</v>
      </c>
      <c r="X1685" t="s"/>
      <c r="Y1685" t="s">
        <v>85</v>
      </c>
      <c r="Z1685">
        <f>HYPERLINK("https://hotelmonitor-cachepage.eclerx.com/savepage/tk_15439116399244938_sr_2152.html","info")</f>
        <v/>
      </c>
      <c r="AA1685" t="n">
        <v>-6796288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/>
      <c r="AP1685" t="n">
        <v>77</v>
      </c>
      <c r="AQ1685" t="s">
        <v>88</v>
      </c>
      <c r="AR1685" t="s">
        <v>110</v>
      </c>
      <c r="AS1685" t="s"/>
      <c r="AT1685" t="s">
        <v>90</v>
      </c>
      <c r="AU1685" t="s"/>
      <c r="AV1685" t="s"/>
      <c r="AW1685" t="s"/>
      <c r="AX1685" t="s"/>
      <c r="AY1685" t="n">
        <v>6796288</v>
      </c>
      <c r="AZ1685" t="s">
        <v>322</v>
      </c>
      <c r="BA1685" t="s"/>
      <c r="BB1685" t="n">
        <v>27814</v>
      </c>
      <c r="BC1685" t="n">
        <v>0</v>
      </c>
      <c r="BD1685" t="n">
        <v>0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702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127</v>
      </c>
      <c r="L1686" t="s">
        <v>76</v>
      </c>
      <c r="M1686" t="s"/>
      <c r="N1686" t="s">
        <v>707</v>
      </c>
      <c r="O1686" t="s">
        <v>78</v>
      </c>
      <c r="P1686" t="s">
        <v>702</v>
      </c>
      <c r="Q1686" t="s"/>
      <c r="R1686" t="s">
        <v>80</v>
      </c>
      <c r="S1686" t="s">
        <v>291</v>
      </c>
      <c r="T1686" t="s">
        <v>82</v>
      </c>
      <c r="U1686" t="s"/>
      <c r="V1686" t="s">
        <v>83</v>
      </c>
      <c r="W1686" t="s">
        <v>94</v>
      </c>
      <c r="X1686" t="s"/>
      <c r="Y1686" t="s">
        <v>85</v>
      </c>
      <c r="Z1686">
        <f>HYPERLINK("https://hotelmonitor-cachepage.eclerx.com/savepage/tk_15439116399244938_sr_2152.html","info")</f>
        <v/>
      </c>
      <c r="AA1686" t="n">
        <v>-6796288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/>
      <c r="AP1686" t="n">
        <v>77</v>
      </c>
      <c r="AQ1686" t="s">
        <v>88</v>
      </c>
      <c r="AR1686" t="s">
        <v>110</v>
      </c>
      <c r="AS1686" t="s"/>
      <c r="AT1686" t="s">
        <v>90</v>
      </c>
      <c r="AU1686" t="s"/>
      <c r="AV1686" t="s"/>
      <c r="AW1686" t="s"/>
      <c r="AX1686" t="s"/>
      <c r="AY1686" t="n">
        <v>6796288</v>
      </c>
      <c r="AZ1686" t="s">
        <v>322</v>
      </c>
      <c r="BA1686" t="s"/>
      <c r="BB1686" t="n">
        <v>27814</v>
      </c>
      <c r="BC1686" t="n">
        <v>0</v>
      </c>
      <c r="BD1686" t="n">
        <v>0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702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146</v>
      </c>
      <c r="L1687" t="s">
        <v>76</v>
      </c>
      <c r="M1687" t="s"/>
      <c r="N1687" t="s">
        <v>708</v>
      </c>
      <c r="O1687" t="s">
        <v>78</v>
      </c>
      <c r="P1687" t="s">
        <v>702</v>
      </c>
      <c r="Q1687" t="s"/>
      <c r="R1687" t="s">
        <v>80</v>
      </c>
      <c r="S1687" t="s">
        <v>158</v>
      </c>
      <c r="T1687" t="s">
        <v>82</v>
      </c>
      <c r="U1687" t="s"/>
      <c r="V1687" t="s">
        <v>83</v>
      </c>
      <c r="W1687" t="s">
        <v>84</v>
      </c>
      <c r="X1687" t="s"/>
      <c r="Y1687" t="s">
        <v>85</v>
      </c>
      <c r="Z1687">
        <f>HYPERLINK("https://hotelmonitor-cachepage.eclerx.com/savepage/tk_15439116399244938_sr_2152.html","info")</f>
        <v/>
      </c>
      <c r="AA1687" t="n">
        <v>-6796288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/>
      <c r="AP1687" t="n">
        <v>77</v>
      </c>
      <c r="AQ1687" t="s">
        <v>88</v>
      </c>
      <c r="AR1687" t="s">
        <v>110</v>
      </c>
      <c r="AS1687" t="s"/>
      <c r="AT1687" t="s">
        <v>90</v>
      </c>
      <c r="AU1687" t="s"/>
      <c r="AV1687" t="s"/>
      <c r="AW1687" t="s"/>
      <c r="AX1687" t="s"/>
      <c r="AY1687" t="n">
        <v>6796288</v>
      </c>
      <c r="AZ1687" t="s">
        <v>322</v>
      </c>
      <c r="BA1687" t="s"/>
      <c r="BB1687" t="n">
        <v>27814</v>
      </c>
      <c r="BC1687" t="n">
        <v>0</v>
      </c>
      <c r="BD1687" t="n">
        <v>0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97</v>
      </c>
      <c r="B1688" t="s">
        <v>71</v>
      </c>
      <c r="C1688" t="s">
        <v>98</v>
      </c>
      <c r="D1688" t="n">
        <v>2</v>
      </c>
      <c r="E1688" t="s">
        <v>876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166</v>
      </c>
      <c r="L1688" t="s">
        <v>76</v>
      </c>
      <c r="M1688" t="s"/>
      <c r="N1688" t="s">
        <v>77</v>
      </c>
      <c r="O1688" t="s">
        <v>78</v>
      </c>
      <c r="P1688" t="s">
        <v>876</v>
      </c>
      <c r="Q1688" t="s"/>
      <c r="R1688" t="s">
        <v>80</v>
      </c>
      <c r="S1688" t="s">
        <v>160</v>
      </c>
      <c r="T1688" t="s">
        <v>82</v>
      </c>
      <c r="U1688" t="s"/>
      <c r="V1688" t="s">
        <v>83</v>
      </c>
      <c r="W1688" t="s">
        <v>84</v>
      </c>
      <c r="X1688" t="s"/>
      <c r="Y1688" t="s">
        <v>85</v>
      </c>
      <c r="Z1688">
        <f>HYPERLINK("https://hotelmonitor-cachepage.eclerx.com/savepage/tk_15439015017784998_sr_2151.html","info")</f>
        <v/>
      </c>
      <c r="AA1688" t="n">
        <v>-2311835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/>
      <c r="AP1688" t="n">
        <v>27</v>
      </c>
      <c r="AQ1688" t="s">
        <v>88</v>
      </c>
      <c r="AR1688" t="s">
        <v>119</v>
      </c>
      <c r="AS1688" t="s"/>
      <c r="AT1688" t="s">
        <v>90</v>
      </c>
      <c r="AU1688" t="s"/>
      <c r="AV1688" t="s"/>
      <c r="AW1688" t="s"/>
      <c r="AX1688" t="s"/>
      <c r="AY1688" t="n">
        <v>2311835</v>
      </c>
      <c r="AZ1688" t="s">
        <v>877</v>
      </c>
      <c r="BA1688" t="s"/>
      <c r="BB1688" t="n">
        <v>61391</v>
      </c>
      <c r="BC1688" t="n">
        <v>10.016082</v>
      </c>
      <c r="BD1688" t="n">
        <v>53.555479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97</v>
      </c>
      <c r="B1689" t="s">
        <v>71</v>
      </c>
      <c r="C1689" t="s">
        <v>98</v>
      </c>
      <c r="D1689" t="n">
        <v>2</v>
      </c>
      <c r="E1689" t="s">
        <v>876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166</v>
      </c>
      <c r="L1689" t="s">
        <v>76</v>
      </c>
      <c r="M1689" t="s"/>
      <c r="N1689" t="s">
        <v>77</v>
      </c>
      <c r="O1689" t="s">
        <v>78</v>
      </c>
      <c r="P1689" t="s">
        <v>876</v>
      </c>
      <c r="Q1689" t="s"/>
      <c r="R1689" t="s">
        <v>80</v>
      </c>
      <c r="S1689" t="s">
        <v>160</v>
      </c>
      <c r="T1689" t="s">
        <v>82</v>
      </c>
      <c r="U1689" t="s"/>
      <c r="V1689" t="s">
        <v>83</v>
      </c>
      <c r="W1689" t="s">
        <v>84</v>
      </c>
      <c r="X1689" t="s"/>
      <c r="Y1689" t="s">
        <v>85</v>
      </c>
      <c r="Z1689">
        <f>HYPERLINK("https://hotelmonitor-cachepage.eclerx.com/savepage/tk_15439015017784998_sr_2151.html","info")</f>
        <v/>
      </c>
      <c r="AA1689" t="n">
        <v>-2311835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/>
      <c r="AP1689" t="n">
        <v>27</v>
      </c>
      <c r="AQ1689" t="s">
        <v>88</v>
      </c>
      <c r="AR1689" t="s">
        <v>140</v>
      </c>
      <c r="AS1689" t="s"/>
      <c r="AT1689" t="s">
        <v>90</v>
      </c>
      <c r="AU1689" t="s"/>
      <c r="AV1689" t="s"/>
      <c r="AW1689" t="s"/>
      <c r="AX1689" t="s"/>
      <c r="AY1689" t="n">
        <v>2311835</v>
      </c>
      <c r="AZ1689" t="s">
        <v>877</v>
      </c>
      <c r="BA1689" t="s"/>
      <c r="BB1689" t="n">
        <v>61391</v>
      </c>
      <c r="BC1689" t="n">
        <v>10.016082</v>
      </c>
      <c r="BD1689" t="n">
        <v>53.555479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97</v>
      </c>
      <c r="B1690" t="s">
        <v>71</v>
      </c>
      <c r="C1690" t="s">
        <v>98</v>
      </c>
      <c r="D1690" t="n">
        <v>2</v>
      </c>
      <c r="E1690" t="s">
        <v>876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166</v>
      </c>
      <c r="L1690" t="s">
        <v>76</v>
      </c>
      <c r="M1690" t="s"/>
      <c r="N1690" t="s">
        <v>141</v>
      </c>
      <c r="O1690" t="s">
        <v>78</v>
      </c>
      <c r="P1690" t="s">
        <v>876</v>
      </c>
      <c r="Q1690" t="s"/>
      <c r="R1690" t="s">
        <v>80</v>
      </c>
      <c r="S1690" t="s">
        <v>160</v>
      </c>
      <c r="T1690" t="s">
        <v>82</v>
      </c>
      <c r="U1690" t="s"/>
      <c r="V1690" t="s">
        <v>83</v>
      </c>
      <c r="W1690" t="s">
        <v>84</v>
      </c>
      <c r="X1690" t="s"/>
      <c r="Y1690" t="s">
        <v>85</v>
      </c>
      <c r="Z1690">
        <f>HYPERLINK("https://hotelmonitor-cachepage.eclerx.com/savepage/tk_15439015017784998_sr_2151.html","info")</f>
        <v/>
      </c>
      <c r="AA1690" t="n">
        <v>-2311835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/>
      <c r="AP1690" t="n">
        <v>27</v>
      </c>
      <c r="AQ1690" t="s">
        <v>88</v>
      </c>
      <c r="AR1690" t="s">
        <v>89</v>
      </c>
      <c r="AS1690" t="s"/>
      <c r="AT1690" t="s">
        <v>90</v>
      </c>
      <c r="AU1690" t="s"/>
      <c r="AV1690" t="s"/>
      <c r="AW1690" t="s"/>
      <c r="AX1690" t="s"/>
      <c r="AY1690" t="n">
        <v>2311835</v>
      </c>
      <c r="AZ1690" t="s">
        <v>877</v>
      </c>
      <c r="BA1690" t="s"/>
      <c r="BB1690" t="n">
        <v>61391</v>
      </c>
      <c r="BC1690" t="n">
        <v>10.016082</v>
      </c>
      <c r="BD1690" t="n">
        <v>53.555479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97</v>
      </c>
      <c r="B1691" t="s">
        <v>71</v>
      </c>
      <c r="C1691" t="s">
        <v>98</v>
      </c>
      <c r="D1691" t="n">
        <v>2</v>
      </c>
      <c r="E1691" t="s">
        <v>876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166</v>
      </c>
      <c r="L1691" t="s">
        <v>76</v>
      </c>
      <c r="M1691" t="s"/>
      <c r="N1691" t="s">
        <v>878</v>
      </c>
      <c r="O1691" t="s">
        <v>78</v>
      </c>
      <c r="P1691" t="s">
        <v>876</v>
      </c>
      <c r="Q1691" t="s"/>
      <c r="R1691" t="s">
        <v>80</v>
      </c>
      <c r="S1691" t="s">
        <v>160</v>
      </c>
      <c r="T1691" t="s">
        <v>82</v>
      </c>
      <c r="U1691" t="s"/>
      <c r="V1691" t="s">
        <v>83</v>
      </c>
      <c r="W1691" t="s">
        <v>84</v>
      </c>
      <c r="X1691" t="s"/>
      <c r="Y1691" t="s">
        <v>85</v>
      </c>
      <c r="Z1691">
        <f>HYPERLINK("https://hotelmonitor-cachepage.eclerx.com/savepage/tk_15439015017784998_sr_2151.html","info")</f>
        <v/>
      </c>
      <c r="AA1691" t="n">
        <v>-2311835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/>
      <c r="AP1691" t="n">
        <v>27</v>
      </c>
      <c r="AQ1691" t="s">
        <v>88</v>
      </c>
      <c r="AR1691" t="s">
        <v>107</v>
      </c>
      <c r="AS1691" t="s"/>
      <c r="AT1691" t="s">
        <v>90</v>
      </c>
      <c r="AU1691" t="s"/>
      <c r="AV1691" t="s"/>
      <c r="AW1691" t="s"/>
      <c r="AX1691" t="s"/>
      <c r="AY1691" t="n">
        <v>2311835</v>
      </c>
      <c r="AZ1691" t="s">
        <v>877</v>
      </c>
      <c r="BA1691" t="s"/>
      <c r="BB1691" t="n">
        <v>61391</v>
      </c>
      <c r="BC1691" t="n">
        <v>10.016082</v>
      </c>
      <c r="BD1691" t="n">
        <v>53.555479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97</v>
      </c>
      <c r="B1692" t="s">
        <v>71</v>
      </c>
      <c r="C1692" t="s">
        <v>98</v>
      </c>
      <c r="D1692" t="n">
        <v>2</v>
      </c>
      <c r="E1692" t="s">
        <v>876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233</v>
      </c>
      <c r="L1692" t="s">
        <v>76</v>
      </c>
      <c r="M1692" t="s"/>
      <c r="N1692" t="s">
        <v>878</v>
      </c>
      <c r="O1692" t="s">
        <v>78</v>
      </c>
      <c r="P1692" t="s">
        <v>876</v>
      </c>
      <c r="Q1692" t="s"/>
      <c r="R1692" t="s">
        <v>80</v>
      </c>
      <c r="S1692" t="s">
        <v>212</v>
      </c>
      <c r="T1692" t="s">
        <v>82</v>
      </c>
      <c r="U1692" t="s"/>
      <c r="V1692" t="s">
        <v>83</v>
      </c>
      <c r="W1692" t="s">
        <v>84</v>
      </c>
      <c r="X1692" t="s"/>
      <c r="Y1692" t="s">
        <v>85</v>
      </c>
      <c r="Z1692">
        <f>HYPERLINK("https://hotelmonitor-cachepage.eclerx.com/savepage/tk_15439015017784998_sr_2151.html","info")</f>
        <v/>
      </c>
      <c r="AA1692" t="n">
        <v>-2311835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/>
      <c r="AP1692" t="n">
        <v>27</v>
      </c>
      <c r="AQ1692" t="s">
        <v>88</v>
      </c>
      <c r="AR1692" t="s">
        <v>107</v>
      </c>
      <c r="AS1692" t="s"/>
      <c r="AT1692" t="s">
        <v>90</v>
      </c>
      <c r="AU1692" t="s"/>
      <c r="AV1692" t="s"/>
      <c r="AW1692" t="s"/>
      <c r="AX1692" t="s"/>
      <c r="AY1692" t="n">
        <v>2311835</v>
      </c>
      <c r="AZ1692" t="s">
        <v>877</v>
      </c>
      <c r="BA1692" t="s"/>
      <c r="BB1692" t="n">
        <v>61391</v>
      </c>
      <c r="BC1692" t="n">
        <v>10.016082</v>
      </c>
      <c r="BD1692" t="n">
        <v>53.555479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799</v>
      </c>
      <c r="F1693" t="n">
        <v>5176127</v>
      </c>
      <c r="G1693" t="s">
        <v>74</v>
      </c>
      <c r="H1693" t="s">
        <v>75</v>
      </c>
      <c r="I1693" t="s"/>
      <c r="J1693" t="s">
        <v>74</v>
      </c>
      <c r="K1693" t="n">
        <v>144</v>
      </c>
      <c r="L1693" t="s">
        <v>76</v>
      </c>
      <c r="M1693" t="s"/>
      <c r="N1693" t="s">
        <v>800</v>
      </c>
      <c r="O1693" t="s">
        <v>78</v>
      </c>
      <c r="P1693" t="s">
        <v>801</v>
      </c>
      <c r="Q1693" t="s"/>
      <c r="R1693" t="s">
        <v>80</v>
      </c>
      <c r="S1693" t="s">
        <v>354</v>
      </c>
      <c r="T1693" t="s">
        <v>82</v>
      </c>
      <c r="U1693" t="s"/>
      <c r="V1693" t="s">
        <v>83</v>
      </c>
      <c r="W1693" t="s">
        <v>94</v>
      </c>
      <c r="X1693" t="s"/>
      <c r="Y1693" t="s">
        <v>85</v>
      </c>
      <c r="Z1693">
        <f>HYPERLINK("https://hotelmonitor-cachepage.eclerx.com/savepage/tk_1543911464378394_sr_2152.html","info")</f>
        <v/>
      </c>
      <c r="AA1693" t="n">
        <v>203296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/>
      <c r="AP1693" t="n">
        <v>13</v>
      </c>
      <c r="AQ1693" t="s">
        <v>88</v>
      </c>
      <c r="AR1693" t="s">
        <v>110</v>
      </c>
      <c r="AS1693" t="s"/>
      <c r="AT1693" t="s">
        <v>90</v>
      </c>
      <c r="AU1693" t="s"/>
      <c r="AV1693" t="s"/>
      <c r="AW1693" t="s"/>
      <c r="AX1693" t="s"/>
      <c r="AY1693" t="n">
        <v>2311819</v>
      </c>
      <c r="AZ1693" t="s">
        <v>802</v>
      </c>
      <c r="BA1693" t="s"/>
      <c r="BB1693" t="n">
        <v>87495</v>
      </c>
      <c r="BC1693" t="n">
        <v>9.9761009216309</v>
      </c>
      <c r="BD1693" t="n">
        <v>53.550092940343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799</v>
      </c>
      <c r="F1694" t="n">
        <v>5176127</v>
      </c>
      <c r="G1694" t="s">
        <v>74</v>
      </c>
      <c r="H1694" t="s">
        <v>75</v>
      </c>
      <c r="I1694" t="s"/>
      <c r="J1694" t="s">
        <v>74</v>
      </c>
      <c r="K1694" t="n">
        <v>146</v>
      </c>
      <c r="L1694" t="s">
        <v>76</v>
      </c>
      <c r="M1694" t="s"/>
      <c r="N1694" t="s">
        <v>800</v>
      </c>
      <c r="O1694" t="s">
        <v>78</v>
      </c>
      <c r="P1694" t="s">
        <v>801</v>
      </c>
      <c r="Q1694" t="s"/>
      <c r="R1694" t="s">
        <v>80</v>
      </c>
      <c r="S1694" t="s">
        <v>158</v>
      </c>
      <c r="T1694" t="s">
        <v>82</v>
      </c>
      <c r="U1694" t="s"/>
      <c r="V1694" t="s">
        <v>83</v>
      </c>
      <c r="W1694" t="s">
        <v>94</v>
      </c>
      <c r="X1694" t="s"/>
      <c r="Y1694" t="s">
        <v>85</v>
      </c>
      <c r="Z1694">
        <f>HYPERLINK("https://hotelmonitor-cachepage.eclerx.com/savepage/tk_1543911464378394_sr_2152.html","info")</f>
        <v/>
      </c>
      <c r="AA1694" t="n">
        <v>203296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/>
      <c r="AP1694" t="n">
        <v>13</v>
      </c>
      <c r="AQ1694" t="s">
        <v>88</v>
      </c>
      <c r="AR1694" t="s">
        <v>116</v>
      </c>
      <c r="AS1694" t="s"/>
      <c r="AT1694" t="s">
        <v>90</v>
      </c>
      <c r="AU1694" t="s"/>
      <c r="AV1694" t="s"/>
      <c r="AW1694" t="s"/>
      <c r="AX1694" t="s"/>
      <c r="AY1694" t="n">
        <v>2311819</v>
      </c>
      <c r="AZ1694" t="s">
        <v>802</v>
      </c>
      <c r="BA1694" t="s"/>
      <c r="BB1694" t="n">
        <v>87495</v>
      </c>
      <c r="BC1694" t="n">
        <v>9.9761009216309</v>
      </c>
      <c r="BD1694" t="n">
        <v>53.550092940343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799</v>
      </c>
      <c r="F1695" t="n">
        <v>5176127</v>
      </c>
      <c r="G1695" t="s">
        <v>74</v>
      </c>
      <c r="H1695" t="s">
        <v>75</v>
      </c>
      <c r="I1695" t="s"/>
      <c r="J1695" t="s">
        <v>74</v>
      </c>
      <c r="K1695" t="n">
        <v>150</v>
      </c>
      <c r="L1695" t="s">
        <v>76</v>
      </c>
      <c r="M1695" t="s"/>
      <c r="N1695" t="s">
        <v>456</v>
      </c>
      <c r="O1695" t="s">
        <v>78</v>
      </c>
      <c r="P1695" t="s">
        <v>801</v>
      </c>
      <c r="Q1695" t="s"/>
      <c r="R1695" t="s">
        <v>80</v>
      </c>
      <c r="S1695" t="s">
        <v>365</v>
      </c>
      <c r="T1695" t="s">
        <v>82</v>
      </c>
      <c r="U1695" t="s"/>
      <c r="V1695" t="s">
        <v>83</v>
      </c>
      <c r="W1695" t="s">
        <v>84</v>
      </c>
      <c r="X1695" t="s"/>
      <c r="Y1695" t="s">
        <v>85</v>
      </c>
      <c r="Z1695">
        <f>HYPERLINK("https://hotelmonitor-cachepage.eclerx.com/savepage/tk_1543911464378394_sr_2152.html","info")</f>
        <v/>
      </c>
      <c r="AA1695" t="n">
        <v>203296</v>
      </c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/>
      <c r="AP1695" t="n">
        <v>13</v>
      </c>
      <c r="AQ1695" t="s">
        <v>88</v>
      </c>
      <c r="AR1695" t="s">
        <v>107</v>
      </c>
      <c r="AS1695" t="s"/>
      <c r="AT1695" t="s">
        <v>90</v>
      </c>
      <c r="AU1695" t="s"/>
      <c r="AV1695" t="s"/>
      <c r="AW1695" t="s"/>
      <c r="AX1695" t="s"/>
      <c r="AY1695" t="n">
        <v>2311819</v>
      </c>
      <c r="AZ1695" t="s">
        <v>802</v>
      </c>
      <c r="BA1695" t="s"/>
      <c r="BB1695" t="n">
        <v>87495</v>
      </c>
      <c r="BC1695" t="n">
        <v>9.9761009216309</v>
      </c>
      <c r="BD1695" t="n">
        <v>53.550092940343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799</v>
      </c>
      <c r="F1696" t="n">
        <v>5176127</v>
      </c>
      <c r="G1696" t="s">
        <v>74</v>
      </c>
      <c r="H1696" t="s">
        <v>75</v>
      </c>
      <c r="I1696" t="s"/>
      <c r="J1696" t="s">
        <v>74</v>
      </c>
      <c r="K1696" t="n">
        <v>151</v>
      </c>
      <c r="L1696" t="s">
        <v>76</v>
      </c>
      <c r="M1696" t="s"/>
      <c r="N1696" t="s">
        <v>454</v>
      </c>
      <c r="O1696" t="s">
        <v>78</v>
      </c>
      <c r="P1696" t="s">
        <v>801</v>
      </c>
      <c r="Q1696" t="s"/>
      <c r="R1696" t="s">
        <v>80</v>
      </c>
      <c r="S1696" t="s">
        <v>296</v>
      </c>
      <c r="T1696" t="s">
        <v>82</v>
      </c>
      <c r="U1696" t="s"/>
      <c r="V1696" t="s">
        <v>83</v>
      </c>
      <c r="W1696" t="s">
        <v>94</v>
      </c>
      <c r="X1696" t="s"/>
      <c r="Y1696" t="s">
        <v>85</v>
      </c>
      <c r="Z1696">
        <f>HYPERLINK("https://hotelmonitor-cachepage.eclerx.com/savepage/tk_1543911464378394_sr_2152.html","info")</f>
        <v/>
      </c>
      <c r="AA1696" t="n">
        <v>203296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/>
      <c r="AP1696" t="n">
        <v>13</v>
      </c>
      <c r="AQ1696" t="s">
        <v>88</v>
      </c>
      <c r="AR1696" t="s">
        <v>113</v>
      </c>
      <c r="AS1696" t="s"/>
      <c r="AT1696" t="s">
        <v>90</v>
      </c>
      <c r="AU1696" t="s"/>
      <c r="AV1696" t="s"/>
      <c r="AW1696" t="s"/>
      <c r="AX1696" t="s"/>
      <c r="AY1696" t="n">
        <v>2311819</v>
      </c>
      <c r="AZ1696" t="s">
        <v>802</v>
      </c>
      <c r="BA1696" t="s"/>
      <c r="BB1696" t="n">
        <v>87495</v>
      </c>
      <c r="BC1696" t="n">
        <v>9.9761009216309</v>
      </c>
      <c r="BD1696" t="n">
        <v>53.550092940343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799</v>
      </c>
      <c r="F1697" t="n">
        <v>5176127</v>
      </c>
      <c r="G1697" t="s">
        <v>74</v>
      </c>
      <c r="H1697" t="s">
        <v>75</v>
      </c>
      <c r="I1697" t="s"/>
      <c r="J1697" t="s">
        <v>74</v>
      </c>
      <c r="K1697" t="n">
        <v>151</v>
      </c>
      <c r="L1697" t="s">
        <v>76</v>
      </c>
      <c r="M1697" t="s"/>
      <c r="N1697" t="s">
        <v>586</v>
      </c>
      <c r="O1697" t="s">
        <v>78</v>
      </c>
      <c r="P1697" t="s">
        <v>801</v>
      </c>
      <c r="Q1697" t="s"/>
      <c r="R1697" t="s">
        <v>80</v>
      </c>
      <c r="S1697" t="s">
        <v>296</v>
      </c>
      <c r="T1697" t="s">
        <v>82</v>
      </c>
      <c r="U1697" t="s"/>
      <c r="V1697" t="s">
        <v>83</v>
      </c>
      <c r="W1697" t="s">
        <v>94</v>
      </c>
      <c r="X1697" t="s"/>
      <c r="Y1697" t="s">
        <v>85</v>
      </c>
      <c r="Z1697">
        <f>HYPERLINK("https://hotelmonitor-cachepage.eclerx.com/savepage/tk_1543911464378394_sr_2152.html","info")</f>
        <v/>
      </c>
      <c r="AA1697" t="n">
        <v>203296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/>
      <c r="AP1697" t="n">
        <v>13</v>
      </c>
      <c r="AQ1697" t="s">
        <v>88</v>
      </c>
      <c r="AR1697" t="s">
        <v>89</v>
      </c>
      <c r="AS1697" t="s"/>
      <c r="AT1697" t="s">
        <v>90</v>
      </c>
      <c r="AU1697" t="s"/>
      <c r="AV1697" t="s"/>
      <c r="AW1697" t="s"/>
      <c r="AX1697" t="s"/>
      <c r="AY1697" t="n">
        <v>2311819</v>
      </c>
      <c r="AZ1697" t="s">
        <v>802</v>
      </c>
      <c r="BA1697" t="s"/>
      <c r="BB1697" t="n">
        <v>87495</v>
      </c>
      <c r="BC1697" t="n">
        <v>9.9761009216309</v>
      </c>
      <c r="BD1697" t="n">
        <v>53.550092940343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799</v>
      </c>
      <c r="F1698" t="n">
        <v>5176127</v>
      </c>
      <c r="G1698" t="s">
        <v>74</v>
      </c>
      <c r="H1698" t="s">
        <v>75</v>
      </c>
      <c r="I1698" t="s"/>
      <c r="J1698" t="s">
        <v>74</v>
      </c>
      <c r="K1698" t="n">
        <v>154</v>
      </c>
      <c r="L1698" t="s">
        <v>76</v>
      </c>
      <c r="M1698" t="s"/>
      <c r="N1698" t="s">
        <v>454</v>
      </c>
      <c r="O1698" t="s">
        <v>78</v>
      </c>
      <c r="P1698" t="s">
        <v>801</v>
      </c>
      <c r="Q1698" t="s"/>
      <c r="R1698" t="s">
        <v>80</v>
      </c>
      <c r="S1698" t="s">
        <v>389</v>
      </c>
      <c r="T1698" t="s">
        <v>82</v>
      </c>
      <c r="U1698" t="s"/>
      <c r="V1698" t="s">
        <v>83</v>
      </c>
      <c r="W1698" t="s">
        <v>84</v>
      </c>
      <c r="X1698" t="s"/>
      <c r="Y1698" t="s">
        <v>85</v>
      </c>
      <c r="Z1698">
        <f>HYPERLINK("https://hotelmonitor-cachepage.eclerx.com/savepage/tk_1543911464378394_sr_2152.html","info")</f>
        <v/>
      </c>
      <c r="AA1698" t="n">
        <v>203296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/>
      <c r="AP1698" t="n">
        <v>13</v>
      </c>
      <c r="AQ1698" t="s">
        <v>88</v>
      </c>
      <c r="AR1698" t="s">
        <v>119</v>
      </c>
      <c r="AS1698" t="s"/>
      <c r="AT1698" t="s">
        <v>90</v>
      </c>
      <c r="AU1698" t="s"/>
      <c r="AV1698" t="s"/>
      <c r="AW1698" t="s"/>
      <c r="AX1698" t="s"/>
      <c r="AY1698" t="n">
        <v>2311819</v>
      </c>
      <c r="AZ1698" t="s">
        <v>802</v>
      </c>
      <c r="BA1698" t="s"/>
      <c r="BB1698" t="n">
        <v>87495</v>
      </c>
      <c r="BC1698" t="n">
        <v>9.9761009216309</v>
      </c>
      <c r="BD1698" t="n">
        <v>53.550092940343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799</v>
      </c>
      <c r="F1699" t="n">
        <v>5176127</v>
      </c>
      <c r="G1699" t="s">
        <v>74</v>
      </c>
      <c r="H1699" t="s">
        <v>75</v>
      </c>
      <c r="I1699" t="s"/>
      <c r="J1699" t="s">
        <v>74</v>
      </c>
      <c r="K1699" t="n">
        <v>155</v>
      </c>
      <c r="L1699" t="s">
        <v>76</v>
      </c>
      <c r="M1699" t="s"/>
      <c r="N1699" t="s">
        <v>454</v>
      </c>
      <c r="O1699" t="s">
        <v>78</v>
      </c>
      <c r="P1699" t="s">
        <v>801</v>
      </c>
      <c r="Q1699" t="s"/>
      <c r="R1699" t="s">
        <v>80</v>
      </c>
      <c r="S1699" t="s">
        <v>373</v>
      </c>
      <c r="T1699" t="s">
        <v>82</v>
      </c>
      <c r="U1699" t="s"/>
      <c r="V1699" t="s">
        <v>83</v>
      </c>
      <c r="W1699" t="s">
        <v>84</v>
      </c>
      <c r="X1699" t="s"/>
      <c r="Y1699" t="s">
        <v>85</v>
      </c>
      <c r="Z1699">
        <f>HYPERLINK("https://hotelmonitor-cachepage.eclerx.com/savepage/tk_1543911464378394_sr_2152.html","info")</f>
        <v/>
      </c>
      <c r="AA1699" t="n">
        <v>203296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/>
      <c r="AP1699" t="n">
        <v>13</v>
      </c>
      <c r="AQ1699" t="s">
        <v>88</v>
      </c>
      <c r="AR1699" t="s">
        <v>140</v>
      </c>
      <c r="AS1699" t="s"/>
      <c r="AT1699" t="s">
        <v>90</v>
      </c>
      <c r="AU1699" t="s"/>
      <c r="AV1699" t="s"/>
      <c r="AW1699" t="s"/>
      <c r="AX1699" t="s"/>
      <c r="AY1699" t="n">
        <v>2311819</v>
      </c>
      <c r="AZ1699" t="s">
        <v>802</v>
      </c>
      <c r="BA1699" t="s"/>
      <c r="BB1699" t="n">
        <v>87495</v>
      </c>
      <c r="BC1699" t="n">
        <v>9.9761009216309</v>
      </c>
      <c r="BD1699" t="n">
        <v>53.550092940343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799</v>
      </c>
      <c r="F1700" t="n">
        <v>5176127</v>
      </c>
      <c r="G1700" t="s">
        <v>74</v>
      </c>
      <c r="H1700" t="s">
        <v>75</v>
      </c>
      <c r="I1700" t="s"/>
      <c r="J1700" t="s">
        <v>74</v>
      </c>
      <c r="K1700" t="n">
        <v>155</v>
      </c>
      <c r="L1700" t="s">
        <v>76</v>
      </c>
      <c r="M1700" t="s"/>
      <c r="N1700" t="s">
        <v>808</v>
      </c>
      <c r="O1700" t="s">
        <v>78</v>
      </c>
      <c r="P1700" t="s">
        <v>801</v>
      </c>
      <c r="Q1700" t="s"/>
      <c r="R1700" t="s">
        <v>80</v>
      </c>
      <c r="S1700" t="s">
        <v>373</v>
      </c>
      <c r="T1700" t="s">
        <v>82</v>
      </c>
      <c r="U1700" t="s"/>
      <c r="V1700" t="s">
        <v>83</v>
      </c>
      <c r="W1700" t="s">
        <v>84</v>
      </c>
      <c r="X1700" t="s"/>
      <c r="Y1700" t="s">
        <v>85</v>
      </c>
      <c r="Z1700">
        <f>HYPERLINK("https://hotelmonitor-cachepage.eclerx.com/savepage/tk_1543911464378394_sr_2152.html","info")</f>
        <v/>
      </c>
      <c r="AA1700" t="n">
        <v>203296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/>
      <c r="AP1700" t="n">
        <v>13</v>
      </c>
      <c r="AQ1700" t="s">
        <v>88</v>
      </c>
      <c r="AR1700" t="s">
        <v>89</v>
      </c>
      <c r="AS1700" t="s"/>
      <c r="AT1700" t="s">
        <v>90</v>
      </c>
      <c r="AU1700" t="s"/>
      <c r="AV1700" t="s"/>
      <c r="AW1700" t="s"/>
      <c r="AX1700" t="s"/>
      <c r="AY1700" t="n">
        <v>2311819</v>
      </c>
      <c r="AZ1700" t="s">
        <v>802</v>
      </c>
      <c r="BA1700" t="s"/>
      <c r="BB1700" t="n">
        <v>87495</v>
      </c>
      <c r="BC1700" t="n">
        <v>9.9761009216309</v>
      </c>
      <c r="BD1700" t="n">
        <v>53.550092940343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799</v>
      </c>
      <c r="F1701" t="n">
        <v>5176127</v>
      </c>
      <c r="G1701" t="s">
        <v>74</v>
      </c>
      <c r="H1701" t="s">
        <v>75</v>
      </c>
      <c r="I1701" t="s"/>
      <c r="J1701" t="s">
        <v>74</v>
      </c>
      <c r="K1701" t="n">
        <v>161</v>
      </c>
      <c r="L1701" t="s">
        <v>76</v>
      </c>
      <c r="M1701" t="s"/>
      <c r="N1701" t="s">
        <v>804</v>
      </c>
      <c r="O1701" t="s">
        <v>78</v>
      </c>
      <c r="P1701" t="s">
        <v>801</v>
      </c>
      <c r="Q1701" t="s"/>
      <c r="R1701" t="s">
        <v>80</v>
      </c>
      <c r="S1701" t="s">
        <v>81</v>
      </c>
      <c r="T1701" t="s">
        <v>82</v>
      </c>
      <c r="U1701" t="s"/>
      <c r="V1701" t="s">
        <v>83</v>
      </c>
      <c r="W1701" t="s">
        <v>84</v>
      </c>
      <c r="X1701" t="s"/>
      <c r="Y1701" t="s">
        <v>85</v>
      </c>
      <c r="Z1701">
        <f>HYPERLINK("https://hotelmonitor-cachepage.eclerx.com/savepage/tk_1543911464378394_sr_2152.html","info")</f>
        <v/>
      </c>
      <c r="AA1701" t="n">
        <v>203296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/>
      <c r="AP1701" t="n">
        <v>13</v>
      </c>
      <c r="AQ1701" t="s">
        <v>88</v>
      </c>
      <c r="AR1701" t="s">
        <v>110</v>
      </c>
      <c r="AS1701" t="s"/>
      <c r="AT1701" t="s">
        <v>90</v>
      </c>
      <c r="AU1701" t="s"/>
      <c r="AV1701" t="s"/>
      <c r="AW1701" t="s"/>
      <c r="AX1701" t="s"/>
      <c r="AY1701" t="n">
        <v>2311819</v>
      </c>
      <c r="AZ1701" t="s">
        <v>802</v>
      </c>
      <c r="BA1701" t="s"/>
      <c r="BB1701" t="n">
        <v>87495</v>
      </c>
      <c r="BC1701" t="n">
        <v>9.9761009216309</v>
      </c>
      <c r="BD1701" t="n">
        <v>53.550092940343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799</v>
      </c>
      <c r="F1702" t="n">
        <v>5176127</v>
      </c>
      <c r="G1702" t="s">
        <v>74</v>
      </c>
      <c r="H1702" t="s">
        <v>75</v>
      </c>
      <c r="I1702" t="s"/>
      <c r="J1702" t="s">
        <v>74</v>
      </c>
      <c r="K1702" t="n">
        <v>163</v>
      </c>
      <c r="L1702" t="s">
        <v>76</v>
      </c>
      <c r="M1702" t="s"/>
      <c r="N1702" t="s">
        <v>804</v>
      </c>
      <c r="O1702" t="s">
        <v>78</v>
      </c>
      <c r="P1702" t="s">
        <v>801</v>
      </c>
      <c r="Q1702" t="s"/>
      <c r="R1702" t="s">
        <v>80</v>
      </c>
      <c r="S1702" t="s">
        <v>805</v>
      </c>
      <c r="T1702" t="s">
        <v>82</v>
      </c>
      <c r="U1702" t="s"/>
      <c r="V1702" t="s">
        <v>83</v>
      </c>
      <c r="W1702" t="s">
        <v>84</v>
      </c>
      <c r="X1702" t="s"/>
      <c r="Y1702" t="s">
        <v>85</v>
      </c>
      <c r="Z1702">
        <f>HYPERLINK("https://hotelmonitor-cachepage.eclerx.com/savepage/tk_1543911464378394_sr_2152.html","info")</f>
        <v/>
      </c>
      <c r="AA1702" t="n">
        <v>203296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/>
      <c r="AP1702" t="n">
        <v>13</v>
      </c>
      <c r="AQ1702" t="s">
        <v>88</v>
      </c>
      <c r="AR1702" t="s">
        <v>116</v>
      </c>
      <c r="AS1702" t="s"/>
      <c r="AT1702" t="s">
        <v>90</v>
      </c>
      <c r="AU1702" t="s"/>
      <c r="AV1702" t="s"/>
      <c r="AW1702" t="s"/>
      <c r="AX1702" t="s"/>
      <c r="AY1702" t="n">
        <v>2311819</v>
      </c>
      <c r="AZ1702" t="s">
        <v>802</v>
      </c>
      <c r="BA1702" t="s"/>
      <c r="BB1702" t="n">
        <v>87495</v>
      </c>
      <c r="BC1702" t="n">
        <v>9.9761009216309</v>
      </c>
      <c r="BD1702" t="n">
        <v>53.550092940343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799</v>
      </c>
      <c r="F1703" t="n">
        <v>5176127</v>
      </c>
      <c r="G1703" t="s">
        <v>74</v>
      </c>
      <c r="H1703" t="s">
        <v>75</v>
      </c>
      <c r="I1703" t="s"/>
      <c r="J1703" t="s">
        <v>74</v>
      </c>
      <c r="K1703" t="n">
        <v>164</v>
      </c>
      <c r="L1703" t="s">
        <v>76</v>
      </c>
      <c r="M1703" t="s"/>
      <c r="N1703" t="s">
        <v>454</v>
      </c>
      <c r="O1703" t="s">
        <v>78</v>
      </c>
      <c r="P1703" t="s">
        <v>801</v>
      </c>
      <c r="Q1703" t="s"/>
      <c r="R1703" t="s">
        <v>80</v>
      </c>
      <c r="S1703" t="s">
        <v>95</v>
      </c>
      <c r="T1703" t="s">
        <v>82</v>
      </c>
      <c r="U1703" t="s"/>
      <c r="V1703" t="s">
        <v>83</v>
      </c>
      <c r="W1703" t="s">
        <v>84</v>
      </c>
      <c r="X1703" t="s"/>
      <c r="Y1703" t="s">
        <v>85</v>
      </c>
      <c r="Z1703">
        <f>HYPERLINK("https://hotelmonitor-cachepage.eclerx.com/savepage/tk_1543911464378394_sr_2152.html","info")</f>
        <v/>
      </c>
      <c r="AA1703" t="n">
        <v>203296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/>
      <c r="AP1703" t="n">
        <v>13</v>
      </c>
      <c r="AQ1703" t="s">
        <v>88</v>
      </c>
      <c r="AR1703" t="s">
        <v>119</v>
      </c>
      <c r="AS1703" t="s"/>
      <c r="AT1703" t="s">
        <v>90</v>
      </c>
      <c r="AU1703" t="s"/>
      <c r="AV1703" t="s"/>
      <c r="AW1703" t="s"/>
      <c r="AX1703" t="s"/>
      <c r="AY1703" t="n">
        <v>2311819</v>
      </c>
      <c r="AZ1703" t="s">
        <v>802</v>
      </c>
      <c r="BA1703" t="s"/>
      <c r="BB1703" t="n">
        <v>87495</v>
      </c>
      <c r="BC1703" t="n">
        <v>9.9761009216309</v>
      </c>
      <c r="BD1703" t="n">
        <v>53.550092940343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799</v>
      </c>
      <c r="F1704" t="n">
        <v>5176127</v>
      </c>
      <c r="G1704" t="s">
        <v>74</v>
      </c>
      <c r="H1704" t="s">
        <v>75</v>
      </c>
      <c r="I1704" t="s"/>
      <c r="J1704" t="s">
        <v>74</v>
      </c>
      <c r="K1704" t="n">
        <v>166</v>
      </c>
      <c r="L1704" t="s">
        <v>76</v>
      </c>
      <c r="M1704" t="s"/>
      <c r="N1704" t="s">
        <v>454</v>
      </c>
      <c r="O1704" t="s">
        <v>78</v>
      </c>
      <c r="P1704" t="s">
        <v>801</v>
      </c>
      <c r="Q1704" t="s"/>
      <c r="R1704" t="s">
        <v>80</v>
      </c>
      <c r="S1704" t="s">
        <v>160</v>
      </c>
      <c r="T1704" t="s">
        <v>82</v>
      </c>
      <c r="U1704" t="s"/>
      <c r="V1704" t="s">
        <v>83</v>
      </c>
      <c r="W1704" t="s">
        <v>84</v>
      </c>
      <c r="X1704" t="s"/>
      <c r="Y1704" t="s">
        <v>85</v>
      </c>
      <c r="Z1704">
        <f>HYPERLINK("https://hotelmonitor-cachepage.eclerx.com/savepage/tk_1543911464378394_sr_2152.html","info")</f>
        <v/>
      </c>
      <c r="AA1704" t="n">
        <v>203296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/>
      <c r="AP1704" t="n">
        <v>13</v>
      </c>
      <c r="AQ1704" t="s">
        <v>88</v>
      </c>
      <c r="AR1704" t="s">
        <v>124</v>
      </c>
      <c r="AS1704" t="s"/>
      <c r="AT1704" t="s">
        <v>90</v>
      </c>
      <c r="AU1704" t="s"/>
      <c r="AV1704" t="s"/>
      <c r="AW1704" t="s"/>
      <c r="AX1704" t="s"/>
      <c r="AY1704" t="n">
        <v>2311819</v>
      </c>
      <c r="AZ1704" t="s">
        <v>802</v>
      </c>
      <c r="BA1704" t="s"/>
      <c r="BB1704" t="n">
        <v>87495</v>
      </c>
      <c r="BC1704" t="n">
        <v>9.9761009216309</v>
      </c>
      <c r="BD1704" t="n">
        <v>53.550092940343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799</v>
      </c>
      <c r="F1705" t="n">
        <v>5176127</v>
      </c>
      <c r="G1705" t="s">
        <v>74</v>
      </c>
      <c r="H1705" t="s">
        <v>75</v>
      </c>
      <c r="I1705" t="s"/>
      <c r="J1705" t="s">
        <v>74</v>
      </c>
      <c r="K1705" t="n">
        <v>166</v>
      </c>
      <c r="L1705" t="s">
        <v>76</v>
      </c>
      <c r="M1705" t="s"/>
      <c r="N1705" t="s">
        <v>585</v>
      </c>
      <c r="O1705" t="s">
        <v>78</v>
      </c>
      <c r="P1705" t="s">
        <v>801</v>
      </c>
      <c r="Q1705" t="s"/>
      <c r="R1705" t="s">
        <v>80</v>
      </c>
      <c r="S1705" t="s">
        <v>160</v>
      </c>
      <c r="T1705" t="s">
        <v>82</v>
      </c>
      <c r="U1705" t="s"/>
      <c r="V1705" t="s">
        <v>83</v>
      </c>
      <c r="W1705" t="s">
        <v>84</v>
      </c>
      <c r="X1705" t="s"/>
      <c r="Y1705" t="s">
        <v>85</v>
      </c>
      <c r="Z1705">
        <f>HYPERLINK("https://hotelmonitor-cachepage.eclerx.com/savepage/tk_1543911464378394_sr_2152.html","info")</f>
        <v/>
      </c>
      <c r="AA1705" t="n">
        <v>203296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/>
      <c r="AP1705" t="n">
        <v>13</v>
      </c>
      <c r="AQ1705" t="s">
        <v>88</v>
      </c>
      <c r="AR1705" t="s">
        <v>103</v>
      </c>
      <c r="AS1705" t="s"/>
      <c r="AT1705" t="s">
        <v>90</v>
      </c>
      <c r="AU1705" t="s"/>
      <c r="AV1705" t="s"/>
      <c r="AW1705" t="s"/>
      <c r="AX1705" t="s"/>
      <c r="AY1705" t="n">
        <v>2311819</v>
      </c>
      <c r="AZ1705" t="s">
        <v>802</v>
      </c>
      <c r="BA1705" t="s"/>
      <c r="BB1705" t="n">
        <v>87495</v>
      </c>
      <c r="BC1705" t="n">
        <v>9.9761009216309</v>
      </c>
      <c r="BD1705" t="n">
        <v>53.550092940343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799</v>
      </c>
      <c r="F1706" t="n">
        <v>5176127</v>
      </c>
      <c r="G1706" t="s">
        <v>74</v>
      </c>
      <c r="H1706" t="s">
        <v>75</v>
      </c>
      <c r="I1706" t="s"/>
      <c r="J1706" t="s">
        <v>74</v>
      </c>
      <c r="K1706" t="n">
        <v>167</v>
      </c>
      <c r="L1706" t="s">
        <v>76</v>
      </c>
      <c r="M1706" t="s"/>
      <c r="N1706" t="s">
        <v>813</v>
      </c>
      <c r="O1706" t="s">
        <v>78</v>
      </c>
      <c r="P1706" t="s">
        <v>801</v>
      </c>
      <c r="Q1706" t="s"/>
      <c r="R1706" t="s">
        <v>80</v>
      </c>
      <c r="S1706" t="s">
        <v>478</v>
      </c>
      <c r="T1706" t="s">
        <v>82</v>
      </c>
      <c r="U1706" t="s"/>
      <c r="V1706" t="s">
        <v>83</v>
      </c>
      <c r="W1706" t="s">
        <v>84</v>
      </c>
      <c r="X1706" t="s"/>
      <c r="Y1706" t="s">
        <v>85</v>
      </c>
      <c r="Z1706">
        <f>HYPERLINK("https://hotelmonitor-cachepage.eclerx.com/savepage/tk_1543911464378394_sr_2152.html","info")</f>
        <v/>
      </c>
      <c r="AA1706" t="n">
        <v>203296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/>
      <c r="AP1706" t="n">
        <v>13</v>
      </c>
      <c r="AQ1706" t="s">
        <v>88</v>
      </c>
      <c r="AR1706" t="s">
        <v>119</v>
      </c>
      <c r="AS1706" t="s"/>
      <c r="AT1706" t="s">
        <v>90</v>
      </c>
      <c r="AU1706" t="s"/>
      <c r="AV1706" t="s"/>
      <c r="AW1706" t="s"/>
      <c r="AX1706" t="s"/>
      <c r="AY1706" t="n">
        <v>2311819</v>
      </c>
      <c r="AZ1706" t="s">
        <v>802</v>
      </c>
      <c r="BA1706" t="s"/>
      <c r="BB1706" t="n">
        <v>87495</v>
      </c>
      <c r="BC1706" t="n">
        <v>9.9761009216309</v>
      </c>
      <c r="BD1706" t="n">
        <v>53.550092940343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799</v>
      </c>
      <c r="F1707" t="n">
        <v>5176127</v>
      </c>
      <c r="G1707" t="s">
        <v>74</v>
      </c>
      <c r="H1707" t="s">
        <v>75</v>
      </c>
      <c r="I1707" t="s"/>
      <c r="J1707" t="s">
        <v>74</v>
      </c>
      <c r="K1707" t="n">
        <v>167</v>
      </c>
      <c r="L1707" t="s">
        <v>76</v>
      </c>
      <c r="M1707" t="s"/>
      <c r="N1707" t="s">
        <v>813</v>
      </c>
      <c r="O1707" t="s">
        <v>78</v>
      </c>
      <c r="P1707" t="s">
        <v>801</v>
      </c>
      <c r="Q1707" t="s"/>
      <c r="R1707" t="s">
        <v>80</v>
      </c>
      <c r="S1707" t="s">
        <v>478</v>
      </c>
      <c r="T1707" t="s">
        <v>82</v>
      </c>
      <c r="U1707" t="s"/>
      <c r="V1707" t="s">
        <v>83</v>
      </c>
      <c r="W1707" t="s">
        <v>84</v>
      </c>
      <c r="X1707" t="s"/>
      <c r="Y1707" t="s">
        <v>85</v>
      </c>
      <c r="Z1707">
        <f>HYPERLINK("https://hotelmonitor-cachepage.eclerx.com/savepage/tk_1543911464378394_sr_2152.html","info")</f>
        <v/>
      </c>
      <c r="AA1707" t="n">
        <v>203296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/>
      <c r="AP1707" t="n">
        <v>13</v>
      </c>
      <c r="AQ1707" t="s">
        <v>88</v>
      </c>
      <c r="AR1707" t="s">
        <v>140</v>
      </c>
      <c r="AS1707" t="s"/>
      <c r="AT1707" t="s">
        <v>90</v>
      </c>
      <c r="AU1707" t="s"/>
      <c r="AV1707" t="s"/>
      <c r="AW1707" t="s"/>
      <c r="AX1707" t="s"/>
      <c r="AY1707" t="n">
        <v>2311819</v>
      </c>
      <c r="AZ1707" t="s">
        <v>802</v>
      </c>
      <c r="BA1707" t="s"/>
      <c r="BB1707" t="n">
        <v>87495</v>
      </c>
      <c r="BC1707" t="n">
        <v>9.9761009216309</v>
      </c>
      <c r="BD1707" t="n">
        <v>53.550092940343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799</v>
      </c>
      <c r="F1708" t="n">
        <v>5176127</v>
      </c>
      <c r="G1708" t="s">
        <v>74</v>
      </c>
      <c r="H1708" t="s">
        <v>75</v>
      </c>
      <c r="I1708" t="s"/>
      <c r="J1708" t="s">
        <v>74</v>
      </c>
      <c r="K1708" t="n">
        <v>167</v>
      </c>
      <c r="L1708" t="s">
        <v>76</v>
      </c>
      <c r="M1708" t="s"/>
      <c r="N1708" t="s">
        <v>814</v>
      </c>
      <c r="O1708" t="s">
        <v>78</v>
      </c>
      <c r="P1708" t="s">
        <v>801</v>
      </c>
      <c r="Q1708" t="s"/>
      <c r="R1708" t="s">
        <v>80</v>
      </c>
      <c r="S1708" t="s">
        <v>478</v>
      </c>
      <c r="T1708" t="s">
        <v>82</v>
      </c>
      <c r="U1708" t="s"/>
      <c r="V1708" t="s">
        <v>83</v>
      </c>
      <c r="W1708" t="s">
        <v>84</v>
      </c>
      <c r="X1708" t="s"/>
      <c r="Y1708" t="s">
        <v>85</v>
      </c>
      <c r="Z1708">
        <f>HYPERLINK("https://hotelmonitor-cachepage.eclerx.com/savepage/tk_1543911464378394_sr_2152.html","info")</f>
        <v/>
      </c>
      <c r="AA1708" t="n">
        <v>203296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/>
      <c r="AP1708" t="n">
        <v>13</v>
      </c>
      <c r="AQ1708" t="s">
        <v>88</v>
      </c>
      <c r="AR1708" t="s">
        <v>89</v>
      </c>
      <c r="AS1708" t="s"/>
      <c r="AT1708" t="s">
        <v>90</v>
      </c>
      <c r="AU1708" t="s"/>
      <c r="AV1708" t="s"/>
      <c r="AW1708" t="s"/>
      <c r="AX1708" t="s"/>
      <c r="AY1708" t="n">
        <v>2311819</v>
      </c>
      <c r="AZ1708" t="s">
        <v>802</v>
      </c>
      <c r="BA1708" t="s"/>
      <c r="BB1708" t="n">
        <v>87495</v>
      </c>
      <c r="BC1708" t="n">
        <v>9.9761009216309</v>
      </c>
      <c r="BD1708" t="n">
        <v>53.550092940343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799</v>
      </c>
      <c r="F1709" t="n">
        <v>5176127</v>
      </c>
      <c r="G1709" t="s">
        <v>74</v>
      </c>
      <c r="H1709" t="s">
        <v>75</v>
      </c>
      <c r="I1709" t="s"/>
      <c r="J1709" t="s">
        <v>74</v>
      </c>
      <c r="K1709" t="n">
        <v>168</v>
      </c>
      <c r="L1709" t="s">
        <v>76</v>
      </c>
      <c r="M1709" t="s"/>
      <c r="N1709" t="s">
        <v>586</v>
      </c>
      <c r="O1709" t="s">
        <v>78</v>
      </c>
      <c r="P1709" t="s">
        <v>801</v>
      </c>
      <c r="Q1709" t="s"/>
      <c r="R1709" t="s">
        <v>80</v>
      </c>
      <c r="S1709" t="s">
        <v>419</v>
      </c>
      <c r="T1709" t="s">
        <v>82</v>
      </c>
      <c r="U1709" t="s"/>
      <c r="V1709" t="s">
        <v>83</v>
      </c>
      <c r="W1709" t="s">
        <v>84</v>
      </c>
      <c r="X1709" t="s"/>
      <c r="Y1709" t="s">
        <v>85</v>
      </c>
      <c r="Z1709">
        <f>HYPERLINK("https://hotelmonitor-cachepage.eclerx.com/savepage/tk_1543911464378394_sr_2152.html","info")</f>
        <v/>
      </c>
      <c r="AA1709" t="n">
        <v>203296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/>
      <c r="AP1709" t="n">
        <v>13</v>
      </c>
      <c r="AQ1709" t="s">
        <v>88</v>
      </c>
      <c r="AR1709" t="s">
        <v>89</v>
      </c>
      <c r="AS1709" t="s"/>
      <c r="AT1709" t="s">
        <v>90</v>
      </c>
      <c r="AU1709" t="s"/>
      <c r="AV1709" t="s"/>
      <c r="AW1709" t="s"/>
      <c r="AX1709" t="s"/>
      <c r="AY1709" t="n">
        <v>2311819</v>
      </c>
      <c r="AZ1709" t="s">
        <v>802</v>
      </c>
      <c r="BA1709" t="s"/>
      <c r="BB1709" t="n">
        <v>87495</v>
      </c>
      <c r="BC1709" t="n">
        <v>9.9761009216309</v>
      </c>
      <c r="BD1709" t="n">
        <v>53.550092940343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799</v>
      </c>
      <c r="F1710" t="n">
        <v>5176127</v>
      </c>
      <c r="G1710" t="s">
        <v>74</v>
      </c>
      <c r="H1710" t="s">
        <v>75</v>
      </c>
      <c r="I1710" t="s"/>
      <c r="J1710" t="s">
        <v>74</v>
      </c>
      <c r="K1710" t="n">
        <v>169</v>
      </c>
      <c r="L1710" t="s">
        <v>76</v>
      </c>
      <c r="M1710" t="s"/>
      <c r="N1710" t="s">
        <v>454</v>
      </c>
      <c r="O1710" t="s">
        <v>78</v>
      </c>
      <c r="P1710" t="s">
        <v>801</v>
      </c>
      <c r="Q1710" t="s"/>
      <c r="R1710" t="s">
        <v>80</v>
      </c>
      <c r="S1710" t="s">
        <v>317</v>
      </c>
      <c r="T1710" t="s">
        <v>82</v>
      </c>
      <c r="U1710" t="s"/>
      <c r="V1710" t="s">
        <v>83</v>
      </c>
      <c r="W1710" t="s">
        <v>84</v>
      </c>
      <c r="X1710" t="s"/>
      <c r="Y1710" t="s">
        <v>85</v>
      </c>
      <c r="Z1710">
        <f>HYPERLINK("https://hotelmonitor-cachepage.eclerx.com/savepage/tk_1543911464378394_sr_2152.html","info")</f>
        <v/>
      </c>
      <c r="AA1710" t="n">
        <v>203296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/>
      <c r="AP1710" t="n">
        <v>13</v>
      </c>
      <c r="AQ1710" t="s">
        <v>88</v>
      </c>
      <c r="AR1710" t="s">
        <v>113</v>
      </c>
      <c r="AS1710" t="s"/>
      <c r="AT1710" t="s">
        <v>90</v>
      </c>
      <c r="AU1710" t="s"/>
      <c r="AV1710" t="s"/>
      <c r="AW1710" t="s"/>
      <c r="AX1710" t="s"/>
      <c r="AY1710" t="n">
        <v>2311819</v>
      </c>
      <c r="AZ1710" t="s">
        <v>802</v>
      </c>
      <c r="BA1710" t="s"/>
      <c r="BB1710" t="n">
        <v>87495</v>
      </c>
      <c r="BC1710" t="n">
        <v>9.9761009216309</v>
      </c>
      <c r="BD1710" t="n">
        <v>53.550092940343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799</v>
      </c>
      <c r="F1711" t="n">
        <v>5176127</v>
      </c>
      <c r="G1711" t="s">
        <v>74</v>
      </c>
      <c r="H1711" t="s">
        <v>75</v>
      </c>
      <c r="I1711" t="s"/>
      <c r="J1711" t="s">
        <v>74</v>
      </c>
      <c r="K1711" t="n">
        <v>169</v>
      </c>
      <c r="L1711" t="s">
        <v>76</v>
      </c>
      <c r="M1711" t="s"/>
      <c r="N1711" t="s">
        <v>803</v>
      </c>
      <c r="O1711" t="s">
        <v>78</v>
      </c>
      <c r="P1711" t="s">
        <v>801</v>
      </c>
      <c r="Q1711" t="s"/>
      <c r="R1711" t="s">
        <v>80</v>
      </c>
      <c r="S1711" t="s">
        <v>317</v>
      </c>
      <c r="T1711" t="s">
        <v>82</v>
      </c>
      <c r="U1711" t="s"/>
      <c r="V1711" t="s">
        <v>83</v>
      </c>
      <c r="W1711" t="s">
        <v>84</v>
      </c>
      <c r="X1711" t="s"/>
      <c r="Y1711" t="s">
        <v>85</v>
      </c>
      <c r="Z1711">
        <f>HYPERLINK("https://hotelmonitor-cachepage.eclerx.com/savepage/tk_1543911464378394_sr_2152.html","info")</f>
        <v/>
      </c>
      <c r="AA1711" t="n">
        <v>203296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/>
      <c r="AP1711" t="n">
        <v>13</v>
      </c>
      <c r="AQ1711" t="s">
        <v>88</v>
      </c>
      <c r="AR1711" t="s">
        <v>110</v>
      </c>
      <c r="AS1711" t="s"/>
      <c r="AT1711" t="s">
        <v>90</v>
      </c>
      <c r="AU1711" t="s"/>
      <c r="AV1711" t="s"/>
      <c r="AW1711" t="s"/>
      <c r="AX1711" t="s"/>
      <c r="AY1711" t="n">
        <v>2311819</v>
      </c>
      <c r="AZ1711" t="s">
        <v>802</v>
      </c>
      <c r="BA1711" t="s"/>
      <c r="BB1711" t="n">
        <v>87495</v>
      </c>
      <c r="BC1711" t="n">
        <v>9.9761009216309</v>
      </c>
      <c r="BD1711" t="n">
        <v>53.550092940343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799</v>
      </c>
      <c r="F1712" t="n">
        <v>5176127</v>
      </c>
      <c r="G1712" t="s">
        <v>74</v>
      </c>
      <c r="H1712" t="s">
        <v>75</v>
      </c>
      <c r="I1712" t="s"/>
      <c r="J1712" t="s">
        <v>74</v>
      </c>
      <c r="K1712" t="n">
        <v>171</v>
      </c>
      <c r="L1712" t="s">
        <v>76</v>
      </c>
      <c r="M1712" t="s"/>
      <c r="N1712" t="s">
        <v>803</v>
      </c>
      <c r="O1712" t="s">
        <v>78</v>
      </c>
      <c r="P1712" t="s">
        <v>801</v>
      </c>
      <c r="Q1712" t="s"/>
      <c r="R1712" t="s">
        <v>80</v>
      </c>
      <c r="S1712" t="s">
        <v>422</v>
      </c>
      <c r="T1712" t="s">
        <v>82</v>
      </c>
      <c r="U1712" t="s"/>
      <c r="V1712" t="s">
        <v>83</v>
      </c>
      <c r="W1712" t="s">
        <v>84</v>
      </c>
      <c r="X1712" t="s"/>
      <c r="Y1712" t="s">
        <v>85</v>
      </c>
      <c r="Z1712">
        <f>HYPERLINK("https://hotelmonitor-cachepage.eclerx.com/savepage/tk_1543911464378394_sr_2152.html","info")</f>
        <v/>
      </c>
      <c r="AA1712" t="n">
        <v>203296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/>
      <c r="AP1712" t="n">
        <v>13</v>
      </c>
      <c r="AQ1712" t="s">
        <v>88</v>
      </c>
      <c r="AR1712" t="s">
        <v>116</v>
      </c>
      <c r="AS1712" t="s"/>
      <c r="AT1712" t="s">
        <v>90</v>
      </c>
      <c r="AU1712" t="s"/>
      <c r="AV1712" t="s"/>
      <c r="AW1712" t="s"/>
      <c r="AX1712" t="s"/>
      <c r="AY1712" t="n">
        <v>2311819</v>
      </c>
      <c r="AZ1712" t="s">
        <v>802</v>
      </c>
      <c r="BA1712" t="s"/>
      <c r="BB1712" t="n">
        <v>87495</v>
      </c>
      <c r="BC1712" t="n">
        <v>9.9761009216309</v>
      </c>
      <c r="BD1712" t="n">
        <v>53.550092940343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799</v>
      </c>
      <c r="F1713" t="n">
        <v>5176127</v>
      </c>
      <c r="G1713" t="s">
        <v>74</v>
      </c>
      <c r="H1713" t="s">
        <v>75</v>
      </c>
      <c r="I1713" t="s"/>
      <c r="J1713" t="s">
        <v>74</v>
      </c>
      <c r="K1713" t="n">
        <v>174</v>
      </c>
      <c r="L1713" t="s">
        <v>76</v>
      </c>
      <c r="M1713" t="s"/>
      <c r="N1713" t="s">
        <v>810</v>
      </c>
      <c r="O1713" t="s">
        <v>78</v>
      </c>
      <c r="P1713" t="s">
        <v>801</v>
      </c>
      <c r="Q1713" t="s"/>
      <c r="R1713" t="s">
        <v>80</v>
      </c>
      <c r="S1713" t="s">
        <v>681</v>
      </c>
      <c r="T1713" t="s">
        <v>82</v>
      </c>
      <c r="U1713" t="s"/>
      <c r="V1713" t="s">
        <v>83</v>
      </c>
      <c r="W1713" t="s">
        <v>84</v>
      </c>
      <c r="X1713" t="s"/>
      <c r="Y1713" t="s">
        <v>85</v>
      </c>
      <c r="Z1713">
        <f>HYPERLINK("https://hotelmonitor-cachepage.eclerx.com/savepage/tk_1543911464378394_sr_2152.html","info")</f>
        <v/>
      </c>
      <c r="AA1713" t="n">
        <v>203296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/>
      <c r="AP1713" t="n">
        <v>13</v>
      </c>
      <c r="AQ1713" t="s">
        <v>88</v>
      </c>
      <c r="AR1713" t="s">
        <v>110</v>
      </c>
      <c r="AS1713" t="s"/>
      <c r="AT1713" t="s">
        <v>90</v>
      </c>
      <c r="AU1713" t="s"/>
      <c r="AV1713" t="s"/>
      <c r="AW1713" t="s"/>
      <c r="AX1713" t="s"/>
      <c r="AY1713" t="n">
        <v>2311819</v>
      </c>
      <c r="AZ1713" t="s">
        <v>802</v>
      </c>
      <c r="BA1713" t="s"/>
      <c r="BB1713" t="n">
        <v>87495</v>
      </c>
      <c r="BC1713" t="n">
        <v>9.9761009216309</v>
      </c>
      <c r="BD1713" t="n">
        <v>53.550092940343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799</v>
      </c>
      <c r="F1714" t="n">
        <v>5176127</v>
      </c>
      <c r="G1714" t="s">
        <v>74</v>
      </c>
      <c r="H1714" t="s">
        <v>75</v>
      </c>
      <c r="I1714" t="s"/>
      <c r="J1714" t="s">
        <v>74</v>
      </c>
      <c r="K1714" t="n">
        <v>175</v>
      </c>
      <c r="L1714" t="s">
        <v>76</v>
      </c>
      <c r="M1714" t="s"/>
      <c r="N1714" t="s">
        <v>806</v>
      </c>
      <c r="O1714" t="s">
        <v>78</v>
      </c>
      <c r="P1714" t="s">
        <v>801</v>
      </c>
      <c r="Q1714" t="s"/>
      <c r="R1714" t="s">
        <v>80</v>
      </c>
      <c r="S1714" t="s">
        <v>489</v>
      </c>
      <c r="T1714" t="s">
        <v>82</v>
      </c>
      <c r="U1714" t="s"/>
      <c r="V1714" t="s">
        <v>83</v>
      </c>
      <c r="W1714" t="s">
        <v>94</v>
      </c>
      <c r="X1714" t="s"/>
      <c r="Y1714" t="s">
        <v>85</v>
      </c>
      <c r="Z1714">
        <f>HYPERLINK("https://hotelmonitor-cachepage.eclerx.com/savepage/tk_1543911464378394_sr_2152.html","info")</f>
        <v/>
      </c>
      <c r="AA1714" t="n">
        <v>203296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/>
      <c r="AP1714" t="n">
        <v>13</v>
      </c>
      <c r="AQ1714" t="s">
        <v>88</v>
      </c>
      <c r="AR1714" t="s">
        <v>110</v>
      </c>
      <c r="AS1714" t="s"/>
      <c r="AT1714" t="s">
        <v>90</v>
      </c>
      <c r="AU1714" t="s"/>
      <c r="AV1714" t="s"/>
      <c r="AW1714" t="s"/>
      <c r="AX1714" t="s"/>
      <c r="AY1714" t="n">
        <v>2311819</v>
      </c>
      <c r="AZ1714" t="s">
        <v>802</v>
      </c>
      <c r="BA1714" t="s"/>
      <c r="BB1714" t="n">
        <v>87495</v>
      </c>
      <c r="BC1714" t="n">
        <v>9.9761009216309</v>
      </c>
      <c r="BD1714" t="n">
        <v>53.550092940343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799</v>
      </c>
      <c r="F1715" t="n">
        <v>5176127</v>
      </c>
      <c r="G1715" t="s">
        <v>74</v>
      </c>
      <c r="H1715" t="s">
        <v>75</v>
      </c>
      <c r="I1715" t="s"/>
      <c r="J1715" t="s">
        <v>74</v>
      </c>
      <c r="K1715" t="n">
        <v>175</v>
      </c>
      <c r="L1715" t="s">
        <v>76</v>
      </c>
      <c r="M1715" t="s"/>
      <c r="N1715" t="s">
        <v>807</v>
      </c>
      <c r="O1715" t="s">
        <v>78</v>
      </c>
      <c r="P1715" t="s">
        <v>801</v>
      </c>
      <c r="Q1715" t="s"/>
      <c r="R1715" t="s">
        <v>80</v>
      </c>
      <c r="S1715" t="s">
        <v>489</v>
      </c>
      <c r="T1715" t="s">
        <v>82</v>
      </c>
      <c r="U1715" t="s"/>
      <c r="V1715" t="s">
        <v>83</v>
      </c>
      <c r="W1715" t="s">
        <v>94</v>
      </c>
      <c r="X1715" t="s"/>
      <c r="Y1715" t="s">
        <v>85</v>
      </c>
      <c r="Z1715">
        <f>HYPERLINK("https://hotelmonitor-cachepage.eclerx.com/savepage/tk_1543911464378394_sr_2152.html","info")</f>
        <v/>
      </c>
      <c r="AA1715" t="n">
        <v>203296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/>
      <c r="AP1715" t="n">
        <v>13</v>
      </c>
      <c r="AQ1715" t="s">
        <v>88</v>
      </c>
      <c r="AR1715" t="s">
        <v>110</v>
      </c>
      <c r="AS1715" t="s"/>
      <c r="AT1715" t="s">
        <v>90</v>
      </c>
      <c r="AU1715" t="s"/>
      <c r="AV1715" t="s"/>
      <c r="AW1715" t="s"/>
      <c r="AX1715" t="s"/>
      <c r="AY1715" t="n">
        <v>2311819</v>
      </c>
      <c r="AZ1715" t="s">
        <v>802</v>
      </c>
      <c r="BA1715" t="s"/>
      <c r="BB1715" t="n">
        <v>87495</v>
      </c>
      <c r="BC1715" t="n">
        <v>9.9761009216309</v>
      </c>
      <c r="BD1715" t="n">
        <v>53.550092940343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799</v>
      </c>
      <c r="F1716" t="n">
        <v>5176127</v>
      </c>
      <c r="G1716" t="s">
        <v>74</v>
      </c>
      <c r="H1716" t="s">
        <v>75</v>
      </c>
      <c r="I1716" t="s"/>
      <c r="J1716" t="s">
        <v>74</v>
      </c>
      <c r="K1716" t="n">
        <v>176</v>
      </c>
      <c r="L1716" t="s">
        <v>76</v>
      </c>
      <c r="M1716" t="s"/>
      <c r="N1716" t="s">
        <v>811</v>
      </c>
      <c r="O1716" t="s">
        <v>78</v>
      </c>
      <c r="P1716" t="s">
        <v>801</v>
      </c>
      <c r="Q1716" t="s"/>
      <c r="R1716" t="s">
        <v>80</v>
      </c>
      <c r="S1716" t="s">
        <v>374</v>
      </c>
      <c r="T1716" t="s">
        <v>82</v>
      </c>
      <c r="U1716" t="s"/>
      <c r="V1716" t="s">
        <v>83</v>
      </c>
      <c r="W1716" t="s">
        <v>84</v>
      </c>
      <c r="X1716" t="s"/>
      <c r="Y1716" t="s">
        <v>85</v>
      </c>
      <c r="Z1716">
        <f>HYPERLINK("https://hotelmonitor-cachepage.eclerx.com/savepage/tk_1543911464378394_sr_2152.html","info")</f>
        <v/>
      </c>
      <c r="AA1716" t="n">
        <v>203296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/>
      <c r="AP1716" t="n">
        <v>13</v>
      </c>
      <c r="AQ1716" t="s">
        <v>88</v>
      </c>
      <c r="AR1716" t="s">
        <v>119</v>
      </c>
      <c r="AS1716" t="s"/>
      <c r="AT1716" t="s">
        <v>90</v>
      </c>
      <c r="AU1716" t="s"/>
      <c r="AV1716" t="s"/>
      <c r="AW1716" t="s"/>
      <c r="AX1716" t="s"/>
      <c r="AY1716" t="n">
        <v>2311819</v>
      </c>
      <c r="AZ1716" t="s">
        <v>802</v>
      </c>
      <c r="BA1716" t="s"/>
      <c r="BB1716" t="n">
        <v>87495</v>
      </c>
      <c r="BC1716" t="n">
        <v>9.9761009216309</v>
      </c>
      <c r="BD1716" t="n">
        <v>53.550092940343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799</v>
      </c>
      <c r="F1717" t="n">
        <v>5176127</v>
      </c>
      <c r="G1717" t="s">
        <v>74</v>
      </c>
      <c r="H1717" t="s">
        <v>75</v>
      </c>
      <c r="I1717" t="s"/>
      <c r="J1717" t="s">
        <v>74</v>
      </c>
      <c r="K1717" t="n">
        <v>176</v>
      </c>
      <c r="L1717" t="s">
        <v>76</v>
      </c>
      <c r="M1717" t="s"/>
      <c r="N1717" t="s">
        <v>810</v>
      </c>
      <c r="O1717" t="s">
        <v>78</v>
      </c>
      <c r="P1717" t="s">
        <v>801</v>
      </c>
      <c r="Q1717" t="s"/>
      <c r="R1717" t="s">
        <v>80</v>
      </c>
      <c r="S1717" t="s">
        <v>374</v>
      </c>
      <c r="T1717" t="s">
        <v>82</v>
      </c>
      <c r="U1717" t="s"/>
      <c r="V1717" t="s">
        <v>83</v>
      </c>
      <c r="W1717" t="s">
        <v>84</v>
      </c>
      <c r="X1717" t="s"/>
      <c r="Y1717" t="s">
        <v>85</v>
      </c>
      <c r="Z1717">
        <f>HYPERLINK("https://hotelmonitor-cachepage.eclerx.com/savepage/tk_1543911464378394_sr_2152.html","info")</f>
        <v/>
      </c>
      <c r="AA1717" t="n">
        <v>203296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/>
      <c r="AP1717" t="n">
        <v>13</v>
      </c>
      <c r="AQ1717" t="s">
        <v>88</v>
      </c>
      <c r="AR1717" t="s">
        <v>116</v>
      </c>
      <c r="AS1717" t="s"/>
      <c r="AT1717" t="s">
        <v>90</v>
      </c>
      <c r="AU1717" t="s"/>
      <c r="AV1717" t="s"/>
      <c r="AW1717" t="s"/>
      <c r="AX1717" t="s"/>
      <c r="AY1717" t="n">
        <v>2311819</v>
      </c>
      <c r="AZ1717" t="s">
        <v>802</v>
      </c>
      <c r="BA1717" t="s"/>
      <c r="BB1717" t="n">
        <v>87495</v>
      </c>
      <c r="BC1717" t="n">
        <v>9.9761009216309</v>
      </c>
      <c r="BD1717" t="n">
        <v>53.550092940343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799</v>
      </c>
      <c r="F1718" t="n">
        <v>5176127</v>
      </c>
      <c r="G1718" t="s">
        <v>74</v>
      </c>
      <c r="H1718" t="s">
        <v>75</v>
      </c>
      <c r="I1718" t="s"/>
      <c r="J1718" t="s">
        <v>74</v>
      </c>
      <c r="K1718" t="n">
        <v>176</v>
      </c>
      <c r="L1718" t="s">
        <v>76</v>
      </c>
      <c r="M1718" t="s"/>
      <c r="N1718" t="s">
        <v>811</v>
      </c>
      <c r="O1718" t="s">
        <v>78</v>
      </c>
      <c r="P1718" t="s">
        <v>801</v>
      </c>
      <c r="Q1718" t="s"/>
      <c r="R1718" t="s">
        <v>80</v>
      </c>
      <c r="S1718" t="s">
        <v>374</v>
      </c>
      <c r="T1718" t="s">
        <v>82</v>
      </c>
      <c r="U1718" t="s"/>
      <c r="V1718" t="s">
        <v>83</v>
      </c>
      <c r="W1718" t="s">
        <v>84</v>
      </c>
      <c r="X1718" t="s"/>
      <c r="Y1718" t="s">
        <v>85</v>
      </c>
      <c r="Z1718">
        <f>HYPERLINK("https://hotelmonitor-cachepage.eclerx.com/savepage/tk_1543911464378394_sr_2152.html","info")</f>
        <v/>
      </c>
      <c r="AA1718" t="n">
        <v>203296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/>
      <c r="AP1718" t="n">
        <v>13</v>
      </c>
      <c r="AQ1718" t="s">
        <v>88</v>
      </c>
      <c r="AR1718" t="s">
        <v>119</v>
      </c>
      <c r="AS1718" t="s"/>
      <c r="AT1718" t="s">
        <v>90</v>
      </c>
      <c r="AU1718" t="s"/>
      <c r="AV1718" t="s"/>
      <c r="AW1718" t="s"/>
      <c r="AX1718" t="s"/>
      <c r="AY1718" t="n">
        <v>2311819</v>
      </c>
      <c r="AZ1718" t="s">
        <v>802</v>
      </c>
      <c r="BA1718" t="s"/>
      <c r="BB1718" t="n">
        <v>87495</v>
      </c>
      <c r="BC1718" t="n">
        <v>9.9761009216309</v>
      </c>
      <c r="BD1718" t="n">
        <v>53.550092940343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799</v>
      </c>
      <c r="F1719" t="n">
        <v>5176127</v>
      </c>
      <c r="G1719" t="s">
        <v>74</v>
      </c>
      <c r="H1719" t="s">
        <v>75</v>
      </c>
      <c r="I1719" t="s"/>
      <c r="J1719" t="s">
        <v>74</v>
      </c>
      <c r="K1719" t="n">
        <v>177</v>
      </c>
      <c r="L1719" t="s">
        <v>76</v>
      </c>
      <c r="M1719" t="s"/>
      <c r="N1719" t="s">
        <v>806</v>
      </c>
      <c r="O1719" t="s">
        <v>78</v>
      </c>
      <c r="P1719" t="s">
        <v>801</v>
      </c>
      <c r="Q1719" t="s"/>
      <c r="R1719" t="s">
        <v>80</v>
      </c>
      <c r="S1719" t="s">
        <v>375</v>
      </c>
      <c r="T1719" t="s">
        <v>82</v>
      </c>
      <c r="U1719" t="s"/>
      <c r="V1719" t="s">
        <v>83</v>
      </c>
      <c r="W1719" t="s">
        <v>94</v>
      </c>
      <c r="X1719" t="s"/>
      <c r="Y1719" t="s">
        <v>85</v>
      </c>
      <c r="Z1719">
        <f>HYPERLINK("https://hotelmonitor-cachepage.eclerx.com/savepage/tk_1543911464378394_sr_2152.html","info")</f>
        <v/>
      </c>
      <c r="AA1719" t="n">
        <v>203296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/>
      <c r="AP1719" t="n">
        <v>13</v>
      </c>
      <c r="AQ1719" t="s">
        <v>88</v>
      </c>
      <c r="AR1719" t="s">
        <v>116</v>
      </c>
      <c r="AS1719" t="s"/>
      <c r="AT1719" t="s">
        <v>90</v>
      </c>
      <c r="AU1719" t="s"/>
      <c r="AV1719" t="s"/>
      <c r="AW1719" t="s"/>
      <c r="AX1719" t="s"/>
      <c r="AY1719" t="n">
        <v>2311819</v>
      </c>
      <c r="AZ1719" t="s">
        <v>802</v>
      </c>
      <c r="BA1719" t="s"/>
      <c r="BB1719" t="n">
        <v>87495</v>
      </c>
      <c r="BC1719" t="n">
        <v>9.9761009216309</v>
      </c>
      <c r="BD1719" t="n">
        <v>53.550092940343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799</v>
      </c>
      <c r="F1720" t="n">
        <v>5176127</v>
      </c>
      <c r="G1720" t="s">
        <v>74</v>
      </c>
      <c r="H1720" t="s">
        <v>75</v>
      </c>
      <c r="I1720" t="s"/>
      <c r="J1720" t="s">
        <v>74</v>
      </c>
      <c r="K1720" t="n">
        <v>177</v>
      </c>
      <c r="L1720" t="s">
        <v>76</v>
      </c>
      <c r="M1720" t="s"/>
      <c r="N1720" t="s">
        <v>807</v>
      </c>
      <c r="O1720" t="s">
        <v>78</v>
      </c>
      <c r="P1720" t="s">
        <v>801</v>
      </c>
      <c r="Q1720" t="s"/>
      <c r="R1720" t="s">
        <v>80</v>
      </c>
      <c r="S1720" t="s">
        <v>375</v>
      </c>
      <c r="T1720" t="s">
        <v>82</v>
      </c>
      <c r="U1720" t="s"/>
      <c r="V1720" t="s">
        <v>83</v>
      </c>
      <c r="W1720" t="s">
        <v>94</v>
      </c>
      <c r="X1720" t="s"/>
      <c r="Y1720" t="s">
        <v>85</v>
      </c>
      <c r="Z1720">
        <f>HYPERLINK("https://hotelmonitor-cachepage.eclerx.com/savepage/tk_1543911464378394_sr_2152.html","info")</f>
        <v/>
      </c>
      <c r="AA1720" t="n">
        <v>203296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87</v>
      </c>
      <c r="AO1720" t="s"/>
      <c r="AP1720" t="n">
        <v>13</v>
      </c>
      <c r="AQ1720" t="s">
        <v>88</v>
      </c>
      <c r="AR1720" t="s">
        <v>116</v>
      </c>
      <c r="AS1720" t="s"/>
      <c r="AT1720" t="s">
        <v>90</v>
      </c>
      <c r="AU1720" t="s"/>
      <c r="AV1720" t="s"/>
      <c r="AW1720" t="s"/>
      <c r="AX1720" t="s"/>
      <c r="AY1720" t="n">
        <v>2311819</v>
      </c>
      <c r="AZ1720" t="s">
        <v>802</v>
      </c>
      <c r="BA1720" t="s"/>
      <c r="BB1720" t="n">
        <v>87495</v>
      </c>
      <c r="BC1720" t="n">
        <v>9.9761009216309</v>
      </c>
      <c r="BD1720" t="n">
        <v>53.550092940343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799</v>
      </c>
      <c r="F1721" t="n">
        <v>5176127</v>
      </c>
      <c r="G1721" t="s">
        <v>74</v>
      </c>
      <c r="H1721" t="s">
        <v>75</v>
      </c>
      <c r="I1721" t="s"/>
      <c r="J1721" t="s">
        <v>74</v>
      </c>
      <c r="K1721" t="n">
        <v>178</v>
      </c>
      <c r="L1721" t="s">
        <v>76</v>
      </c>
      <c r="M1721" t="s"/>
      <c r="N1721" t="s">
        <v>812</v>
      </c>
      <c r="O1721" t="s">
        <v>78</v>
      </c>
      <c r="P1721" t="s">
        <v>801</v>
      </c>
      <c r="Q1721" t="s"/>
      <c r="R1721" t="s">
        <v>80</v>
      </c>
      <c r="S1721" t="s">
        <v>599</v>
      </c>
      <c r="T1721" t="s">
        <v>82</v>
      </c>
      <c r="U1721" t="s"/>
      <c r="V1721" t="s">
        <v>83</v>
      </c>
      <c r="W1721" t="s">
        <v>84</v>
      </c>
      <c r="X1721" t="s"/>
      <c r="Y1721" t="s">
        <v>85</v>
      </c>
      <c r="Z1721">
        <f>HYPERLINK("https://hotelmonitor-cachepage.eclerx.com/savepage/tk_1543911464378394_sr_2152.html","info")</f>
        <v/>
      </c>
      <c r="AA1721" t="n">
        <v>203296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87</v>
      </c>
      <c r="AO1721" t="s"/>
      <c r="AP1721" t="n">
        <v>13</v>
      </c>
      <c r="AQ1721" t="s">
        <v>88</v>
      </c>
      <c r="AR1721" t="s">
        <v>103</v>
      </c>
      <c r="AS1721" t="s"/>
      <c r="AT1721" t="s">
        <v>90</v>
      </c>
      <c r="AU1721" t="s"/>
      <c r="AV1721" t="s"/>
      <c r="AW1721" t="s"/>
      <c r="AX1721" t="s"/>
      <c r="AY1721" t="n">
        <v>2311819</v>
      </c>
      <c r="AZ1721" t="s">
        <v>802</v>
      </c>
      <c r="BA1721" t="s"/>
      <c r="BB1721" t="n">
        <v>87495</v>
      </c>
      <c r="BC1721" t="n">
        <v>9.9761009216309</v>
      </c>
      <c r="BD1721" t="n">
        <v>53.550092940343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799</v>
      </c>
      <c r="F1722" t="n">
        <v>5176127</v>
      </c>
      <c r="G1722" t="s">
        <v>74</v>
      </c>
      <c r="H1722" t="s">
        <v>75</v>
      </c>
      <c r="I1722" t="s"/>
      <c r="J1722" t="s">
        <v>74</v>
      </c>
      <c r="K1722" t="n">
        <v>178</v>
      </c>
      <c r="L1722" t="s">
        <v>76</v>
      </c>
      <c r="M1722" t="s"/>
      <c r="N1722" t="s">
        <v>811</v>
      </c>
      <c r="O1722" t="s">
        <v>78</v>
      </c>
      <c r="P1722" t="s">
        <v>801</v>
      </c>
      <c r="Q1722" t="s"/>
      <c r="R1722" t="s">
        <v>80</v>
      </c>
      <c r="S1722" t="s">
        <v>599</v>
      </c>
      <c r="T1722" t="s">
        <v>82</v>
      </c>
      <c r="U1722" t="s"/>
      <c r="V1722" t="s">
        <v>83</v>
      </c>
      <c r="W1722" t="s">
        <v>84</v>
      </c>
      <c r="X1722" t="s"/>
      <c r="Y1722" t="s">
        <v>85</v>
      </c>
      <c r="Z1722">
        <f>HYPERLINK("https://hotelmonitor-cachepage.eclerx.com/savepage/tk_1543911464378394_sr_2152.html","info")</f>
        <v/>
      </c>
      <c r="AA1722" t="n">
        <v>203296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87</v>
      </c>
      <c r="AO1722" t="s"/>
      <c r="AP1722" t="n">
        <v>13</v>
      </c>
      <c r="AQ1722" t="s">
        <v>88</v>
      </c>
      <c r="AR1722" t="s">
        <v>124</v>
      </c>
      <c r="AS1722" t="s"/>
      <c r="AT1722" t="s">
        <v>90</v>
      </c>
      <c r="AU1722" t="s"/>
      <c r="AV1722" t="s"/>
      <c r="AW1722" t="s"/>
      <c r="AX1722" t="s"/>
      <c r="AY1722" t="n">
        <v>2311819</v>
      </c>
      <c r="AZ1722" t="s">
        <v>802</v>
      </c>
      <c r="BA1722" t="s"/>
      <c r="BB1722" t="n">
        <v>87495</v>
      </c>
      <c r="BC1722" t="n">
        <v>9.9761009216309</v>
      </c>
      <c r="BD1722" t="n">
        <v>53.550092940343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799</v>
      </c>
      <c r="F1723" t="n">
        <v>5176127</v>
      </c>
      <c r="G1723" t="s">
        <v>74</v>
      </c>
      <c r="H1723" t="s">
        <v>75</v>
      </c>
      <c r="I1723" t="s"/>
      <c r="J1723" t="s">
        <v>74</v>
      </c>
      <c r="K1723" t="n">
        <v>178</v>
      </c>
      <c r="L1723" t="s">
        <v>76</v>
      </c>
      <c r="M1723" t="s"/>
      <c r="N1723" t="s">
        <v>811</v>
      </c>
      <c r="O1723" t="s">
        <v>78</v>
      </c>
      <c r="P1723" t="s">
        <v>801</v>
      </c>
      <c r="Q1723" t="s"/>
      <c r="R1723" t="s">
        <v>80</v>
      </c>
      <c r="S1723" t="s">
        <v>599</v>
      </c>
      <c r="T1723" t="s">
        <v>82</v>
      </c>
      <c r="U1723" t="s"/>
      <c r="V1723" t="s">
        <v>83</v>
      </c>
      <c r="W1723" t="s">
        <v>84</v>
      </c>
      <c r="X1723" t="s"/>
      <c r="Y1723" t="s">
        <v>85</v>
      </c>
      <c r="Z1723">
        <f>HYPERLINK("https://hotelmonitor-cachepage.eclerx.com/savepage/tk_1543911464378394_sr_2152.html","info")</f>
        <v/>
      </c>
      <c r="AA1723" t="n">
        <v>203296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87</v>
      </c>
      <c r="AO1723" t="s"/>
      <c r="AP1723" t="n">
        <v>13</v>
      </c>
      <c r="AQ1723" t="s">
        <v>88</v>
      </c>
      <c r="AR1723" t="s">
        <v>124</v>
      </c>
      <c r="AS1723" t="s"/>
      <c r="AT1723" t="s">
        <v>90</v>
      </c>
      <c r="AU1723" t="s"/>
      <c r="AV1723" t="s"/>
      <c r="AW1723" t="s"/>
      <c r="AX1723" t="s"/>
      <c r="AY1723" t="n">
        <v>2311819</v>
      </c>
      <c r="AZ1723" t="s">
        <v>802</v>
      </c>
      <c r="BA1723" t="s"/>
      <c r="BB1723" t="n">
        <v>87495</v>
      </c>
      <c r="BC1723" t="n">
        <v>9.9761009216309</v>
      </c>
      <c r="BD1723" t="n">
        <v>53.550092940343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799</v>
      </c>
      <c r="F1724" t="n">
        <v>5176127</v>
      </c>
      <c r="G1724" t="s">
        <v>74</v>
      </c>
      <c r="H1724" t="s">
        <v>75</v>
      </c>
      <c r="I1724" t="s"/>
      <c r="J1724" t="s">
        <v>74</v>
      </c>
      <c r="K1724" t="n">
        <v>181</v>
      </c>
      <c r="L1724" t="s">
        <v>76</v>
      </c>
      <c r="M1724" t="s"/>
      <c r="N1724" t="s">
        <v>602</v>
      </c>
      <c r="O1724" t="s">
        <v>78</v>
      </c>
      <c r="P1724" t="s">
        <v>801</v>
      </c>
      <c r="Q1724" t="s"/>
      <c r="R1724" t="s">
        <v>80</v>
      </c>
      <c r="S1724" t="s">
        <v>537</v>
      </c>
      <c r="T1724" t="s">
        <v>82</v>
      </c>
      <c r="U1724" t="s"/>
      <c r="V1724" t="s">
        <v>83</v>
      </c>
      <c r="W1724" t="s">
        <v>84</v>
      </c>
      <c r="X1724" t="s"/>
      <c r="Y1724" t="s">
        <v>85</v>
      </c>
      <c r="Z1724">
        <f>HYPERLINK("https://hotelmonitor-cachepage.eclerx.com/savepage/tk_1543911464378394_sr_2152.html","info")</f>
        <v/>
      </c>
      <c r="AA1724" t="n">
        <v>203296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87</v>
      </c>
      <c r="AO1724" t="s"/>
      <c r="AP1724" t="n">
        <v>13</v>
      </c>
      <c r="AQ1724" t="s">
        <v>88</v>
      </c>
      <c r="AR1724" t="s">
        <v>89</v>
      </c>
      <c r="AS1724" t="s"/>
      <c r="AT1724" t="s">
        <v>90</v>
      </c>
      <c r="AU1724" t="s"/>
      <c r="AV1724" t="s"/>
      <c r="AW1724" t="s"/>
      <c r="AX1724" t="s"/>
      <c r="AY1724" t="n">
        <v>2311819</v>
      </c>
      <c r="AZ1724" t="s">
        <v>802</v>
      </c>
      <c r="BA1724" t="s"/>
      <c r="BB1724" t="n">
        <v>87495</v>
      </c>
      <c r="BC1724" t="n">
        <v>9.9761009216309</v>
      </c>
      <c r="BD1724" t="n">
        <v>53.550092940343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799</v>
      </c>
      <c r="F1725" t="n">
        <v>5176127</v>
      </c>
      <c r="G1725" t="s">
        <v>74</v>
      </c>
      <c r="H1725" t="s">
        <v>75</v>
      </c>
      <c r="I1725" t="s"/>
      <c r="J1725" t="s">
        <v>74</v>
      </c>
      <c r="K1725" t="n">
        <v>182</v>
      </c>
      <c r="L1725" t="s">
        <v>76</v>
      </c>
      <c r="M1725" t="s"/>
      <c r="N1725" t="s">
        <v>809</v>
      </c>
      <c r="O1725" t="s">
        <v>78</v>
      </c>
      <c r="P1725" t="s">
        <v>801</v>
      </c>
      <c r="Q1725" t="s"/>
      <c r="R1725" t="s">
        <v>80</v>
      </c>
      <c r="S1725" t="s">
        <v>321</v>
      </c>
      <c r="T1725" t="s">
        <v>82</v>
      </c>
      <c r="U1725" t="s"/>
      <c r="V1725" t="s">
        <v>83</v>
      </c>
      <c r="W1725" t="s">
        <v>84</v>
      </c>
      <c r="X1725" t="s"/>
      <c r="Y1725" t="s">
        <v>85</v>
      </c>
      <c r="Z1725">
        <f>HYPERLINK("https://hotelmonitor-cachepage.eclerx.com/savepage/tk_1543911464378394_sr_2152.html","info")</f>
        <v/>
      </c>
      <c r="AA1725" t="n">
        <v>203296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87</v>
      </c>
      <c r="AO1725" t="s"/>
      <c r="AP1725" t="n">
        <v>13</v>
      </c>
      <c r="AQ1725" t="s">
        <v>88</v>
      </c>
      <c r="AR1725" t="s">
        <v>113</v>
      </c>
      <c r="AS1725" t="s"/>
      <c r="AT1725" t="s">
        <v>90</v>
      </c>
      <c r="AU1725" t="s"/>
      <c r="AV1725" t="s"/>
      <c r="AW1725" t="s"/>
      <c r="AX1725" t="s"/>
      <c r="AY1725" t="n">
        <v>2311819</v>
      </c>
      <c r="AZ1725" t="s">
        <v>802</v>
      </c>
      <c r="BA1725" t="s"/>
      <c r="BB1725" t="n">
        <v>87495</v>
      </c>
      <c r="BC1725" t="n">
        <v>9.9761009216309</v>
      </c>
      <c r="BD1725" t="n">
        <v>53.550092940343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799</v>
      </c>
      <c r="F1726" t="n">
        <v>5176127</v>
      </c>
      <c r="G1726" t="s">
        <v>74</v>
      </c>
      <c r="H1726" t="s">
        <v>75</v>
      </c>
      <c r="I1726" t="s"/>
      <c r="J1726" t="s">
        <v>74</v>
      </c>
      <c r="K1726" t="n">
        <v>183</v>
      </c>
      <c r="L1726" t="s">
        <v>76</v>
      </c>
      <c r="M1726" t="s"/>
      <c r="N1726" t="s">
        <v>602</v>
      </c>
      <c r="O1726" t="s">
        <v>78</v>
      </c>
      <c r="P1726" t="s">
        <v>801</v>
      </c>
      <c r="Q1726" t="s"/>
      <c r="R1726" t="s">
        <v>80</v>
      </c>
      <c r="S1726" t="s">
        <v>376</v>
      </c>
      <c r="T1726" t="s">
        <v>82</v>
      </c>
      <c r="U1726" t="s"/>
      <c r="V1726" t="s">
        <v>83</v>
      </c>
      <c r="W1726" t="s">
        <v>94</v>
      </c>
      <c r="X1726" t="s"/>
      <c r="Y1726" t="s">
        <v>85</v>
      </c>
      <c r="Z1726">
        <f>HYPERLINK("https://hotelmonitor-cachepage.eclerx.com/savepage/tk_1543911464378394_sr_2152.html","info")</f>
        <v/>
      </c>
      <c r="AA1726" t="n">
        <v>203296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87</v>
      </c>
      <c r="AO1726" t="s"/>
      <c r="AP1726" t="n">
        <v>13</v>
      </c>
      <c r="AQ1726" t="s">
        <v>88</v>
      </c>
      <c r="AR1726" t="s">
        <v>89</v>
      </c>
      <c r="AS1726" t="s"/>
      <c r="AT1726" t="s">
        <v>90</v>
      </c>
      <c r="AU1726" t="s"/>
      <c r="AV1726" t="s"/>
      <c r="AW1726" t="s"/>
      <c r="AX1726" t="s"/>
      <c r="AY1726" t="n">
        <v>2311819</v>
      </c>
      <c r="AZ1726" t="s">
        <v>802</v>
      </c>
      <c r="BA1726" t="s"/>
      <c r="BB1726" t="n">
        <v>87495</v>
      </c>
      <c r="BC1726" t="n">
        <v>9.9761009216309</v>
      </c>
      <c r="BD1726" t="n">
        <v>53.550092940343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799</v>
      </c>
      <c r="F1727" t="n">
        <v>5176127</v>
      </c>
      <c r="G1727" t="s">
        <v>74</v>
      </c>
      <c r="H1727" t="s">
        <v>75</v>
      </c>
      <c r="I1727" t="s"/>
      <c r="J1727" t="s">
        <v>74</v>
      </c>
      <c r="K1727" t="n">
        <v>184</v>
      </c>
      <c r="L1727" t="s">
        <v>76</v>
      </c>
      <c r="M1727" t="s"/>
      <c r="N1727" t="s">
        <v>809</v>
      </c>
      <c r="O1727" t="s">
        <v>78</v>
      </c>
      <c r="P1727" t="s">
        <v>801</v>
      </c>
      <c r="Q1727" t="s"/>
      <c r="R1727" t="s">
        <v>80</v>
      </c>
      <c r="S1727" t="s">
        <v>182</v>
      </c>
      <c r="T1727" t="s">
        <v>82</v>
      </c>
      <c r="U1727" t="s"/>
      <c r="V1727" t="s">
        <v>83</v>
      </c>
      <c r="W1727" t="s">
        <v>94</v>
      </c>
      <c r="X1727" t="s"/>
      <c r="Y1727" t="s">
        <v>85</v>
      </c>
      <c r="Z1727">
        <f>HYPERLINK("https://hotelmonitor-cachepage.eclerx.com/savepage/tk_1543911464378394_sr_2152.html","info")</f>
        <v/>
      </c>
      <c r="AA1727" t="n">
        <v>203296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87</v>
      </c>
      <c r="AO1727" t="s"/>
      <c r="AP1727" t="n">
        <v>13</v>
      </c>
      <c r="AQ1727" t="s">
        <v>88</v>
      </c>
      <c r="AR1727" t="s">
        <v>113</v>
      </c>
      <c r="AS1727" t="s"/>
      <c r="AT1727" t="s">
        <v>90</v>
      </c>
      <c r="AU1727" t="s"/>
      <c r="AV1727" t="s"/>
      <c r="AW1727" t="s"/>
      <c r="AX1727" t="s"/>
      <c r="AY1727" t="n">
        <v>2311819</v>
      </c>
      <c r="AZ1727" t="s">
        <v>802</v>
      </c>
      <c r="BA1727" t="s"/>
      <c r="BB1727" t="n">
        <v>87495</v>
      </c>
      <c r="BC1727" t="n">
        <v>9.9761009216309</v>
      </c>
      <c r="BD1727" t="n">
        <v>53.550092940343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799</v>
      </c>
      <c r="F1728" t="n">
        <v>5176127</v>
      </c>
      <c r="G1728" t="s">
        <v>74</v>
      </c>
      <c r="H1728" t="s">
        <v>75</v>
      </c>
      <c r="I1728" t="s"/>
      <c r="J1728" t="s">
        <v>74</v>
      </c>
      <c r="K1728" t="n">
        <v>200</v>
      </c>
      <c r="L1728" t="s">
        <v>76</v>
      </c>
      <c r="M1728" t="s"/>
      <c r="N1728" t="s">
        <v>815</v>
      </c>
      <c r="O1728" t="s">
        <v>78</v>
      </c>
      <c r="P1728" t="s">
        <v>801</v>
      </c>
      <c r="Q1728" t="s"/>
      <c r="R1728" t="s">
        <v>80</v>
      </c>
      <c r="S1728" t="s">
        <v>755</v>
      </c>
      <c r="T1728" t="s">
        <v>82</v>
      </c>
      <c r="U1728" t="s"/>
      <c r="V1728" t="s">
        <v>83</v>
      </c>
      <c r="W1728" t="s">
        <v>84</v>
      </c>
      <c r="X1728" t="s"/>
      <c r="Y1728" t="s">
        <v>85</v>
      </c>
      <c r="Z1728">
        <f>HYPERLINK("https://hotelmonitor-cachepage.eclerx.com/savepage/tk_1543911464378394_sr_2152.html","info")</f>
        <v/>
      </c>
      <c r="AA1728" t="n">
        <v>203296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87</v>
      </c>
      <c r="AO1728" t="s"/>
      <c r="AP1728" t="n">
        <v>13</v>
      </c>
      <c r="AQ1728" t="s">
        <v>88</v>
      </c>
      <c r="AR1728" t="s">
        <v>110</v>
      </c>
      <c r="AS1728" t="s"/>
      <c r="AT1728" t="s">
        <v>90</v>
      </c>
      <c r="AU1728" t="s"/>
      <c r="AV1728" t="s"/>
      <c r="AW1728" t="s"/>
      <c r="AX1728" t="s"/>
      <c r="AY1728" t="n">
        <v>2311819</v>
      </c>
      <c r="AZ1728" t="s">
        <v>802</v>
      </c>
      <c r="BA1728" t="s"/>
      <c r="BB1728" t="n">
        <v>87495</v>
      </c>
      <c r="BC1728" t="n">
        <v>9.9761009216309</v>
      </c>
      <c r="BD1728" t="n">
        <v>53.550092940343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799</v>
      </c>
      <c r="F1729" t="n">
        <v>5176127</v>
      </c>
      <c r="G1729" t="s">
        <v>74</v>
      </c>
      <c r="H1729" t="s">
        <v>75</v>
      </c>
      <c r="I1729" t="s"/>
      <c r="J1729" t="s">
        <v>74</v>
      </c>
      <c r="K1729" t="n">
        <v>200</v>
      </c>
      <c r="L1729" t="s">
        <v>76</v>
      </c>
      <c r="M1729" t="s"/>
      <c r="N1729" t="s">
        <v>816</v>
      </c>
      <c r="O1729" t="s">
        <v>78</v>
      </c>
      <c r="P1729" t="s">
        <v>801</v>
      </c>
      <c r="Q1729" t="s"/>
      <c r="R1729" t="s">
        <v>80</v>
      </c>
      <c r="S1729" t="s">
        <v>755</v>
      </c>
      <c r="T1729" t="s">
        <v>82</v>
      </c>
      <c r="U1729" t="s"/>
      <c r="V1729" t="s">
        <v>83</v>
      </c>
      <c r="W1729" t="s">
        <v>84</v>
      </c>
      <c r="X1729" t="s"/>
      <c r="Y1729" t="s">
        <v>85</v>
      </c>
      <c r="Z1729">
        <f>HYPERLINK("https://hotelmonitor-cachepage.eclerx.com/savepage/tk_1543911464378394_sr_2152.html","info")</f>
        <v/>
      </c>
      <c r="AA1729" t="n">
        <v>203296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87</v>
      </c>
      <c r="AO1729" t="s"/>
      <c r="AP1729" t="n">
        <v>13</v>
      </c>
      <c r="AQ1729" t="s">
        <v>88</v>
      </c>
      <c r="AR1729" t="s">
        <v>110</v>
      </c>
      <c r="AS1729" t="s"/>
      <c r="AT1729" t="s">
        <v>90</v>
      </c>
      <c r="AU1729" t="s"/>
      <c r="AV1729" t="s"/>
      <c r="AW1729" t="s"/>
      <c r="AX1729" t="s"/>
      <c r="AY1729" t="n">
        <v>2311819</v>
      </c>
      <c r="AZ1729" t="s">
        <v>802</v>
      </c>
      <c r="BA1729" t="s"/>
      <c r="BB1729" t="n">
        <v>87495</v>
      </c>
      <c r="BC1729" t="n">
        <v>9.9761009216309</v>
      </c>
      <c r="BD1729" t="n">
        <v>53.550092940343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799</v>
      </c>
      <c r="F1730" t="n">
        <v>5176127</v>
      </c>
      <c r="G1730" t="s">
        <v>74</v>
      </c>
      <c r="H1730" t="s">
        <v>75</v>
      </c>
      <c r="I1730" t="s"/>
      <c r="J1730" t="s">
        <v>74</v>
      </c>
      <c r="K1730" t="n">
        <v>202</v>
      </c>
      <c r="L1730" t="s">
        <v>76</v>
      </c>
      <c r="M1730" t="s"/>
      <c r="N1730" t="s">
        <v>816</v>
      </c>
      <c r="O1730" t="s">
        <v>78</v>
      </c>
      <c r="P1730" t="s">
        <v>801</v>
      </c>
      <c r="Q1730" t="s"/>
      <c r="R1730" t="s">
        <v>80</v>
      </c>
      <c r="S1730" t="s">
        <v>277</v>
      </c>
      <c r="T1730" t="s">
        <v>82</v>
      </c>
      <c r="U1730" t="s"/>
      <c r="V1730" t="s">
        <v>83</v>
      </c>
      <c r="W1730" t="s">
        <v>84</v>
      </c>
      <c r="X1730" t="s"/>
      <c r="Y1730" t="s">
        <v>85</v>
      </c>
      <c r="Z1730">
        <f>HYPERLINK("https://hotelmonitor-cachepage.eclerx.com/savepage/tk_1543911464378394_sr_2152.html","info")</f>
        <v/>
      </c>
      <c r="AA1730" t="n">
        <v>203296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87</v>
      </c>
      <c r="AO1730" t="s"/>
      <c r="AP1730" t="n">
        <v>13</v>
      </c>
      <c r="AQ1730" t="s">
        <v>88</v>
      </c>
      <c r="AR1730" t="s">
        <v>116</v>
      </c>
      <c r="AS1730" t="s"/>
      <c r="AT1730" t="s">
        <v>90</v>
      </c>
      <c r="AU1730" t="s"/>
      <c r="AV1730" t="s"/>
      <c r="AW1730" t="s"/>
      <c r="AX1730" t="s"/>
      <c r="AY1730" t="n">
        <v>2311819</v>
      </c>
      <c r="AZ1730" t="s">
        <v>802</v>
      </c>
      <c r="BA1730" t="s"/>
      <c r="BB1730" t="n">
        <v>87495</v>
      </c>
      <c r="BC1730" t="n">
        <v>9.9761009216309</v>
      </c>
      <c r="BD1730" t="n">
        <v>53.550092940343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799</v>
      </c>
      <c r="F1731" t="n">
        <v>5176127</v>
      </c>
      <c r="G1731" t="s">
        <v>74</v>
      </c>
      <c r="H1731" t="s">
        <v>75</v>
      </c>
      <c r="I1731" t="s"/>
      <c r="J1731" t="s">
        <v>74</v>
      </c>
      <c r="K1731" t="n">
        <v>202</v>
      </c>
      <c r="L1731" t="s">
        <v>76</v>
      </c>
      <c r="M1731" t="s"/>
      <c r="N1731" t="s">
        <v>815</v>
      </c>
      <c r="O1731" t="s">
        <v>78</v>
      </c>
      <c r="P1731" t="s">
        <v>801</v>
      </c>
      <c r="Q1731" t="s"/>
      <c r="R1731" t="s">
        <v>80</v>
      </c>
      <c r="S1731" t="s">
        <v>277</v>
      </c>
      <c r="T1731" t="s">
        <v>82</v>
      </c>
      <c r="U1731" t="s"/>
      <c r="V1731" t="s">
        <v>83</v>
      </c>
      <c r="W1731" t="s">
        <v>84</v>
      </c>
      <c r="X1731" t="s"/>
      <c r="Y1731" t="s">
        <v>85</v>
      </c>
      <c r="Z1731">
        <f>HYPERLINK("https://hotelmonitor-cachepage.eclerx.com/savepage/tk_1543911464378394_sr_2152.html","info")</f>
        <v/>
      </c>
      <c r="AA1731" t="n">
        <v>203296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87</v>
      </c>
      <c r="AO1731" t="s"/>
      <c r="AP1731" t="n">
        <v>13</v>
      </c>
      <c r="AQ1731" t="s">
        <v>88</v>
      </c>
      <c r="AR1731" t="s">
        <v>116</v>
      </c>
      <c r="AS1731" t="s"/>
      <c r="AT1731" t="s">
        <v>90</v>
      </c>
      <c r="AU1731" t="s"/>
      <c r="AV1731" t="s"/>
      <c r="AW1731" t="s"/>
      <c r="AX1731" t="s"/>
      <c r="AY1731" t="n">
        <v>2311819</v>
      </c>
      <c r="AZ1731" t="s">
        <v>802</v>
      </c>
      <c r="BA1731" t="s"/>
      <c r="BB1731" t="n">
        <v>87495</v>
      </c>
      <c r="BC1731" t="n">
        <v>9.9761009216309</v>
      </c>
      <c r="BD1731" t="n">
        <v>53.550092940343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97</v>
      </c>
      <c r="B1732" t="s">
        <v>71</v>
      </c>
      <c r="C1732" t="s">
        <v>98</v>
      </c>
      <c r="D1732" t="n">
        <v>2</v>
      </c>
      <c r="E1732" t="s">
        <v>879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83</v>
      </c>
      <c r="L1732" t="s">
        <v>76</v>
      </c>
      <c r="M1732" t="s"/>
      <c r="N1732" t="s">
        <v>111</v>
      </c>
      <c r="O1732" t="s">
        <v>78</v>
      </c>
      <c r="P1732" t="s">
        <v>879</v>
      </c>
      <c r="Q1732" t="s"/>
      <c r="R1732" t="s">
        <v>880</v>
      </c>
      <c r="S1732" t="s">
        <v>120</v>
      </c>
      <c r="T1732" t="s">
        <v>82</v>
      </c>
      <c r="U1732" t="s"/>
      <c r="V1732" t="s">
        <v>83</v>
      </c>
      <c r="W1732" t="s">
        <v>84</v>
      </c>
      <c r="X1732" t="s"/>
      <c r="Y1732" t="s">
        <v>85</v>
      </c>
      <c r="Z1732">
        <f>HYPERLINK("https://hotelmonitor-cachepage.eclerx.com/savepage/tk_15439017752866745_sr_2151.html","info")</f>
        <v/>
      </c>
      <c r="AA1732" t="n">
        <v>-3906471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87</v>
      </c>
      <c r="AO1732" t="s"/>
      <c r="AP1732" t="n">
        <v>116</v>
      </c>
      <c r="AQ1732" t="s">
        <v>88</v>
      </c>
      <c r="AR1732" t="s">
        <v>113</v>
      </c>
      <c r="AS1732" t="s"/>
      <c r="AT1732" t="s">
        <v>90</v>
      </c>
      <c r="AU1732" t="s"/>
      <c r="AV1732" t="s"/>
      <c r="AW1732" t="s"/>
      <c r="AX1732" t="s"/>
      <c r="AY1732" t="n">
        <v>3906471</v>
      </c>
      <c r="AZ1732" t="s">
        <v>881</v>
      </c>
      <c r="BA1732" t="s"/>
      <c r="BB1732" t="n">
        <v>32549</v>
      </c>
      <c r="BC1732" t="n">
        <v>10.015088</v>
      </c>
      <c r="BD1732" t="n">
        <v>53.554859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97</v>
      </c>
      <c r="B1733" t="s">
        <v>71</v>
      </c>
      <c r="C1733" t="s">
        <v>98</v>
      </c>
      <c r="D1733" t="n">
        <v>2</v>
      </c>
      <c r="E1733" t="s">
        <v>879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84</v>
      </c>
      <c r="L1733" t="s">
        <v>76</v>
      </c>
      <c r="M1733" t="s"/>
      <c r="N1733" t="s">
        <v>117</v>
      </c>
      <c r="O1733" t="s">
        <v>78</v>
      </c>
      <c r="P1733" t="s">
        <v>879</v>
      </c>
      <c r="Q1733" t="s"/>
      <c r="R1733" t="s">
        <v>880</v>
      </c>
      <c r="S1733" t="s">
        <v>123</v>
      </c>
      <c r="T1733" t="s">
        <v>82</v>
      </c>
      <c r="U1733" t="s"/>
      <c r="V1733" t="s">
        <v>83</v>
      </c>
      <c r="W1733" t="s">
        <v>84</v>
      </c>
      <c r="X1733" t="s"/>
      <c r="Y1733" t="s">
        <v>85</v>
      </c>
      <c r="Z1733">
        <f>HYPERLINK("https://hotelmonitor-cachepage.eclerx.com/savepage/tk_15439017752866745_sr_2151.html","info")</f>
        <v/>
      </c>
      <c r="AA1733" t="n">
        <v>-3906471</v>
      </c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87</v>
      </c>
      <c r="AO1733" t="s"/>
      <c r="AP1733" t="n">
        <v>116</v>
      </c>
      <c r="AQ1733" t="s">
        <v>88</v>
      </c>
      <c r="AR1733" t="s">
        <v>103</v>
      </c>
      <c r="AS1733" t="s"/>
      <c r="AT1733" t="s">
        <v>90</v>
      </c>
      <c r="AU1733" t="s"/>
      <c r="AV1733" t="s"/>
      <c r="AW1733" t="s"/>
      <c r="AX1733" t="s"/>
      <c r="AY1733" t="n">
        <v>3906471</v>
      </c>
      <c r="AZ1733" t="s">
        <v>881</v>
      </c>
      <c r="BA1733" t="s"/>
      <c r="BB1733" t="n">
        <v>32549</v>
      </c>
      <c r="BC1733" t="n">
        <v>10.015088</v>
      </c>
      <c r="BD1733" t="n">
        <v>53.554859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882</v>
      </c>
      <c r="F1734" t="n">
        <v>530537</v>
      </c>
      <c r="G1734" t="s">
        <v>74</v>
      </c>
      <c r="H1734" t="s">
        <v>75</v>
      </c>
      <c r="I1734" t="s"/>
      <c r="J1734" t="s">
        <v>74</v>
      </c>
      <c r="K1734" t="n">
        <v>85</v>
      </c>
      <c r="L1734" t="s">
        <v>76</v>
      </c>
      <c r="M1734" t="s"/>
      <c r="N1734" t="s">
        <v>135</v>
      </c>
      <c r="O1734" t="s">
        <v>78</v>
      </c>
      <c r="P1734" t="s">
        <v>883</v>
      </c>
      <c r="Q1734" t="s"/>
      <c r="R1734" t="s">
        <v>80</v>
      </c>
      <c r="S1734" t="s">
        <v>143</v>
      </c>
      <c r="T1734" t="s">
        <v>82</v>
      </c>
      <c r="U1734" t="s"/>
      <c r="V1734" t="s">
        <v>83</v>
      </c>
      <c r="W1734" t="s">
        <v>94</v>
      </c>
      <c r="X1734" t="s"/>
      <c r="Y1734" t="s">
        <v>85</v>
      </c>
      <c r="Z1734">
        <f>HYPERLINK("https://hotelmonitor-cachepage.eclerx.com/savepage/tk_15439117237068253_sr_2152.html","info")</f>
        <v/>
      </c>
      <c r="AA1734" t="n">
        <v>99241</v>
      </c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87</v>
      </c>
      <c r="AO1734" t="s"/>
      <c r="AP1734" t="n">
        <v>108</v>
      </c>
      <c r="AQ1734" t="s">
        <v>88</v>
      </c>
      <c r="AR1734" t="s">
        <v>110</v>
      </c>
      <c r="AS1734" t="s"/>
      <c r="AT1734" t="s">
        <v>90</v>
      </c>
      <c r="AU1734" t="s"/>
      <c r="AV1734" t="s"/>
      <c r="AW1734" t="s"/>
      <c r="AX1734" t="s"/>
      <c r="AY1734" t="n">
        <v>2312005</v>
      </c>
      <c r="AZ1734" t="s">
        <v>884</v>
      </c>
      <c r="BA1734" t="s"/>
      <c r="BB1734" t="n">
        <v>55736</v>
      </c>
      <c r="BC1734" t="n">
        <v>9.9321556091309</v>
      </c>
      <c r="BD1734" t="n">
        <v>53.586168349539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882</v>
      </c>
      <c r="F1735" t="n">
        <v>530537</v>
      </c>
      <c r="G1735" t="s">
        <v>74</v>
      </c>
      <c r="H1735" t="s">
        <v>75</v>
      </c>
      <c r="I1735" t="s"/>
      <c r="J1735" t="s">
        <v>74</v>
      </c>
      <c r="K1735" t="n">
        <v>86</v>
      </c>
      <c r="L1735" t="s">
        <v>76</v>
      </c>
      <c r="M1735" t="s"/>
      <c r="N1735" t="s">
        <v>77</v>
      </c>
      <c r="O1735" t="s">
        <v>78</v>
      </c>
      <c r="P1735" t="s">
        <v>883</v>
      </c>
      <c r="Q1735" t="s"/>
      <c r="R1735" t="s">
        <v>80</v>
      </c>
      <c r="S1735" t="s">
        <v>125</v>
      </c>
      <c r="T1735" t="s">
        <v>82</v>
      </c>
      <c r="U1735" t="s"/>
      <c r="V1735" t="s">
        <v>83</v>
      </c>
      <c r="W1735" t="s">
        <v>94</v>
      </c>
      <c r="X1735" t="s"/>
      <c r="Y1735" t="s">
        <v>85</v>
      </c>
      <c r="Z1735">
        <f>HYPERLINK("https://hotelmonitor-cachepage.eclerx.com/savepage/tk_15439117237068253_sr_2152.html","info")</f>
        <v/>
      </c>
      <c r="AA1735" t="n">
        <v>99241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87</v>
      </c>
      <c r="AO1735" t="s"/>
      <c r="AP1735" t="n">
        <v>108</v>
      </c>
      <c r="AQ1735" t="s">
        <v>88</v>
      </c>
      <c r="AR1735" t="s">
        <v>126</v>
      </c>
      <c r="AS1735" t="s"/>
      <c r="AT1735" t="s">
        <v>90</v>
      </c>
      <c r="AU1735" t="s"/>
      <c r="AV1735" t="s"/>
      <c r="AW1735" t="s"/>
      <c r="AX1735" t="s"/>
      <c r="AY1735" t="n">
        <v>2312005</v>
      </c>
      <c r="AZ1735" t="s">
        <v>884</v>
      </c>
      <c r="BA1735" t="s"/>
      <c r="BB1735" t="n">
        <v>55736</v>
      </c>
      <c r="BC1735" t="n">
        <v>9.9321556091309</v>
      </c>
      <c r="BD1735" t="n">
        <v>53.586168349539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882</v>
      </c>
      <c r="F1736" t="n">
        <v>530537</v>
      </c>
      <c r="G1736" t="s">
        <v>74</v>
      </c>
      <c r="H1736" t="s">
        <v>75</v>
      </c>
      <c r="I1736" t="s"/>
      <c r="J1736" t="s">
        <v>74</v>
      </c>
      <c r="K1736" t="n">
        <v>89</v>
      </c>
      <c r="L1736" t="s">
        <v>76</v>
      </c>
      <c r="M1736" t="s"/>
      <c r="N1736" t="s">
        <v>135</v>
      </c>
      <c r="O1736" t="s">
        <v>78</v>
      </c>
      <c r="P1736" t="s">
        <v>883</v>
      </c>
      <c r="Q1736" t="s"/>
      <c r="R1736" t="s">
        <v>80</v>
      </c>
      <c r="S1736" t="s">
        <v>264</v>
      </c>
      <c r="T1736" t="s">
        <v>82</v>
      </c>
      <c r="U1736" t="s"/>
      <c r="V1736" t="s">
        <v>83</v>
      </c>
      <c r="W1736" t="s">
        <v>94</v>
      </c>
      <c r="X1736" t="s"/>
      <c r="Y1736" t="s">
        <v>85</v>
      </c>
      <c r="Z1736">
        <f>HYPERLINK("https://hotelmonitor-cachepage.eclerx.com/savepage/tk_15439117237068253_sr_2152.html","info")</f>
        <v/>
      </c>
      <c r="AA1736" t="n">
        <v>99241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87</v>
      </c>
      <c r="AO1736" t="s"/>
      <c r="AP1736" t="n">
        <v>108</v>
      </c>
      <c r="AQ1736" t="s">
        <v>88</v>
      </c>
      <c r="AR1736" t="s">
        <v>116</v>
      </c>
      <c r="AS1736" t="s"/>
      <c r="AT1736" t="s">
        <v>90</v>
      </c>
      <c r="AU1736" t="s"/>
      <c r="AV1736" t="s"/>
      <c r="AW1736" t="s"/>
      <c r="AX1736" t="s"/>
      <c r="AY1736" t="n">
        <v>2312005</v>
      </c>
      <c r="AZ1736" t="s">
        <v>884</v>
      </c>
      <c r="BA1736" t="s"/>
      <c r="BB1736" t="n">
        <v>55736</v>
      </c>
      <c r="BC1736" t="n">
        <v>9.9321556091309</v>
      </c>
      <c r="BD1736" t="n">
        <v>53.586168349539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882</v>
      </c>
      <c r="F1737" t="n">
        <v>530537</v>
      </c>
      <c r="G1737" t="s">
        <v>74</v>
      </c>
      <c r="H1737" t="s">
        <v>75</v>
      </c>
      <c r="I1737" t="s"/>
      <c r="J1737" t="s">
        <v>74</v>
      </c>
      <c r="K1737" t="n">
        <v>96</v>
      </c>
      <c r="L1737" t="s">
        <v>76</v>
      </c>
      <c r="M1737" t="s"/>
      <c r="N1737" t="s">
        <v>111</v>
      </c>
      <c r="O1737" t="s">
        <v>78</v>
      </c>
      <c r="P1737" t="s">
        <v>883</v>
      </c>
      <c r="Q1737" t="s"/>
      <c r="R1737" t="s">
        <v>80</v>
      </c>
      <c r="S1737" t="s">
        <v>406</v>
      </c>
      <c r="T1737" t="s">
        <v>82</v>
      </c>
      <c r="U1737" t="s"/>
      <c r="V1737" t="s">
        <v>83</v>
      </c>
      <c r="W1737" t="s">
        <v>94</v>
      </c>
      <c r="X1737" t="s"/>
      <c r="Y1737" t="s">
        <v>85</v>
      </c>
      <c r="Z1737">
        <f>HYPERLINK("https://hotelmonitor-cachepage.eclerx.com/savepage/tk_15439117237068253_sr_2152.html","info")</f>
        <v/>
      </c>
      <c r="AA1737" t="n">
        <v>99241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87</v>
      </c>
      <c r="AO1737" t="s"/>
      <c r="AP1737" t="n">
        <v>108</v>
      </c>
      <c r="AQ1737" t="s">
        <v>88</v>
      </c>
      <c r="AR1737" t="s">
        <v>113</v>
      </c>
      <c r="AS1737" t="s"/>
      <c r="AT1737" t="s">
        <v>90</v>
      </c>
      <c r="AU1737" t="s"/>
      <c r="AV1737" t="s"/>
      <c r="AW1737" t="s"/>
      <c r="AX1737" t="s"/>
      <c r="AY1737" t="n">
        <v>2312005</v>
      </c>
      <c r="AZ1737" t="s">
        <v>884</v>
      </c>
      <c r="BA1737" t="s"/>
      <c r="BB1737" t="n">
        <v>55736</v>
      </c>
      <c r="BC1737" t="n">
        <v>9.9321556091309</v>
      </c>
      <c r="BD1737" t="n">
        <v>53.586168349539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882</v>
      </c>
      <c r="F1738" t="n">
        <v>530537</v>
      </c>
      <c r="G1738" t="s">
        <v>74</v>
      </c>
      <c r="H1738" t="s">
        <v>75</v>
      </c>
      <c r="I1738" t="s"/>
      <c r="J1738" t="s">
        <v>74</v>
      </c>
      <c r="K1738" t="n">
        <v>96</v>
      </c>
      <c r="L1738" t="s">
        <v>76</v>
      </c>
      <c r="M1738" t="s"/>
      <c r="N1738" t="s">
        <v>117</v>
      </c>
      <c r="O1738" t="s">
        <v>78</v>
      </c>
      <c r="P1738" t="s">
        <v>883</v>
      </c>
      <c r="Q1738" t="s"/>
      <c r="R1738" t="s">
        <v>80</v>
      </c>
      <c r="S1738" t="s">
        <v>406</v>
      </c>
      <c r="T1738" t="s">
        <v>82</v>
      </c>
      <c r="U1738" t="s"/>
      <c r="V1738" t="s">
        <v>83</v>
      </c>
      <c r="W1738" t="s">
        <v>94</v>
      </c>
      <c r="X1738" t="s"/>
      <c r="Y1738" t="s">
        <v>85</v>
      </c>
      <c r="Z1738">
        <f>HYPERLINK("https://hotelmonitor-cachepage.eclerx.com/savepage/tk_15439117237068253_sr_2152.html","info")</f>
        <v/>
      </c>
      <c r="AA1738" t="n">
        <v>99241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87</v>
      </c>
      <c r="AO1738" t="s"/>
      <c r="AP1738" t="n">
        <v>108</v>
      </c>
      <c r="AQ1738" t="s">
        <v>88</v>
      </c>
      <c r="AR1738" t="s">
        <v>103</v>
      </c>
      <c r="AS1738" t="s"/>
      <c r="AT1738" t="s">
        <v>90</v>
      </c>
      <c r="AU1738" t="s"/>
      <c r="AV1738" t="s"/>
      <c r="AW1738" t="s"/>
      <c r="AX1738" t="s"/>
      <c r="AY1738" t="n">
        <v>2312005</v>
      </c>
      <c r="AZ1738" t="s">
        <v>884</v>
      </c>
      <c r="BA1738" t="s"/>
      <c r="BB1738" t="n">
        <v>55736</v>
      </c>
      <c r="BC1738" t="n">
        <v>9.9321556091309</v>
      </c>
      <c r="BD1738" t="n">
        <v>53.586168349539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882</v>
      </c>
      <c r="F1739" t="n">
        <v>530537</v>
      </c>
      <c r="G1739" t="s">
        <v>74</v>
      </c>
      <c r="H1739" t="s">
        <v>75</v>
      </c>
      <c r="I1739" t="s"/>
      <c r="J1739" t="s">
        <v>74</v>
      </c>
      <c r="K1739" t="n">
        <v>97</v>
      </c>
      <c r="L1739" t="s">
        <v>76</v>
      </c>
      <c r="M1739" t="s"/>
      <c r="N1739" t="s">
        <v>77</v>
      </c>
      <c r="O1739" t="s">
        <v>78</v>
      </c>
      <c r="P1739" t="s">
        <v>883</v>
      </c>
      <c r="Q1739" t="s"/>
      <c r="R1739" t="s">
        <v>80</v>
      </c>
      <c r="S1739" t="s">
        <v>314</v>
      </c>
      <c r="T1739" t="s">
        <v>82</v>
      </c>
      <c r="U1739" t="s"/>
      <c r="V1739" t="s">
        <v>83</v>
      </c>
      <c r="W1739" t="s">
        <v>94</v>
      </c>
      <c r="X1739" t="s"/>
      <c r="Y1739" t="s">
        <v>85</v>
      </c>
      <c r="Z1739">
        <f>HYPERLINK("https://hotelmonitor-cachepage.eclerx.com/savepage/tk_15439117237068253_sr_2152.html","info")</f>
        <v/>
      </c>
      <c r="AA1739" t="n">
        <v>99241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87</v>
      </c>
      <c r="AO1739" t="s"/>
      <c r="AP1739" t="n">
        <v>108</v>
      </c>
      <c r="AQ1739" t="s">
        <v>88</v>
      </c>
      <c r="AR1739" t="s">
        <v>119</v>
      </c>
      <c r="AS1739" t="s"/>
      <c r="AT1739" t="s">
        <v>90</v>
      </c>
      <c r="AU1739" t="s"/>
      <c r="AV1739" t="s"/>
      <c r="AW1739" t="s"/>
      <c r="AX1739" t="s"/>
      <c r="AY1739" t="n">
        <v>2312005</v>
      </c>
      <c r="AZ1739" t="s">
        <v>884</v>
      </c>
      <c r="BA1739" t="s"/>
      <c r="BB1739" t="n">
        <v>55736</v>
      </c>
      <c r="BC1739" t="n">
        <v>9.9321556091309</v>
      </c>
      <c r="BD1739" t="n">
        <v>53.586168349539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882</v>
      </c>
      <c r="F1740" t="n">
        <v>530537</v>
      </c>
      <c r="G1740" t="s">
        <v>74</v>
      </c>
      <c r="H1740" t="s">
        <v>75</v>
      </c>
      <c r="I1740" t="s"/>
      <c r="J1740" t="s">
        <v>74</v>
      </c>
      <c r="K1740" t="n">
        <v>102</v>
      </c>
      <c r="L1740" t="s">
        <v>76</v>
      </c>
      <c r="M1740" t="s"/>
      <c r="N1740" t="s">
        <v>77</v>
      </c>
      <c r="O1740" t="s">
        <v>78</v>
      </c>
      <c r="P1740" t="s">
        <v>883</v>
      </c>
      <c r="Q1740" t="s"/>
      <c r="R1740" t="s">
        <v>80</v>
      </c>
      <c r="S1740" t="s">
        <v>316</v>
      </c>
      <c r="T1740" t="s">
        <v>82</v>
      </c>
      <c r="U1740" t="s"/>
      <c r="V1740" t="s">
        <v>83</v>
      </c>
      <c r="W1740" t="s">
        <v>94</v>
      </c>
      <c r="X1740" t="s"/>
      <c r="Y1740" t="s">
        <v>85</v>
      </c>
      <c r="Z1740">
        <f>HYPERLINK("https://hotelmonitor-cachepage.eclerx.com/savepage/tk_15439117237068253_sr_2152.html","info")</f>
        <v/>
      </c>
      <c r="AA1740" t="n">
        <v>99241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87</v>
      </c>
      <c r="AO1740" t="s"/>
      <c r="AP1740" t="n">
        <v>108</v>
      </c>
      <c r="AQ1740" t="s">
        <v>88</v>
      </c>
      <c r="AR1740" t="s">
        <v>89</v>
      </c>
      <c r="AS1740" t="s"/>
      <c r="AT1740" t="s">
        <v>90</v>
      </c>
      <c r="AU1740" t="s"/>
      <c r="AV1740" t="s"/>
      <c r="AW1740" t="s"/>
      <c r="AX1740" t="s"/>
      <c r="AY1740" t="n">
        <v>2312005</v>
      </c>
      <c r="AZ1740" t="s">
        <v>884</v>
      </c>
      <c r="BA1740" t="s"/>
      <c r="BB1740" t="n">
        <v>55736</v>
      </c>
      <c r="BC1740" t="n">
        <v>9.9321556091309</v>
      </c>
      <c r="BD1740" t="n">
        <v>53.586168349539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882</v>
      </c>
      <c r="F1741" t="n">
        <v>530537</v>
      </c>
      <c r="G1741" t="s">
        <v>74</v>
      </c>
      <c r="H1741" t="s">
        <v>75</v>
      </c>
      <c r="I1741" t="s"/>
      <c r="J1741" t="s">
        <v>74</v>
      </c>
      <c r="K1741" t="n">
        <v>106</v>
      </c>
      <c r="L1741" t="s">
        <v>76</v>
      </c>
      <c r="M1741" t="s"/>
      <c r="N1741" t="s">
        <v>77</v>
      </c>
      <c r="O1741" t="s">
        <v>78</v>
      </c>
      <c r="P1741" t="s">
        <v>883</v>
      </c>
      <c r="Q1741" t="s"/>
      <c r="R1741" t="s">
        <v>80</v>
      </c>
      <c r="S1741" t="s">
        <v>178</v>
      </c>
      <c r="T1741" t="s">
        <v>82</v>
      </c>
      <c r="U1741" t="s"/>
      <c r="V1741" t="s">
        <v>83</v>
      </c>
      <c r="W1741" t="s">
        <v>84</v>
      </c>
      <c r="X1741" t="s"/>
      <c r="Y1741" t="s">
        <v>85</v>
      </c>
      <c r="Z1741">
        <f>HYPERLINK("https://hotelmonitor-cachepage.eclerx.com/savepage/tk_15439117237068253_sr_2152.html","info")</f>
        <v/>
      </c>
      <c r="AA1741" t="n">
        <v>99241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87</v>
      </c>
      <c r="AO1741" t="s"/>
      <c r="AP1741" t="n">
        <v>108</v>
      </c>
      <c r="AQ1741" t="s">
        <v>88</v>
      </c>
      <c r="AR1741" t="s">
        <v>119</v>
      </c>
      <c r="AS1741" t="s"/>
      <c r="AT1741" t="s">
        <v>90</v>
      </c>
      <c r="AU1741" t="s"/>
      <c r="AV1741" t="s"/>
      <c r="AW1741" t="s"/>
      <c r="AX1741" t="s"/>
      <c r="AY1741" t="n">
        <v>2312005</v>
      </c>
      <c r="AZ1741" t="s">
        <v>884</v>
      </c>
      <c r="BA1741" t="s"/>
      <c r="BB1741" t="n">
        <v>55736</v>
      </c>
      <c r="BC1741" t="n">
        <v>9.9321556091309</v>
      </c>
      <c r="BD1741" t="n">
        <v>53.586168349539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882</v>
      </c>
      <c r="F1742" t="n">
        <v>530537</v>
      </c>
      <c r="G1742" t="s">
        <v>74</v>
      </c>
      <c r="H1742" t="s">
        <v>75</v>
      </c>
      <c r="I1742" t="s"/>
      <c r="J1742" t="s">
        <v>74</v>
      </c>
      <c r="K1742" t="n">
        <v>106</v>
      </c>
      <c r="L1742" t="s">
        <v>76</v>
      </c>
      <c r="M1742" t="s"/>
      <c r="N1742" t="s">
        <v>77</v>
      </c>
      <c r="O1742" t="s">
        <v>78</v>
      </c>
      <c r="P1742" t="s">
        <v>883</v>
      </c>
      <c r="Q1742" t="s"/>
      <c r="R1742" t="s">
        <v>80</v>
      </c>
      <c r="S1742" t="s">
        <v>178</v>
      </c>
      <c r="T1742" t="s">
        <v>82</v>
      </c>
      <c r="U1742" t="s"/>
      <c r="V1742" t="s">
        <v>83</v>
      </c>
      <c r="W1742" t="s">
        <v>84</v>
      </c>
      <c r="X1742" t="s"/>
      <c r="Y1742" t="s">
        <v>85</v>
      </c>
      <c r="Z1742">
        <f>HYPERLINK("https://hotelmonitor-cachepage.eclerx.com/savepage/tk_15439117237068253_sr_2152.html","info")</f>
        <v/>
      </c>
      <c r="AA1742" t="n">
        <v>99241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87</v>
      </c>
      <c r="AO1742" t="s"/>
      <c r="AP1742" t="n">
        <v>108</v>
      </c>
      <c r="AQ1742" t="s">
        <v>88</v>
      </c>
      <c r="AR1742" t="s">
        <v>140</v>
      </c>
      <c r="AS1742" t="s"/>
      <c r="AT1742" t="s">
        <v>90</v>
      </c>
      <c r="AU1742" t="s"/>
      <c r="AV1742" t="s"/>
      <c r="AW1742" t="s"/>
      <c r="AX1742" t="s"/>
      <c r="AY1742" t="n">
        <v>2312005</v>
      </c>
      <c r="AZ1742" t="s">
        <v>884</v>
      </c>
      <c r="BA1742" t="s"/>
      <c r="BB1742" t="n">
        <v>55736</v>
      </c>
      <c r="BC1742" t="n">
        <v>9.9321556091309</v>
      </c>
      <c r="BD1742" t="n">
        <v>53.586168349539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882</v>
      </c>
      <c r="F1743" t="n">
        <v>530537</v>
      </c>
      <c r="G1743" t="s">
        <v>74</v>
      </c>
      <c r="H1743" t="s">
        <v>75</v>
      </c>
      <c r="I1743" t="s"/>
      <c r="J1743" t="s">
        <v>74</v>
      </c>
      <c r="K1743" t="n">
        <v>106</v>
      </c>
      <c r="L1743" t="s">
        <v>76</v>
      </c>
      <c r="M1743" t="s"/>
      <c r="N1743" t="s">
        <v>193</v>
      </c>
      <c r="O1743" t="s">
        <v>78</v>
      </c>
      <c r="P1743" t="s">
        <v>883</v>
      </c>
      <c r="Q1743" t="s"/>
      <c r="R1743" t="s">
        <v>80</v>
      </c>
      <c r="S1743" t="s">
        <v>178</v>
      </c>
      <c r="T1743" t="s">
        <v>82</v>
      </c>
      <c r="U1743" t="s"/>
      <c r="V1743" t="s">
        <v>83</v>
      </c>
      <c r="W1743" t="s">
        <v>84</v>
      </c>
      <c r="X1743" t="s"/>
      <c r="Y1743" t="s">
        <v>85</v>
      </c>
      <c r="Z1743">
        <f>HYPERLINK("https://hotelmonitor-cachepage.eclerx.com/savepage/tk_15439117237068253_sr_2152.html","info")</f>
        <v/>
      </c>
      <c r="AA1743" t="n">
        <v>99241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87</v>
      </c>
      <c r="AO1743" t="s"/>
      <c r="AP1743" t="n">
        <v>108</v>
      </c>
      <c r="AQ1743" t="s">
        <v>88</v>
      </c>
      <c r="AR1743" t="s">
        <v>89</v>
      </c>
      <c r="AS1743" t="s"/>
      <c r="AT1743" t="s">
        <v>90</v>
      </c>
      <c r="AU1743" t="s"/>
      <c r="AV1743" t="s"/>
      <c r="AW1743" t="s"/>
      <c r="AX1743" t="s"/>
      <c r="AY1743" t="n">
        <v>2312005</v>
      </c>
      <c r="AZ1743" t="s">
        <v>884</v>
      </c>
      <c r="BA1743" t="s"/>
      <c r="BB1743" t="n">
        <v>55736</v>
      </c>
      <c r="BC1743" t="n">
        <v>9.9321556091309</v>
      </c>
      <c r="BD1743" t="n">
        <v>53.586168349539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882</v>
      </c>
      <c r="F1744" t="n">
        <v>530537</v>
      </c>
      <c r="G1744" t="s">
        <v>74</v>
      </c>
      <c r="H1744" t="s">
        <v>75</v>
      </c>
      <c r="I1744" t="s"/>
      <c r="J1744" t="s">
        <v>74</v>
      </c>
      <c r="K1744" t="n">
        <v>107</v>
      </c>
      <c r="L1744" t="s">
        <v>76</v>
      </c>
      <c r="M1744" t="s"/>
      <c r="N1744" t="s">
        <v>370</v>
      </c>
      <c r="O1744" t="s">
        <v>78</v>
      </c>
      <c r="P1744" t="s">
        <v>883</v>
      </c>
      <c r="Q1744" t="s"/>
      <c r="R1744" t="s">
        <v>80</v>
      </c>
      <c r="S1744" t="s">
        <v>268</v>
      </c>
      <c r="T1744" t="s">
        <v>82</v>
      </c>
      <c r="U1744" t="s"/>
      <c r="V1744" t="s">
        <v>83</v>
      </c>
      <c r="W1744" t="s">
        <v>84</v>
      </c>
      <c r="X1744" t="s"/>
      <c r="Y1744" t="s">
        <v>85</v>
      </c>
      <c r="Z1744">
        <f>HYPERLINK("https://hotelmonitor-cachepage.eclerx.com/savepage/tk_15439117237068253_sr_2152.html","info")</f>
        <v/>
      </c>
      <c r="AA1744" t="n">
        <v>99241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87</v>
      </c>
      <c r="AO1744" t="s"/>
      <c r="AP1744" t="n">
        <v>108</v>
      </c>
      <c r="AQ1744" t="s">
        <v>88</v>
      </c>
      <c r="AR1744" t="s">
        <v>110</v>
      </c>
      <c r="AS1744" t="s"/>
      <c r="AT1744" t="s">
        <v>90</v>
      </c>
      <c r="AU1744" t="s"/>
      <c r="AV1744" t="s"/>
      <c r="AW1744" t="s"/>
      <c r="AX1744" t="s"/>
      <c r="AY1744" t="n">
        <v>2312005</v>
      </c>
      <c r="AZ1744" t="s">
        <v>884</v>
      </c>
      <c r="BA1744" t="s"/>
      <c r="BB1744" t="n">
        <v>55736</v>
      </c>
      <c r="BC1744" t="n">
        <v>9.9321556091309</v>
      </c>
      <c r="BD1744" t="n">
        <v>53.586168349539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882</v>
      </c>
      <c r="F1745" t="n">
        <v>530537</v>
      </c>
      <c r="G1745" t="s">
        <v>74</v>
      </c>
      <c r="H1745" t="s">
        <v>75</v>
      </c>
      <c r="I1745" t="s"/>
      <c r="J1745" t="s">
        <v>74</v>
      </c>
      <c r="K1745" t="n">
        <v>108</v>
      </c>
      <c r="L1745" t="s">
        <v>76</v>
      </c>
      <c r="M1745" t="s"/>
      <c r="N1745" t="s">
        <v>135</v>
      </c>
      <c r="O1745" t="s">
        <v>78</v>
      </c>
      <c r="P1745" t="s">
        <v>883</v>
      </c>
      <c r="Q1745" t="s"/>
      <c r="R1745" t="s">
        <v>80</v>
      </c>
      <c r="S1745" t="s">
        <v>269</v>
      </c>
      <c r="T1745" t="s">
        <v>82</v>
      </c>
      <c r="U1745" t="s"/>
      <c r="V1745" t="s">
        <v>83</v>
      </c>
      <c r="W1745" t="s">
        <v>84</v>
      </c>
      <c r="X1745" t="s"/>
      <c r="Y1745" t="s">
        <v>85</v>
      </c>
      <c r="Z1745">
        <f>HYPERLINK("https://hotelmonitor-cachepage.eclerx.com/savepage/tk_15439117237068253_sr_2152.html","info")</f>
        <v/>
      </c>
      <c r="AA1745" t="n">
        <v>99241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87</v>
      </c>
      <c r="AO1745" t="s"/>
      <c r="AP1745" t="n">
        <v>108</v>
      </c>
      <c r="AQ1745" t="s">
        <v>88</v>
      </c>
      <c r="AR1745" t="s">
        <v>110</v>
      </c>
      <c r="AS1745" t="s"/>
      <c r="AT1745" t="s">
        <v>90</v>
      </c>
      <c r="AU1745" t="s"/>
      <c r="AV1745" t="s"/>
      <c r="AW1745" t="s"/>
      <c r="AX1745" t="s"/>
      <c r="AY1745" t="n">
        <v>2312005</v>
      </c>
      <c r="AZ1745" t="s">
        <v>884</v>
      </c>
      <c r="BA1745" t="s"/>
      <c r="BB1745" t="n">
        <v>55736</v>
      </c>
      <c r="BC1745" t="n">
        <v>9.9321556091309</v>
      </c>
      <c r="BD1745" t="n">
        <v>53.586168349539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882</v>
      </c>
      <c r="F1746" t="n">
        <v>530537</v>
      </c>
      <c r="G1746" t="s">
        <v>74</v>
      </c>
      <c r="H1746" t="s">
        <v>75</v>
      </c>
      <c r="I1746" t="s"/>
      <c r="J1746" t="s">
        <v>74</v>
      </c>
      <c r="K1746" t="n">
        <v>110</v>
      </c>
      <c r="L1746" t="s">
        <v>76</v>
      </c>
      <c r="M1746" t="s"/>
      <c r="N1746" t="s">
        <v>111</v>
      </c>
      <c r="O1746" t="s">
        <v>78</v>
      </c>
      <c r="P1746" t="s">
        <v>883</v>
      </c>
      <c r="Q1746" t="s"/>
      <c r="R1746" t="s">
        <v>80</v>
      </c>
      <c r="S1746" t="s">
        <v>151</v>
      </c>
      <c r="T1746" t="s">
        <v>82</v>
      </c>
      <c r="U1746" t="s"/>
      <c r="V1746" t="s">
        <v>83</v>
      </c>
      <c r="W1746" t="s">
        <v>84</v>
      </c>
      <c r="X1746" t="s"/>
      <c r="Y1746" t="s">
        <v>85</v>
      </c>
      <c r="Z1746">
        <f>HYPERLINK("https://hotelmonitor-cachepage.eclerx.com/savepage/tk_15439117237068253_sr_2152.html","info")</f>
        <v/>
      </c>
      <c r="AA1746" t="n">
        <v>99241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87</v>
      </c>
      <c r="AO1746" t="s"/>
      <c r="AP1746" t="n">
        <v>108</v>
      </c>
      <c r="AQ1746" t="s">
        <v>88</v>
      </c>
      <c r="AR1746" t="s">
        <v>113</v>
      </c>
      <c r="AS1746" t="s"/>
      <c r="AT1746" t="s">
        <v>90</v>
      </c>
      <c r="AU1746" t="s"/>
      <c r="AV1746" t="s"/>
      <c r="AW1746" t="s"/>
      <c r="AX1746" t="s"/>
      <c r="AY1746" t="n">
        <v>2312005</v>
      </c>
      <c r="AZ1746" t="s">
        <v>884</v>
      </c>
      <c r="BA1746" t="s"/>
      <c r="BB1746" t="n">
        <v>55736</v>
      </c>
      <c r="BC1746" t="n">
        <v>9.9321556091309</v>
      </c>
      <c r="BD1746" t="n">
        <v>53.586168349539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882</v>
      </c>
      <c r="F1747" t="n">
        <v>530537</v>
      </c>
      <c r="G1747" t="s">
        <v>74</v>
      </c>
      <c r="H1747" t="s">
        <v>75</v>
      </c>
      <c r="I1747" t="s"/>
      <c r="J1747" t="s">
        <v>74</v>
      </c>
      <c r="K1747" t="n">
        <v>111</v>
      </c>
      <c r="L1747" t="s">
        <v>76</v>
      </c>
      <c r="M1747" t="s"/>
      <c r="N1747" t="s">
        <v>117</v>
      </c>
      <c r="O1747" t="s">
        <v>78</v>
      </c>
      <c r="P1747" t="s">
        <v>883</v>
      </c>
      <c r="Q1747" t="s"/>
      <c r="R1747" t="s">
        <v>80</v>
      </c>
      <c r="S1747" t="s">
        <v>179</v>
      </c>
      <c r="T1747" t="s">
        <v>82</v>
      </c>
      <c r="U1747" t="s"/>
      <c r="V1747" t="s">
        <v>83</v>
      </c>
      <c r="W1747" t="s">
        <v>84</v>
      </c>
      <c r="X1747" t="s"/>
      <c r="Y1747" t="s">
        <v>85</v>
      </c>
      <c r="Z1747">
        <f>HYPERLINK("https://hotelmonitor-cachepage.eclerx.com/savepage/tk_15439117237068253_sr_2152.html","info")</f>
        <v/>
      </c>
      <c r="AA1747" t="n">
        <v>99241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87</v>
      </c>
      <c r="AO1747" t="s"/>
      <c r="AP1747" t="n">
        <v>108</v>
      </c>
      <c r="AQ1747" t="s">
        <v>88</v>
      </c>
      <c r="AR1747" t="s">
        <v>103</v>
      </c>
      <c r="AS1747" t="s"/>
      <c r="AT1747" t="s">
        <v>90</v>
      </c>
      <c r="AU1747" t="s"/>
      <c r="AV1747" t="s"/>
      <c r="AW1747" t="s"/>
      <c r="AX1747" t="s"/>
      <c r="AY1747" t="n">
        <v>2312005</v>
      </c>
      <c r="AZ1747" t="s">
        <v>884</v>
      </c>
      <c r="BA1747" t="s"/>
      <c r="BB1747" t="n">
        <v>55736</v>
      </c>
      <c r="BC1747" t="n">
        <v>9.9321556091309</v>
      </c>
      <c r="BD1747" t="n">
        <v>53.586168349539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882</v>
      </c>
      <c r="F1748" t="n">
        <v>530537</v>
      </c>
      <c r="G1748" t="s">
        <v>74</v>
      </c>
      <c r="H1748" t="s">
        <v>75</v>
      </c>
      <c r="I1748" t="s"/>
      <c r="J1748" t="s">
        <v>74</v>
      </c>
      <c r="K1748" t="n">
        <v>111</v>
      </c>
      <c r="L1748" t="s">
        <v>76</v>
      </c>
      <c r="M1748" t="s"/>
      <c r="N1748" t="s">
        <v>77</v>
      </c>
      <c r="O1748" t="s">
        <v>78</v>
      </c>
      <c r="P1748" t="s">
        <v>883</v>
      </c>
      <c r="Q1748" t="s"/>
      <c r="R1748" t="s">
        <v>80</v>
      </c>
      <c r="S1748" t="s">
        <v>179</v>
      </c>
      <c r="T1748" t="s">
        <v>82</v>
      </c>
      <c r="U1748" t="s"/>
      <c r="V1748" t="s">
        <v>83</v>
      </c>
      <c r="W1748" t="s">
        <v>84</v>
      </c>
      <c r="X1748" t="s"/>
      <c r="Y1748" t="s">
        <v>85</v>
      </c>
      <c r="Z1748">
        <f>HYPERLINK("https://hotelmonitor-cachepage.eclerx.com/savepage/tk_15439117237068253_sr_2152.html","info")</f>
        <v/>
      </c>
      <c r="AA1748" t="n">
        <v>99241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87</v>
      </c>
      <c r="AO1748" t="s"/>
      <c r="AP1748" t="n">
        <v>108</v>
      </c>
      <c r="AQ1748" t="s">
        <v>88</v>
      </c>
      <c r="AR1748" t="s">
        <v>119</v>
      </c>
      <c r="AS1748" t="s"/>
      <c r="AT1748" t="s">
        <v>90</v>
      </c>
      <c r="AU1748" t="s"/>
      <c r="AV1748" t="s"/>
      <c r="AW1748" t="s"/>
      <c r="AX1748" t="s"/>
      <c r="AY1748" t="n">
        <v>2312005</v>
      </c>
      <c r="AZ1748" t="s">
        <v>884</v>
      </c>
      <c r="BA1748" t="s"/>
      <c r="BB1748" t="n">
        <v>55736</v>
      </c>
      <c r="BC1748" t="n">
        <v>9.9321556091309</v>
      </c>
      <c r="BD1748" t="n">
        <v>53.586168349539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882</v>
      </c>
      <c r="F1749" t="n">
        <v>530537</v>
      </c>
      <c r="G1749" t="s">
        <v>74</v>
      </c>
      <c r="H1749" t="s">
        <v>75</v>
      </c>
      <c r="I1749" t="s"/>
      <c r="J1749" t="s">
        <v>74</v>
      </c>
      <c r="K1749" t="n">
        <v>112</v>
      </c>
      <c r="L1749" t="s">
        <v>76</v>
      </c>
      <c r="M1749" t="s"/>
      <c r="N1749" t="s">
        <v>370</v>
      </c>
      <c r="O1749" t="s">
        <v>78</v>
      </c>
      <c r="P1749" t="s">
        <v>883</v>
      </c>
      <c r="Q1749" t="s"/>
      <c r="R1749" t="s">
        <v>80</v>
      </c>
      <c r="S1749" t="s">
        <v>344</v>
      </c>
      <c r="T1749" t="s">
        <v>82</v>
      </c>
      <c r="U1749" t="s"/>
      <c r="V1749" t="s">
        <v>83</v>
      </c>
      <c r="W1749" t="s">
        <v>84</v>
      </c>
      <c r="X1749" t="s"/>
      <c r="Y1749" t="s">
        <v>85</v>
      </c>
      <c r="Z1749">
        <f>HYPERLINK("https://hotelmonitor-cachepage.eclerx.com/savepage/tk_15439117237068253_sr_2152.html","info")</f>
        <v/>
      </c>
      <c r="AA1749" t="n">
        <v>99241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87</v>
      </c>
      <c r="AO1749" t="s"/>
      <c r="AP1749" t="n">
        <v>108</v>
      </c>
      <c r="AQ1749" t="s">
        <v>88</v>
      </c>
      <c r="AR1749" t="s">
        <v>116</v>
      </c>
      <c r="AS1749" t="s"/>
      <c r="AT1749" t="s">
        <v>90</v>
      </c>
      <c r="AU1749" t="s"/>
      <c r="AV1749" t="s"/>
      <c r="AW1749" t="s"/>
      <c r="AX1749" t="s"/>
      <c r="AY1749" t="n">
        <v>2312005</v>
      </c>
      <c r="AZ1749" t="s">
        <v>884</v>
      </c>
      <c r="BA1749" t="s"/>
      <c r="BB1749" t="n">
        <v>55736</v>
      </c>
      <c r="BC1749" t="n">
        <v>9.9321556091309</v>
      </c>
      <c r="BD1749" t="n">
        <v>53.586168349539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882</v>
      </c>
      <c r="F1750" t="n">
        <v>530537</v>
      </c>
      <c r="G1750" t="s">
        <v>74</v>
      </c>
      <c r="H1750" t="s">
        <v>75</v>
      </c>
      <c r="I1750" t="s"/>
      <c r="J1750" t="s">
        <v>74</v>
      </c>
      <c r="K1750" t="n">
        <v>113</v>
      </c>
      <c r="L1750" t="s">
        <v>76</v>
      </c>
      <c r="M1750" t="s"/>
      <c r="N1750" t="s">
        <v>135</v>
      </c>
      <c r="O1750" t="s">
        <v>78</v>
      </c>
      <c r="P1750" t="s">
        <v>883</v>
      </c>
      <c r="Q1750" t="s"/>
      <c r="R1750" t="s">
        <v>80</v>
      </c>
      <c r="S1750" t="s">
        <v>152</v>
      </c>
      <c r="T1750" t="s">
        <v>82</v>
      </c>
      <c r="U1750" t="s"/>
      <c r="V1750" t="s">
        <v>83</v>
      </c>
      <c r="W1750" t="s">
        <v>84</v>
      </c>
      <c r="X1750" t="s"/>
      <c r="Y1750" t="s">
        <v>85</v>
      </c>
      <c r="Z1750">
        <f>HYPERLINK("https://hotelmonitor-cachepage.eclerx.com/savepage/tk_15439117237068253_sr_2152.html","info")</f>
        <v/>
      </c>
      <c r="AA1750" t="n">
        <v>99241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87</v>
      </c>
      <c r="AO1750" t="s"/>
      <c r="AP1750" t="n">
        <v>108</v>
      </c>
      <c r="AQ1750" t="s">
        <v>88</v>
      </c>
      <c r="AR1750" t="s">
        <v>116</v>
      </c>
      <c r="AS1750" t="s"/>
      <c r="AT1750" t="s">
        <v>90</v>
      </c>
      <c r="AU1750" t="s"/>
      <c r="AV1750" t="s"/>
      <c r="AW1750" t="s"/>
      <c r="AX1750" t="s"/>
      <c r="AY1750" t="n">
        <v>2312005</v>
      </c>
      <c r="AZ1750" t="s">
        <v>884</v>
      </c>
      <c r="BA1750" t="s"/>
      <c r="BB1750" t="n">
        <v>55736</v>
      </c>
      <c r="BC1750" t="n">
        <v>9.9321556091309</v>
      </c>
      <c r="BD1750" t="n">
        <v>53.586168349539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882</v>
      </c>
      <c r="F1751" t="n">
        <v>530537</v>
      </c>
      <c r="G1751" t="s">
        <v>74</v>
      </c>
      <c r="H1751" t="s">
        <v>75</v>
      </c>
      <c r="I1751" t="s"/>
      <c r="J1751" t="s">
        <v>74</v>
      </c>
      <c r="K1751" t="n">
        <v>114</v>
      </c>
      <c r="L1751" t="s">
        <v>76</v>
      </c>
      <c r="M1751" t="s"/>
      <c r="N1751" t="s">
        <v>77</v>
      </c>
      <c r="O1751" t="s">
        <v>78</v>
      </c>
      <c r="P1751" t="s">
        <v>883</v>
      </c>
      <c r="Q1751" t="s"/>
      <c r="R1751" t="s">
        <v>80</v>
      </c>
      <c r="S1751" t="s">
        <v>284</v>
      </c>
      <c r="T1751" t="s">
        <v>82</v>
      </c>
      <c r="U1751" t="s"/>
      <c r="V1751" t="s">
        <v>83</v>
      </c>
      <c r="W1751" t="s">
        <v>84</v>
      </c>
      <c r="X1751" t="s"/>
      <c r="Y1751" t="s">
        <v>85</v>
      </c>
      <c r="Z1751">
        <f>HYPERLINK("https://hotelmonitor-cachepage.eclerx.com/savepage/tk_15439117237068253_sr_2152.html","info")</f>
        <v/>
      </c>
      <c r="AA1751" t="n">
        <v>99241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87</v>
      </c>
      <c r="AO1751" t="s"/>
      <c r="AP1751" t="n">
        <v>108</v>
      </c>
      <c r="AQ1751" t="s">
        <v>88</v>
      </c>
      <c r="AR1751" t="s">
        <v>126</v>
      </c>
      <c r="AS1751" t="s"/>
      <c r="AT1751" t="s">
        <v>90</v>
      </c>
      <c r="AU1751" t="s"/>
      <c r="AV1751" t="s"/>
      <c r="AW1751" t="s"/>
      <c r="AX1751" t="s"/>
      <c r="AY1751" t="n">
        <v>2312005</v>
      </c>
      <c r="AZ1751" t="s">
        <v>884</v>
      </c>
      <c r="BA1751" t="s"/>
      <c r="BB1751" t="n">
        <v>55736</v>
      </c>
      <c r="BC1751" t="n">
        <v>9.9321556091309</v>
      </c>
      <c r="BD1751" t="n">
        <v>53.586168349539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882</v>
      </c>
      <c r="F1752" t="n">
        <v>530537</v>
      </c>
      <c r="G1752" t="s">
        <v>74</v>
      </c>
      <c r="H1752" t="s">
        <v>75</v>
      </c>
      <c r="I1752" t="s"/>
      <c r="J1752" t="s">
        <v>74</v>
      </c>
      <c r="K1752" t="n">
        <v>117</v>
      </c>
      <c r="L1752" t="s">
        <v>76</v>
      </c>
      <c r="M1752" t="s"/>
      <c r="N1752" t="s">
        <v>77</v>
      </c>
      <c r="O1752" t="s">
        <v>78</v>
      </c>
      <c r="P1752" t="s">
        <v>883</v>
      </c>
      <c r="Q1752" t="s"/>
      <c r="R1752" t="s">
        <v>80</v>
      </c>
      <c r="S1752" t="s">
        <v>526</v>
      </c>
      <c r="T1752" t="s">
        <v>82</v>
      </c>
      <c r="U1752" t="s"/>
      <c r="V1752" t="s">
        <v>83</v>
      </c>
      <c r="W1752" t="s">
        <v>84</v>
      </c>
      <c r="X1752" t="s"/>
      <c r="Y1752" t="s">
        <v>85</v>
      </c>
      <c r="Z1752">
        <f>HYPERLINK("https://hotelmonitor-cachepage.eclerx.com/savepage/tk_15439117237068253_sr_2152.html","info")</f>
        <v/>
      </c>
      <c r="AA1752" t="n">
        <v>99241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87</v>
      </c>
      <c r="AO1752" t="s"/>
      <c r="AP1752" t="n">
        <v>108</v>
      </c>
      <c r="AQ1752" t="s">
        <v>88</v>
      </c>
      <c r="AR1752" t="s">
        <v>89</v>
      </c>
      <c r="AS1752" t="s"/>
      <c r="AT1752" t="s">
        <v>90</v>
      </c>
      <c r="AU1752" t="s"/>
      <c r="AV1752" t="s"/>
      <c r="AW1752" t="s"/>
      <c r="AX1752" t="s"/>
      <c r="AY1752" t="n">
        <v>2312005</v>
      </c>
      <c r="AZ1752" t="s">
        <v>884</v>
      </c>
      <c r="BA1752" t="s"/>
      <c r="BB1752" t="n">
        <v>55736</v>
      </c>
      <c r="BC1752" t="n">
        <v>9.9321556091309</v>
      </c>
      <c r="BD1752" t="n">
        <v>53.586168349539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882</v>
      </c>
      <c r="F1753" t="n">
        <v>530537</v>
      </c>
      <c r="G1753" t="s">
        <v>74</v>
      </c>
      <c r="H1753" t="s">
        <v>75</v>
      </c>
      <c r="I1753" t="s"/>
      <c r="J1753" t="s">
        <v>74</v>
      </c>
      <c r="K1753" t="n">
        <v>122</v>
      </c>
      <c r="L1753" t="s">
        <v>76</v>
      </c>
      <c r="M1753" t="s"/>
      <c r="N1753" t="s">
        <v>117</v>
      </c>
      <c r="O1753" t="s">
        <v>78</v>
      </c>
      <c r="P1753" t="s">
        <v>883</v>
      </c>
      <c r="Q1753" t="s"/>
      <c r="R1753" t="s">
        <v>80</v>
      </c>
      <c r="S1753" t="s">
        <v>288</v>
      </c>
      <c r="T1753" t="s">
        <v>82</v>
      </c>
      <c r="U1753" t="s"/>
      <c r="V1753" t="s">
        <v>83</v>
      </c>
      <c r="W1753" t="s">
        <v>84</v>
      </c>
      <c r="X1753" t="s"/>
      <c r="Y1753" t="s">
        <v>85</v>
      </c>
      <c r="Z1753">
        <f>HYPERLINK("https://hotelmonitor-cachepage.eclerx.com/savepage/tk_15439117237068253_sr_2152.html","info")</f>
        <v/>
      </c>
      <c r="AA1753" t="n">
        <v>99241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87</v>
      </c>
      <c r="AO1753" t="s"/>
      <c r="AP1753" t="n">
        <v>108</v>
      </c>
      <c r="AQ1753" t="s">
        <v>88</v>
      </c>
      <c r="AR1753" t="s">
        <v>103</v>
      </c>
      <c r="AS1753" t="s"/>
      <c r="AT1753" t="s">
        <v>90</v>
      </c>
      <c r="AU1753" t="s"/>
      <c r="AV1753" t="s"/>
      <c r="AW1753" t="s"/>
      <c r="AX1753" t="s"/>
      <c r="AY1753" t="n">
        <v>2312005</v>
      </c>
      <c r="AZ1753" t="s">
        <v>884</v>
      </c>
      <c r="BA1753" t="s"/>
      <c r="BB1753" t="n">
        <v>55736</v>
      </c>
      <c r="BC1753" t="n">
        <v>9.9321556091309</v>
      </c>
      <c r="BD1753" t="n">
        <v>53.586168349539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882</v>
      </c>
      <c r="F1754" t="n">
        <v>530537</v>
      </c>
      <c r="G1754" t="s">
        <v>74</v>
      </c>
      <c r="H1754" t="s">
        <v>75</v>
      </c>
      <c r="I1754" t="s"/>
      <c r="J1754" t="s">
        <v>74</v>
      </c>
      <c r="K1754" t="n">
        <v>122</v>
      </c>
      <c r="L1754" t="s">
        <v>76</v>
      </c>
      <c r="M1754" t="s"/>
      <c r="N1754" t="s">
        <v>77</v>
      </c>
      <c r="O1754" t="s">
        <v>78</v>
      </c>
      <c r="P1754" t="s">
        <v>883</v>
      </c>
      <c r="Q1754" t="s"/>
      <c r="R1754" t="s">
        <v>80</v>
      </c>
      <c r="S1754" t="s">
        <v>288</v>
      </c>
      <c r="T1754" t="s">
        <v>82</v>
      </c>
      <c r="U1754" t="s"/>
      <c r="V1754" t="s">
        <v>83</v>
      </c>
      <c r="W1754" t="s">
        <v>84</v>
      </c>
      <c r="X1754" t="s"/>
      <c r="Y1754" t="s">
        <v>85</v>
      </c>
      <c r="Z1754">
        <f>HYPERLINK("https://hotelmonitor-cachepage.eclerx.com/savepage/tk_15439117237068253_sr_2152.html","info")</f>
        <v/>
      </c>
      <c r="AA1754" t="n">
        <v>99241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87</v>
      </c>
      <c r="AO1754" t="s"/>
      <c r="AP1754" t="n">
        <v>108</v>
      </c>
      <c r="AQ1754" t="s">
        <v>88</v>
      </c>
      <c r="AR1754" t="s">
        <v>119</v>
      </c>
      <c r="AS1754" t="s"/>
      <c r="AT1754" t="s">
        <v>90</v>
      </c>
      <c r="AU1754" t="s"/>
      <c r="AV1754" t="s"/>
      <c r="AW1754" t="s"/>
      <c r="AX1754" t="s"/>
      <c r="AY1754" t="n">
        <v>2312005</v>
      </c>
      <c r="AZ1754" t="s">
        <v>884</v>
      </c>
      <c r="BA1754" t="s"/>
      <c r="BB1754" t="n">
        <v>55736</v>
      </c>
      <c r="BC1754" t="n">
        <v>9.9321556091309</v>
      </c>
      <c r="BD1754" t="n">
        <v>53.586168349539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882</v>
      </c>
      <c r="F1755" t="n">
        <v>530537</v>
      </c>
      <c r="G1755" t="s">
        <v>74</v>
      </c>
      <c r="H1755" t="s">
        <v>75</v>
      </c>
      <c r="I1755" t="s"/>
      <c r="J1755" t="s">
        <v>74</v>
      </c>
      <c r="K1755" t="n">
        <v>161</v>
      </c>
      <c r="L1755" t="s">
        <v>76</v>
      </c>
      <c r="M1755" t="s"/>
      <c r="N1755" t="s">
        <v>77</v>
      </c>
      <c r="O1755" t="s">
        <v>78</v>
      </c>
      <c r="P1755" t="s">
        <v>883</v>
      </c>
      <c r="Q1755" t="s"/>
      <c r="R1755" t="s">
        <v>80</v>
      </c>
      <c r="S1755" t="s">
        <v>81</v>
      </c>
      <c r="T1755" t="s">
        <v>82</v>
      </c>
      <c r="U1755" t="s"/>
      <c r="V1755" t="s">
        <v>83</v>
      </c>
      <c r="W1755" t="s">
        <v>885</v>
      </c>
      <c r="X1755" t="s"/>
      <c r="Y1755" t="s">
        <v>85</v>
      </c>
      <c r="Z1755">
        <f>HYPERLINK("https://hotelmonitor-cachepage.eclerx.com/savepage/tk_15439117237068253_sr_2152.html","info")</f>
        <v/>
      </c>
      <c r="AA1755" t="n">
        <v>99241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87</v>
      </c>
      <c r="AO1755" t="s"/>
      <c r="AP1755" t="n">
        <v>108</v>
      </c>
      <c r="AQ1755" t="s">
        <v>88</v>
      </c>
      <c r="AR1755" t="s">
        <v>126</v>
      </c>
      <c r="AS1755" t="s"/>
      <c r="AT1755" t="s">
        <v>90</v>
      </c>
      <c r="AU1755" t="s"/>
      <c r="AV1755" t="s"/>
      <c r="AW1755" t="s"/>
      <c r="AX1755" t="s"/>
      <c r="AY1755" t="n">
        <v>2312005</v>
      </c>
      <c r="AZ1755" t="s">
        <v>884</v>
      </c>
      <c r="BA1755" t="s"/>
      <c r="BB1755" t="n">
        <v>55736</v>
      </c>
      <c r="BC1755" t="n">
        <v>9.9321556091309</v>
      </c>
      <c r="BD1755" t="n">
        <v>53.586168349539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882</v>
      </c>
      <c r="F1756" t="n">
        <v>530537</v>
      </c>
      <c r="G1756" t="s">
        <v>74</v>
      </c>
      <c r="H1756" t="s">
        <v>75</v>
      </c>
      <c r="I1756" t="s"/>
      <c r="J1756" t="s">
        <v>74</v>
      </c>
      <c r="K1756" t="n">
        <v>165</v>
      </c>
      <c r="L1756" t="s">
        <v>76</v>
      </c>
      <c r="M1756" t="s"/>
      <c r="N1756" t="s">
        <v>77</v>
      </c>
      <c r="O1756" t="s">
        <v>78</v>
      </c>
      <c r="P1756" t="s">
        <v>883</v>
      </c>
      <c r="Q1756" t="s"/>
      <c r="R1756" t="s">
        <v>80</v>
      </c>
      <c r="S1756" t="s">
        <v>412</v>
      </c>
      <c r="T1756" t="s">
        <v>82</v>
      </c>
      <c r="U1756" t="s"/>
      <c r="V1756" t="s">
        <v>83</v>
      </c>
      <c r="W1756" t="s">
        <v>885</v>
      </c>
      <c r="X1756" t="s"/>
      <c r="Y1756" t="s">
        <v>85</v>
      </c>
      <c r="Z1756">
        <f>HYPERLINK("https://hotelmonitor-cachepage.eclerx.com/savepage/tk_15439117237068253_sr_2152.html","info")</f>
        <v/>
      </c>
      <c r="AA1756" t="n">
        <v>99241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87</v>
      </c>
      <c r="AO1756" t="s"/>
      <c r="AP1756" t="n">
        <v>108</v>
      </c>
      <c r="AQ1756" t="s">
        <v>88</v>
      </c>
      <c r="AR1756" t="s">
        <v>119</v>
      </c>
      <c r="AS1756" t="s"/>
      <c r="AT1756" t="s">
        <v>90</v>
      </c>
      <c r="AU1756" t="s"/>
      <c r="AV1756" t="s"/>
      <c r="AW1756" t="s"/>
      <c r="AX1756" t="s"/>
      <c r="AY1756" t="n">
        <v>2312005</v>
      </c>
      <c r="AZ1756" t="s">
        <v>884</v>
      </c>
      <c r="BA1756" t="s"/>
      <c r="BB1756" t="n">
        <v>55736</v>
      </c>
      <c r="BC1756" t="n">
        <v>9.9321556091309</v>
      </c>
      <c r="BD1756" t="n">
        <v>53.586168349539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882</v>
      </c>
      <c r="F1757" t="n">
        <v>530537</v>
      </c>
      <c r="G1757" t="s">
        <v>74</v>
      </c>
      <c r="H1757" t="s">
        <v>75</v>
      </c>
      <c r="I1757" t="s"/>
      <c r="J1757" t="s">
        <v>74</v>
      </c>
      <c r="K1757" t="n">
        <v>166</v>
      </c>
      <c r="L1757" t="s">
        <v>76</v>
      </c>
      <c r="M1757" t="s"/>
      <c r="N1757" t="s">
        <v>117</v>
      </c>
      <c r="O1757" t="s">
        <v>78</v>
      </c>
      <c r="P1757" t="s">
        <v>883</v>
      </c>
      <c r="Q1757" t="s"/>
      <c r="R1757" t="s">
        <v>80</v>
      </c>
      <c r="S1757" t="s">
        <v>160</v>
      </c>
      <c r="T1757" t="s">
        <v>82</v>
      </c>
      <c r="U1757" t="s"/>
      <c r="V1757" t="s">
        <v>83</v>
      </c>
      <c r="W1757" t="s">
        <v>885</v>
      </c>
      <c r="X1757" t="s"/>
      <c r="Y1757" t="s">
        <v>85</v>
      </c>
      <c r="Z1757">
        <f>HYPERLINK("https://hotelmonitor-cachepage.eclerx.com/savepage/tk_15439117237068253_sr_2152.html","info")</f>
        <v/>
      </c>
      <c r="AA1757" t="n">
        <v>99241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87</v>
      </c>
      <c r="AO1757" t="s"/>
      <c r="AP1757" t="n">
        <v>108</v>
      </c>
      <c r="AQ1757" t="s">
        <v>88</v>
      </c>
      <c r="AR1757" t="s">
        <v>103</v>
      </c>
      <c r="AS1757" t="s"/>
      <c r="AT1757" t="s">
        <v>90</v>
      </c>
      <c r="AU1757" t="s"/>
      <c r="AV1757" t="s"/>
      <c r="AW1757" t="s"/>
      <c r="AX1757" t="s"/>
      <c r="AY1757" t="n">
        <v>2312005</v>
      </c>
      <c r="AZ1757" t="s">
        <v>884</v>
      </c>
      <c r="BA1757" t="s"/>
      <c r="BB1757" t="n">
        <v>55736</v>
      </c>
      <c r="BC1757" t="n">
        <v>9.9321556091309</v>
      </c>
      <c r="BD1757" t="n">
        <v>53.586168349539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882</v>
      </c>
      <c r="F1758" t="n">
        <v>530537</v>
      </c>
      <c r="G1758" t="s">
        <v>74</v>
      </c>
      <c r="H1758" t="s">
        <v>75</v>
      </c>
      <c r="I1758" t="s"/>
      <c r="J1758" t="s">
        <v>74</v>
      </c>
      <c r="K1758" t="n">
        <v>172</v>
      </c>
      <c r="L1758" t="s">
        <v>76</v>
      </c>
      <c r="M1758" t="s"/>
      <c r="N1758" t="s">
        <v>77</v>
      </c>
      <c r="O1758" t="s">
        <v>78</v>
      </c>
      <c r="P1758" t="s">
        <v>883</v>
      </c>
      <c r="Q1758" t="s"/>
      <c r="R1758" t="s">
        <v>80</v>
      </c>
      <c r="S1758" t="s">
        <v>161</v>
      </c>
      <c r="T1758" t="s">
        <v>82</v>
      </c>
      <c r="U1758" t="s"/>
      <c r="V1758" t="s">
        <v>83</v>
      </c>
      <c r="W1758" t="s">
        <v>885</v>
      </c>
      <c r="X1758" t="s"/>
      <c r="Y1758" t="s">
        <v>85</v>
      </c>
      <c r="Z1758">
        <f>HYPERLINK("https://hotelmonitor-cachepage.eclerx.com/savepage/tk_15439117237068253_sr_2152.html","info")</f>
        <v/>
      </c>
      <c r="AA1758" t="n">
        <v>99241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87</v>
      </c>
      <c r="AO1758" t="s"/>
      <c r="AP1758" t="n">
        <v>108</v>
      </c>
      <c r="AQ1758" t="s">
        <v>88</v>
      </c>
      <c r="AR1758" t="s">
        <v>89</v>
      </c>
      <c r="AS1758" t="s"/>
      <c r="AT1758" t="s">
        <v>90</v>
      </c>
      <c r="AU1758" t="s"/>
      <c r="AV1758" t="s"/>
      <c r="AW1758" t="s"/>
      <c r="AX1758" t="s"/>
      <c r="AY1758" t="n">
        <v>2312005</v>
      </c>
      <c r="AZ1758" t="s">
        <v>884</v>
      </c>
      <c r="BA1758" t="s"/>
      <c r="BB1758" t="n">
        <v>55736</v>
      </c>
      <c r="BC1758" t="n">
        <v>9.9321556091309</v>
      </c>
      <c r="BD1758" t="n">
        <v>53.586168349539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882</v>
      </c>
      <c r="F1759" t="n">
        <v>530537</v>
      </c>
      <c r="G1759" t="s">
        <v>74</v>
      </c>
      <c r="H1759" t="s">
        <v>75</v>
      </c>
      <c r="I1759" t="s"/>
      <c r="J1759" t="s">
        <v>74</v>
      </c>
      <c r="K1759" t="n">
        <v>173</v>
      </c>
      <c r="L1759" t="s">
        <v>76</v>
      </c>
      <c r="M1759" t="s"/>
      <c r="N1759" t="s">
        <v>77</v>
      </c>
      <c r="O1759" t="s">
        <v>78</v>
      </c>
      <c r="P1759" t="s">
        <v>883</v>
      </c>
      <c r="Q1759" t="s"/>
      <c r="R1759" t="s">
        <v>80</v>
      </c>
      <c r="S1759" t="s">
        <v>504</v>
      </c>
      <c r="T1759" t="s">
        <v>82</v>
      </c>
      <c r="U1759" t="s"/>
      <c r="V1759" t="s">
        <v>83</v>
      </c>
      <c r="W1759" t="s">
        <v>94</v>
      </c>
      <c r="X1759" t="s"/>
      <c r="Y1759" t="s">
        <v>85</v>
      </c>
      <c r="Z1759">
        <f>HYPERLINK("https://hotelmonitor-cachepage.eclerx.com/savepage/tk_15439117237068253_sr_2152.html","info")</f>
        <v/>
      </c>
      <c r="AA1759" t="n">
        <v>99241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87</v>
      </c>
      <c r="AO1759" t="s"/>
      <c r="AP1759" t="n">
        <v>108</v>
      </c>
      <c r="AQ1759" t="s">
        <v>88</v>
      </c>
      <c r="AR1759" t="s">
        <v>156</v>
      </c>
      <c r="AS1759" t="s"/>
      <c r="AT1759" t="s">
        <v>90</v>
      </c>
      <c r="AU1759" t="s"/>
      <c r="AV1759" t="s"/>
      <c r="AW1759" t="s"/>
      <c r="AX1759" t="s"/>
      <c r="AY1759" t="n">
        <v>2312005</v>
      </c>
      <c r="AZ1759" t="s">
        <v>884</v>
      </c>
      <c r="BA1759" t="s"/>
      <c r="BB1759" t="n">
        <v>55736</v>
      </c>
      <c r="BC1759" t="n">
        <v>9.9321556091309</v>
      </c>
      <c r="BD1759" t="n">
        <v>53.586168349539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882</v>
      </c>
      <c r="F1760" t="n">
        <v>530537</v>
      </c>
      <c r="G1760" t="s">
        <v>74</v>
      </c>
      <c r="H1760" t="s">
        <v>75</v>
      </c>
      <c r="I1760" t="s"/>
      <c r="J1760" t="s">
        <v>74</v>
      </c>
      <c r="K1760" t="n">
        <v>195</v>
      </c>
      <c r="L1760" t="s">
        <v>76</v>
      </c>
      <c r="M1760" t="s"/>
      <c r="N1760" t="s">
        <v>370</v>
      </c>
      <c r="O1760" t="s">
        <v>78</v>
      </c>
      <c r="P1760" t="s">
        <v>883</v>
      </c>
      <c r="Q1760" t="s"/>
      <c r="R1760" t="s">
        <v>80</v>
      </c>
      <c r="S1760" t="s">
        <v>886</v>
      </c>
      <c r="T1760" t="s">
        <v>82</v>
      </c>
      <c r="U1760" t="s"/>
      <c r="V1760" t="s">
        <v>83</v>
      </c>
      <c r="W1760" t="s">
        <v>885</v>
      </c>
      <c r="X1760" t="s"/>
      <c r="Y1760" t="s">
        <v>85</v>
      </c>
      <c r="Z1760">
        <f>HYPERLINK("https://hotelmonitor-cachepage.eclerx.com/savepage/tk_15439117237068253_sr_2152.html","info")</f>
        <v/>
      </c>
      <c r="AA1760" t="n">
        <v>99241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87</v>
      </c>
      <c r="AO1760" t="s"/>
      <c r="AP1760" t="n">
        <v>108</v>
      </c>
      <c r="AQ1760" t="s">
        <v>88</v>
      </c>
      <c r="AR1760" t="s">
        <v>110</v>
      </c>
      <c r="AS1760" t="s"/>
      <c r="AT1760" t="s">
        <v>90</v>
      </c>
      <c r="AU1760" t="s"/>
      <c r="AV1760" t="s"/>
      <c r="AW1760" t="s"/>
      <c r="AX1760" t="s"/>
      <c r="AY1760" t="n">
        <v>2312005</v>
      </c>
      <c r="AZ1760" t="s">
        <v>884</v>
      </c>
      <c r="BA1760" t="s"/>
      <c r="BB1760" t="n">
        <v>55736</v>
      </c>
      <c r="BC1760" t="n">
        <v>9.9321556091309</v>
      </c>
      <c r="BD1760" t="n">
        <v>53.586168349539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882</v>
      </c>
      <c r="F1761" t="n">
        <v>530537</v>
      </c>
      <c r="G1761" t="s">
        <v>74</v>
      </c>
      <c r="H1761" t="s">
        <v>75</v>
      </c>
      <c r="I1761" t="s"/>
      <c r="J1761" t="s">
        <v>74</v>
      </c>
      <c r="K1761" t="n">
        <v>200</v>
      </c>
      <c r="L1761" t="s">
        <v>76</v>
      </c>
      <c r="M1761" t="s"/>
      <c r="N1761" t="s">
        <v>77</v>
      </c>
      <c r="O1761" t="s">
        <v>78</v>
      </c>
      <c r="P1761" t="s">
        <v>883</v>
      </c>
      <c r="Q1761" t="s"/>
      <c r="R1761" t="s">
        <v>80</v>
      </c>
      <c r="S1761" t="s">
        <v>755</v>
      </c>
      <c r="T1761" t="s">
        <v>82</v>
      </c>
      <c r="U1761" t="s"/>
      <c r="V1761" t="s">
        <v>83</v>
      </c>
      <c r="W1761" t="s">
        <v>885</v>
      </c>
      <c r="X1761" t="s"/>
      <c r="Y1761" t="s">
        <v>85</v>
      </c>
      <c r="Z1761">
        <f>HYPERLINK("https://hotelmonitor-cachepage.eclerx.com/savepage/tk_15439117237068253_sr_2152.html","info")</f>
        <v/>
      </c>
      <c r="AA1761" t="n">
        <v>99241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87</v>
      </c>
      <c r="AO1761" t="s"/>
      <c r="AP1761" t="n">
        <v>108</v>
      </c>
      <c r="AQ1761" t="s">
        <v>88</v>
      </c>
      <c r="AR1761" t="s">
        <v>119</v>
      </c>
      <c r="AS1761" t="s"/>
      <c r="AT1761" t="s">
        <v>90</v>
      </c>
      <c r="AU1761" t="s"/>
      <c r="AV1761" t="s"/>
      <c r="AW1761" t="s"/>
      <c r="AX1761" t="s"/>
      <c r="AY1761" t="n">
        <v>2312005</v>
      </c>
      <c r="AZ1761" t="s">
        <v>884</v>
      </c>
      <c r="BA1761" t="s"/>
      <c r="BB1761" t="n">
        <v>55736</v>
      </c>
      <c r="BC1761" t="n">
        <v>9.9321556091309</v>
      </c>
      <c r="BD1761" t="n">
        <v>53.586168349539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882</v>
      </c>
      <c r="F1762" t="n">
        <v>530537</v>
      </c>
      <c r="G1762" t="s">
        <v>74</v>
      </c>
      <c r="H1762" t="s">
        <v>75</v>
      </c>
      <c r="I1762" t="s"/>
      <c r="J1762" t="s">
        <v>74</v>
      </c>
      <c r="K1762" t="n">
        <v>201</v>
      </c>
      <c r="L1762" t="s">
        <v>76</v>
      </c>
      <c r="M1762" t="s"/>
      <c r="N1762" t="s">
        <v>117</v>
      </c>
      <c r="O1762" t="s">
        <v>78</v>
      </c>
      <c r="P1762" t="s">
        <v>883</v>
      </c>
      <c r="Q1762" t="s"/>
      <c r="R1762" t="s">
        <v>80</v>
      </c>
      <c r="S1762" t="s">
        <v>465</v>
      </c>
      <c r="T1762" t="s">
        <v>82</v>
      </c>
      <c r="U1762" t="s"/>
      <c r="V1762" t="s">
        <v>83</v>
      </c>
      <c r="W1762" t="s">
        <v>885</v>
      </c>
      <c r="X1762" t="s"/>
      <c r="Y1762" t="s">
        <v>85</v>
      </c>
      <c r="Z1762">
        <f>HYPERLINK("https://hotelmonitor-cachepage.eclerx.com/savepage/tk_15439117237068253_sr_2152.html","info")</f>
        <v/>
      </c>
      <c r="AA1762" t="n">
        <v>99241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87</v>
      </c>
      <c r="AO1762" t="s"/>
      <c r="AP1762" t="n">
        <v>108</v>
      </c>
      <c r="AQ1762" t="s">
        <v>88</v>
      </c>
      <c r="AR1762" t="s">
        <v>103</v>
      </c>
      <c r="AS1762" t="s"/>
      <c r="AT1762" t="s">
        <v>90</v>
      </c>
      <c r="AU1762" t="s"/>
      <c r="AV1762" t="s"/>
      <c r="AW1762" t="s"/>
      <c r="AX1762" t="s"/>
      <c r="AY1762" t="n">
        <v>2312005</v>
      </c>
      <c r="AZ1762" t="s">
        <v>884</v>
      </c>
      <c r="BA1762" t="s"/>
      <c r="BB1762" t="n">
        <v>55736</v>
      </c>
      <c r="BC1762" t="n">
        <v>9.9321556091309</v>
      </c>
      <c r="BD1762" t="n">
        <v>53.586168349539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882</v>
      </c>
      <c r="F1763" t="n">
        <v>530537</v>
      </c>
      <c r="G1763" t="s">
        <v>74</v>
      </c>
      <c r="H1763" t="s">
        <v>75</v>
      </c>
      <c r="I1763" t="s"/>
      <c r="J1763" t="s">
        <v>74</v>
      </c>
      <c r="K1763" t="n">
        <v>204</v>
      </c>
      <c r="L1763" t="s">
        <v>76</v>
      </c>
      <c r="M1763" t="s"/>
      <c r="N1763" t="s">
        <v>370</v>
      </c>
      <c r="O1763" t="s">
        <v>78</v>
      </c>
      <c r="P1763" t="s">
        <v>883</v>
      </c>
      <c r="Q1763" t="s"/>
      <c r="R1763" t="s">
        <v>80</v>
      </c>
      <c r="S1763" t="s">
        <v>436</v>
      </c>
      <c r="T1763" t="s">
        <v>82</v>
      </c>
      <c r="U1763" t="s"/>
      <c r="V1763" t="s">
        <v>83</v>
      </c>
      <c r="W1763" t="s">
        <v>885</v>
      </c>
      <c r="X1763" t="s"/>
      <c r="Y1763" t="s">
        <v>85</v>
      </c>
      <c r="Z1763">
        <f>HYPERLINK("https://hotelmonitor-cachepage.eclerx.com/savepage/tk_15439117237068253_sr_2152.html","info")</f>
        <v/>
      </c>
      <c r="AA1763" t="n">
        <v>99241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87</v>
      </c>
      <c r="AO1763" t="s"/>
      <c r="AP1763" t="n">
        <v>108</v>
      </c>
      <c r="AQ1763" t="s">
        <v>88</v>
      </c>
      <c r="AR1763" t="s">
        <v>116</v>
      </c>
      <c r="AS1763" t="s"/>
      <c r="AT1763" t="s">
        <v>90</v>
      </c>
      <c r="AU1763" t="s"/>
      <c r="AV1763" t="s"/>
      <c r="AW1763" t="s"/>
      <c r="AX1763" t="s"/>
      <c r="AY1763" t="n">
        <v>2312005</v>
      </c>
      <c r="AZ1763" t="s">
        <v>884</v>
      </c>
      <c r="BA1763" t="s"/>
      <c r="BB1763" t="n">
        <v>55736</v>
      </c>
      <c r="BC1763" t="n">
        <v>9.9321556091309</v>
      </c>
      <c r="BD1763" t="n">
        <v>53.586168349539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882</v>
      </c>
      <c r="F1764" t="n">
        <v>530537</v>
      </c>
      <c r="G1764" t="s">
        <v>74</v>
      </c>
      <c r="H1764" t="s">
        <v>75</v>
      </c>
      <c r="I1764" t="s"/>
      <c r="J1764" t="s">
        <v>74</v>
      </c>
      <c r="K1764" t="n">
        <v>218</v>
      </c>
      <c r="L1764" t="s">
        <v>76</v>
      </c>
      <c r="M1764" t="s"/>
      <c r="N1764" t="s">
        <v>559</v>
      </c>
      <c r="O1764" t="s">
        <v>78</v>
      </c>
      <c r="P1764" t="s">
        <v>883</v>
      </c>
      <c r="Q1764" t="s"/>
      <c r="R1764" t="s">
        <v>80</v>
      </c>
      <c r="S1764" t="s">
        <v>201</v>
      </c>
      <c r="T1764" t="s">
        <v>82</v>
      </c>
      <c r="U1764" t="s"/>
      <c r="V1764" t="s">
        <v>83</v>
      </c>
      <c r="W1764" t="s">
        <v>84</v>
      </c>
      <c r="X1764" t="s"/>
      <c r="Y1764" t="s">
        <v>85</v>
      </c>
      <c r="Z1764">
        <f>HYPERLINK("https://hotelmonitor-cachepage.eclerx.com/savepage/tk_15439117237068253_sr_2152.html","info")</f>
        <v/>
      </c>
      <c r="AA1764" t="n">
        <v>99241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87</v>
      </c>
      <c r="AO1764" t="s"/>
      <c r="AP1764" t="n">
        <v>108</v>
      </c>
      <c r="AQ1764" t="s">
        <v>88</v>
      </c>
      <c r="AR1764" t="s">
        <v>156</v>
      </c>
      <c r="AS1764" t="s"/>
      <c r="AT1764" t="s">
        <v>90</v>
      </c>
      <c r="AU1764" t="s"/>
      <c r="AV1764" t="s"/>
      <c r="AW1764" t="s"/>
      <c r="AX1764" t="s"/>
      <c r="AY1764" t="n">
        <v>2312005</v>
      </c>
      <c r="AZ1764" t="s">
        <v>884</v>
      </c>
      <c r="BA1764" t="s"/>
      <c r="BB1764" t="n">
        <v>55736</v>
      </c>
      <c r="BC1764" t="n">
        <v>9.9321556091309</v>
      </c>
      <c r="BD1764" t="n">
        <v>53.586168349539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882</v>
      </c>
      <c r="F1765" t="n">
        <v>530537</v>
      </c>
      <c r="G1765" t="s">
        <v>74</v>
      </c>
      <c r="H1765" t="s">
        <v>75</v>
      </c>
      <c r="I1765" t="s"/>
      <c r="J1765" t="s">
        <v>74</v>
      </c>
      <c r="K1765" t="n">
        <v>221</v>
      </c>
      <c r="L1765" t="s">
        <v>76</v>
      </c>
      <c r="M1765" t="s"/>
      <c r="N1765" t="s">
        <v>77</v>
      </c>
      <c r="O1765" t="s">
        <v>78</v>
      </c>
      <c r="P1765" t="s">
        <v>883</v>
      </c>
      <c r="Q1765" t="s"/>
      <c r="R1765" t="s">
        <v>80</v>
      </c>
      <c r="S1765" t="s">
        <v>205</v>
      </c>
      <c r="T1765" t="s">
        <v>82</v>
      </c>
      <c r="U1765" t="s"/>
      <c r="V1765" t="s">
        <v>83</v>
      </c>
      <c r="W1765" t="s">
        <v>84</v>
      </c>
      <c r="X1765" t="s"/>
      <c r="Y1765" t="s">
        <v>85</v>
      </c>
      <c r="Z1765">
        <f>HYPERLINK("https://hotelmonitor-cachepage.eclerx.com/savepage/tk_15439117237068253_sr_2152.html","info")</f>
        <v/>
      </c>
      <c r="AA1765" t="n">
        <v>99241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87</v>
      </c>
      <c r="AO1765" t="s"/>
      <c r="AP1765" t="n">
        <v>108</v>
      </c>
      <c r="AQ1765" t="s">
        <v>88</v>
      </c>
      <c r="AR1765" t="s">
        <v>156</v>
      </c>
      <c r="AS1765" t="s"/>
      <c r="AT1765" t="s">
        <v>90</v>
      </c>
      <c r="AU1765" t="s"/>
      <c r="AV1765" t="s"/>
      <c r="AW1765" t="s"/>
      <c r="AX1765" t="s"/>
      <c r="AY1765" t="n">
        <v>2312005</v>
      </c>
      <c r="AZ1765" t="s">
        <v>884</v>
      </c>
      <c r="BA1765" t="s"/>
      <c r="BB1765" t="n">
        <v>55736</v>
      </c>
      <c r="BC1765" t="n">
        <v>9.9321556091309</v>
      </c>
      <c r="BD1765" t="n">
        <v>53.586168349539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882</v>
      </c>
      <c r="F1766" t="n">
        <v>530537</v>
      </c>
      <c r="G1766" t="s">
        <v>74</v>
      </c>
      <c r="H1766" t="s">
        <v>75</v>
      </c>
      <c r="I1766" t="s"/>
      <c r="J1766" t="s">
        <v>74</v>
      </c>
      <c r="K1766" t="n">
        <v>399</v>
      </c>
      <c r="L1766" t="s">
        <v>76</v>
      </c>
      <c r="M1766" t="s"/>
      <c r="N1766" t="s">
        <v>559</v>
      </c>
      <c r="O1766" t="s">
        <v>78</v>
      </c>
      <c r="P1766" t="s">
        <v>883</v>
      </c>
      <c r="Q1766" t="s"/>
      <c r="R1766" t="s">
        <v>80</v>
      </c>
      <c r="S1766" t="s">
        <v>887</v>
      </c>
      <c r="T1766" t="s">
        <v>82</v>
      </c>
      <c r="U1766" t="s"/>
      <c r="V1766" t="s">
        <v>83</v>
      </c>
      <c r="W1766" t="s">
        <v>885</v>
      </c>
      <c r="X1766" t="s"/>
      <c r="Y1766" t="s">
        <v>85</v>
      </c>
      <c r="Z1766">
        <f>HYPERLINK("https://hotelmonitor-cachepage.eclerx.com/savepage/tk_15439117237068253_sr_2152.html","info")</f>
        <v/>
      </c>
      <c r="AA1766" t="n">
        <v>99241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87</v>
      </c>
      <c r="AO1766" t="s"/>
      <c r="AP1766" t="n">
        <v>108</v>
      </c>
      <c r="AQ1766" t="s">
        <v>88</v>
      </c>
      <c r="AR1766" t="s">
        <v>156</v>
      </c>
      <c r="AS1766" t="s"/>
      <c r="AT1766" t="s">
        <v>90</v>
      </c>
      <c r="AU1766" t="s"/>
      <c r="AV1766" t="s"/>
      <c r="AW1766" t="s"/>
      <c r="AX1766" t="s"/>
      <c r="AY1766" t="n">
        <v>2312005</v>
      </c>
      <c r="AZ1766" t="s">
        <v>884</v>
      </c>
      <c r="BA1766" t="s"/>
      <c r="BB1766" t="n">
        <v>55736</v>
      </c>
      <c r="BC1766" t="n">
        <v>9.9321556091309</v>
      </c>
      <c r="BD1766" t="n">
        <v>53.586168349539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888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148</v>
      </c>
      <c r="L1767" t="s">
        <v>76</v>
      </c>
      <c r="M1767" t="s"/>
      <c r="N1767" t="s">
        <v>568</v>
      </c>
      <c r="O1767" t="s">
        <v>78</v>
      </c>
      <c r="P1767" t="s">
        <v>888</v>
      </c>
      <c r="Q1767" t="s"/>
      <c r="R1767" t="s">
        <v>80</v>
      </c>
      <c r="S1767" t="s">
        <v>485</v>
      </c>
      <c r="T1767" t="s">
        <v>82</v>
      </c>
      <c r="U1767" t="s"/>
      <c r="V1767" t="s">
        <v>83</v>
      </c>
      <c r="W1767" t="s">
        <v>84</v>
      </c>
      <c r="X1767" t="s"/>
      <c r="Y1767" t="s">
        <v>85</v>
      </c>
      <c r="Z1767">
        <f>HYPERLINK("https://hotelmonitor-cachepage.eclerx.com/savepage/tk_1543911461107643_sr_2152.html","info")</f>
        <v/>
      </c>
      <c r="AA1767" t="n">
        <v>-6796707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87</v>
      </c>
      <c r="AO1767" t="s"/>
      <c r="AP1767" t="n">
        <v>12</v>
      </c>
      <c r="AQ1767" t="s">
        <v>88</v>
      </c>
      <c r="AR1767" t="s">
        <v>107</v>
      </c>
      <c r="AS1767" t="s"/>
      <c r="AT1767" t="s">
        <v>90</v>
      </c>
      <c r="AU1767" t="s"/>
      <c r="AV1767" t="s"/>
      <c r="AW1767" t="s"/>
      <c r="AX1767" t="s"/>
      <c r="AY1767" t="n">
        <v>6796707</v>
      </c>
      <c r="AZ1767" t="s">
        <v>322</v>
      </c>
      <c r="BA1767" t="s"/>
      <c r="BB1767" t="n">
        <v>29310</v>
      </c>
      <c r="BC1767" t="n">
        <v>0</v>
      </c>
      <c r="BD1767" t="n">
        <v>0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888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160</v>
      </c>
      <c r="L1768" t="s">
        <v>76</v>
      </c>
      <c r="M1768" t="s"/>
      <c r="N1768" t="s">
        <v>889</v>
      </c>
      <c r="O1768" t="s">
        <v>78</v>
      </c>
      <c r="P1768" t="s">
        <v>888</v>
      </c>
      <c r="Q1768" t="s"/>
      <c r="R1768" t="s">
        <v>80</v>
      </c>
      <c r="S1768" t="s">
        <v>356</v>
      </c>
      <c r="T1768" t="s">
        <v>82</v>
      </c>
      <c r="U1768" t="s"/>
      <c r="V1768" t="s">
        <v>83</v>
      </c>
      <c r="W1768" t="s">
        <v>84</v>
      </c>
      <c r="X1768" t="s"/>
      <c r="Y1768" t="s">
        <v>85</v>
      </c>
      <c r="Z1768">
        <f>HYPERLINK("https://hotelmonitor-cachepage.eclerx.com/savepage/tk_1543911461107643_sr_2152.html","info")</f>
        <v/>
      </c>
      <c r="AA1768" t="n">
        <v>-6796707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87</v>
      </c>
      <c r="AO1768" t="s"/>
      <c r="AP1768" t="n">
        <v>12</v>
      </c>
      <c r="AQ1768" t="s">
        <v>88</v>
      </c>
      <c r="AR1768" t="s">
        <v>107</v>
      </c>
      <c r="AS1768" t="s"/>
      <c r="AT1768" t="s">
        <v>90</v>
      </c>
      <c r="AU1768" t="s"/>
      <c r="AV1768" t="s"/>
      <c r="AW1768" t="s"/>
      <c r="AX1768" t="s"/>
      <c r="AY1768" t="n">
        <v>6796707</v>
      </c>
      <c r="AZ1768" t="s">
        <v>322</v>
      </c>
      <c r="BA1768" t="s"/>
      <c r="BB1768" t="n">
        <v>29310</v>
      </c>
      <c r="BC1768" t="n">
        <v>0</v>
      </c>
      <c r="BD1768" t="n">
        <v>0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890</v>
      </c>
      <c r="F1769" t="n">
        <v>530535</v>
      </c>
      <c r="G1769" t="s">
        <v>74</v>
      </c>
      <c r="H1769" t="s">
        <v>75</v>
      </c>
      <c r="I1769" t="s"/>
      <c r="J1769" t="s">
        <v>74</v>
      </c>
      <c r="K1769" t="n">
        <v>102</v>
      </c>
      <c r="L1769" t="s">
        <v>76</v>
      </c>
      <c r="M1769" t="s"/>
      <c r="N1769" t="s">
        <v>891</v>
      </c>
      <c r="O1769" t="s">
        <v>78</v>
      </c>
      <c r="P1769" t="s">
        <v>892</v>
      </c>
      <c r="Q1769" t="s"/>
      <c r="R1769" t="s">
        <v>80</v>
      </c>
      <c r="S1769" t="s">
        <v>316</v>
      </c>
      <c r="T1769" t="s">
        <v>82</v>
      </c>
      <c r="U1769" t="s"/>
      <c r="V1769" t="s">
        <v>83</v>
      </c>
      <c r="W1769" t="s">
        <v>94</v>
      </c>
      <c r="X1769" t="s"/>
      <c r="Y1769" t="s">
        <v>85</v>
      </c>
      <c r="Z1769">
        <f>HYPERLINK("https://hotelmonitor-cachepage.eclerx.com/savepage/tk_15439116671138723_sr_2152.html","info")</f>
        <v/>
      </c>
      <c r="AA1769" t="n">
        <v>99186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87</v>
      </c>
      <c r="AO1769" t="s"/>
      <c r="AP1769" t="n">
        <v>87</v>
      </c>
      <c r="AQ1769" t="s">
        <v>88</v>
      </c>
      <c r="AR1769" t="s">
        <v>110</v>
      </c>
      <c r="AS1769" t="s"/>
      <c r="AT1769" t="s">
        <v>90</v>
      </c>
      <c r="AU1769" t="s"/>
      <c r="AV1769" t="s"/>
      <c r="AW1769" t="s"/>
      <c r="AX1769" t="s"/>
      <c r="AY1769" t="n">
        <v>4915732</v>
      </c>
      <c r="AZ1769" t="s">
        <v>893</v>
      </c>
      <c r="BA1769" t="s"/>
      <c r="BB1769" t="n">
        <v>46748</v>
      </c>
      <c r="BC1769" t="n">
        <v>10.020872</v>
      </c>
      <c r="BD1769" t="n">
        <v>53.557176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890</v>
      </c>
      <c r="F1770" t="n">
        <v>530535</v>
      </c>
      <c r="G1770" t="s">
        <v>74</v>
      </c>
      <c r="H1770" t="s">
        <v>75</v>
      </c>
      <c r="I1770" t="s"/>
      <c r="J1770" t="s">
        <v>74</v>
      </c>
      <c r="K1770" t="n">
        <v>106</v>
      </c>
      <c r="L1770" t="s">
        <v>76</v>
      </c>
      <c r="M1770" t="s"/>
      <c r="N1770" t="s">
        <v>891</v>
      </c>
      <c r="O1770" t="s">
        <v>78</v>
      </c>
      <c r="P1770" t="s">
        <v>892</v>
      </c>
      <c r="Q1770" t="s"/>
      <c r="R1770" t="s">
        <v>80</v>
      </c>
      <c r="S1770" t="s">
        <v>178</v>
      </c>
      <c r="T1770" t="s">
        <v>82</v>
      </c>
      <c r="U1770" t="s"/>
      <c r="V1770" t="s">
        <v>83</v>
      </c>
      <c r="W1770" t="s">
        <v>94</v>
      </c>
      <c r="X1770" t="s"/>
      <c r="Y1770" t="s">
        <v>85</v>
      </c>
      <c r="Z1770">
        <f>HYPERLINK("https://hotelmonitor-cachepage.eclerx.com/savepage/tk_15439116671138723_sr_2152.html","info")</f>
        <v/>
      </c>
      <c r="AA1770" t="n">
        <v>99186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87</v>
      </c>
      <c r="AO1770" t="s"/>
      <c r="AP1770" t="n">
        <v>87</v>
      </c>
      <c r="AQ1770" t="s">
        <v>88</v>
      </c>
      <c r="AR1770" t="s">
        <v>116</v>
      </c>
      <c r="AS1770" t="s"/>
      <c r="AT1770" t="s">
        <v>90</v>
      </c>
      <c r="AU1770" t="s"/>
      <c r="AV1770" t="s"/>
      <c r="AW1770" t="s"/>
      <c r="AX1770" t="s"/>
      <c r="AY1770" t="n">
        <v>4915732</v>
      </c>
      <c r="AZ1770" t="s">
        <v>893</v>
      </c>
      <c r="BA1770" t="s"/>
      <c r="BB1770" t="n">
        <v>46748</v>
      </c>
      <c r="BC1770" t="n">
        <v>10.020872</v>
      </c>
      <c r="BD1770" t="n">
        <v>53.557176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97</v>
      </c>
      <c r="B1771" t="s">
        <v>71</v>
      </c>
      <c r="C1771" t="s">
        <v>98</v>
      </c>
      <c r="D1771" t="n">
        <v>2</v>
      </c>
      <c r="E1771" t="s">
        <v>882</v>
      </c>
      <c r="F1771" t="n">
        <v>530537</v>
      </c>
      <c r="G1771" t="s">
        <v>74</v>
      </c>
      <c r="H1771" t="s">
        <v>75</v>
      </c>
      <c r="I1771" t="s"/>
      <c r="J1771" t="s">
        <v>74</v>
      </c>
      <c r="K1771" t="n">
        <v>83</v>
      </c>
      <c r="L1771" t="s">
        <v>76</v>
      </c>
      <c r="M1771" t="s"/>
      <c r="N1771" t="s">
        <v>135</v>
      </c>
      <c r="O1771" t="s">
        <v>78</v>
      </c>
      <c r="P1771" t="s">
        <v>883</v>
      </c>
      <c r="Q1771" t="s"/>
      <c r="R1771" t="s">
        <v>80</v>
      </c>
      <c r="S1771" t="s">
        <v>120</v>
      </c>
      <c r="T1771" t="s">
        <v>82</v>
      </c>
      <c r="U1771" t="s"/>
      <c r="V1771" t="s">
        <v>83</v>
      </c>
      <c r="W1771" t="s">
        <v>94</v>
      </c>
      <c r="X1771" t="s"/>
      <c r="Y1771" t="s">
        <v>85</v>
      </c>
      <c r="Z1771">
        <f>HYPERLINK("https://hotelmonitor-cachepage.eclerx.com/savepage/tk_15439017636134837_sr_2151.html","info")</f>
        <v/>
      </c>
      <c r="AA1771" t="n">
        <v>99241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87</v>
      </c>
      <c r="AO1771" t="s"/>
      <c r="AP1771" t="n">
        <v>112</v>
      </c>
      <c r="AQ1771" t="s">
        <v>88</v>
      </c>
      <c r="AR1771" t="s">
        <v>110</v>
      </c>
      <c r="AS1771" t="s"/>
      <c r="AT1771" t="s">
        <v>90</v>
      </c>
      <c r="AU1771" t="s"/>
      <c r="AV1771" t="s"/>
      <c r="AW1771" t="s"/>
      <c r="AX1771" t="s"/>
      <c r="AY1771" t="n">
        <v>2312005</v>
      </c>
      <c r="AZ1771" t="s">
        <v>884</v>
      </c>
      <c r="BA1771" t="s"/>
      <c r="BB1771" t="n">
        <v>55736</v>
      </c>
      <c r="BC1771" t="n">
        <v>9.9321556091309</v>
      </c>
      <c r="BD1771" t="n">
        <v>53.586168349539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97</v>
      </c>
      <c r="B1772" t="s">
        <v>71</v>
      </c>
      <c r="C1772" t="s">
        <v>98</v>
      </c>
      <c r="D1772" t="n">
        <v>2</v>
      </c>
      <c r="E1772" t="s">
        <v>882</v>
      </c>
      <c r="F1772" t="n">
        <v>530537</v>
      </c>
      <c r="G1772" t="s">
        <v>74</v>
      </c>
      <c r="H1772" t="s">
        <v>75</v>
      </c>
      <c r="I1772" t="s"/>
      <c r="J1772" t="s">
        <v>74</v>
      </c>
      <c r="K1772" t="n">
        <v>83</v>
      </c>
      <c r="L1772" t="s">
        <v>76</v>
      </c>
      <c r="M1772" t="s"/>
      <c r="N1772" t="s">
        <v>77</v>
      </c>
      <c r="O1772" t="s">
        <v>78</v>
      </c>
      <c r="P1772" t="s">
        <v>883</v>
      </c>
      <c r="Q1772" t="s"/>
      <c r="R1772" t="s">
        <v>80</v>
      </c>
      <c r="S1772" t="s">
        <v>120</v>
      </c>
      <c r="T1772" t="s">
        <v>82</v>
      </c>
      <c r="U1772" t="s"/>
      <c r="V1772" t="s">
        <v>83</v>
      </c>
      <c r="W1772" t="s">
        <v>84</v>
      </c>
      <c r="X1772" t="s"/>
      <c r="Y1772" t="s">
        <v>85</v>
      </c>
      <c r="Z1772">
        <f>HYPERLINK("https://hotelmonitor-cachepage.eclerx.com/savepage/tk_15439017636134837_sr_2151.html","info")</f>
        <v/>
      </c>
      <c r="AA1772" t="n">
        <v>99241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87</v>
      </c>
      <c r="AO1772" t="s"/>
      <c r="AP1772" t="n">
        <v>112</v>
      </c>
      <c r="AQ1772" t="s">
        <v>88</v>
      </c>
      <c r="AR1772" t="s">
        <v>119</v>
      </c>
      <c r="AS1772" t="s"/>
      <c r="AT1772" t="s">
        <v>90</v>
      </c>
      <c r="AU1772" t="s"/>
      <c r="AV1772" t="s"/>
      <c r="AW1772" t="s"/>
      <c r="AX1772" t="s"/>
      <c r="AY1772" t="n">
        <v>2312005</v>
      </c>
      <c r="AZ1772" t="s">
        <v>884</v>
      </c>
      <c r="BA1772" t="s"/>
      <c r="BB1772" t="n">
        <v>55736</v>
      </c>
      <c r="BC1772" t="n">
        <v>9.9321556091309</v>
      </c>
      <c r="BD1772" t="n">
        <v>53.586168349539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97</v>
      </c>
      <c r="B1773" t="s">
        <v>71</v>
      </c>
      <c r="C1773" t="s">
        <v>98</v>
      </c>
      <c r="D1773" t="n">
        <v>2</v>
      </c>
      <c r="E1773" t="s">
        <v>882</v>
      </c>
      <c r="F1773" t="n">
        <v>530537</v>
      </c>
      <c r="G1773" t="s">
        <v>74</v>
      </c>
      <c r="H1773" t="s">
        <v>75</v>
      </c>
      <c r="I1773" t="s"/>
      <c r="J1773" t="s">
        <v>74</v>
      </c>
      <c r="K1773" t="n">
        <v>83</v>
      </c>
      <c r="L1773" t="s">
        <v>76</v>
      </c>
      <c r="M1773" t="s"/>
      <c r="N1773" t="s">
        <v>77</v>
      </c>
      <c r="O1773" t="s">
        <v>78</v>
      </c>
      <c r="P1773" t="s">
        <v>883</v>
      </c>
      <c r="Q1773" t="s"/>
      <c r="R1773" t="s">
        <v>80</v>
      </c>
      <c r="S1773" t="s">
        <v>120</v>
      </c>
      <c r="T1773" t="s">
        <v>82</v>
      </c>
      <c r="U1773" t="s"/>
      <c r="V1773" t="s">
        <v>83</v>
      </c>
      <c r="W1773" t="s">
        <v>84</v>
      </c>
      <c r="X1773" t="s"/>
      <c r="Y1773" t="s">
        <v>85</v>
      </c>
      <c r="Z1773">
        <f>HYPERLINK("https://hotelmonitor-cachepage.eclerx.com/savepage/tk_15439017636134837_sr_2151.html","info")</f>
        <v/>
      </c>
      <c r="AA1773" t="n">
        <v>99241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87</v>
      </c>
      <c r="AO1773" t="s"/>
      <c r="AP1773" t="n">
        <v>112</v>
      </c>
      <c r="AQ1773" t="s">
        <v>88</v>
      </c>
      <c r="AR1773" t="s">
        <v>140</v>
      </c>
      <c r="AS1773" t="s"/>
      <c r="AT1773" t="s">
        <v>90</v>
      </c>
      <c r="AU1773" t="s"/>
      <c r="AV1773" t="s"/>
      <c r="AW1773" t="s"/>
      <c r="AX1773" t="s"/>
      <c r="AY1773" t="n">
        <v>2312005</v>
      </c>
      <c r="AZ1773" t="s">
        <v>884</v>
      </c>
      <c r="BA1773" t="s"/>
      <c r="BB1773" t="n">
        <v>55736</v>
      </c>
      <c r="BC1773" t="n">
        <v>9.9321556091309</v>
      </c>
      <c r="BD1773" t="n">
        <v>53.586168349539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97</v>
      </c>
      <c r="B1774" t="s">
        <v>71</v>
      </c>
      <c r="C1774" t="s">
        <v>98</v>
      </c>
      <c r="D1774" t="n">
        <v>2</v>
      </c>
      <c r="E1774" t="s">
        <v>882</v>
      </c>
      <c r="F1774" t="n">
        <v>530537</v>
      </c>
      <c r="G1774" t="s">
        <v>74</v>
      </c>
      <c r="H1774" t="s">
        <v>75</v>
      </c>
      <c r="I1774" t="s"/>
      <c r="J1774" t="s">
        <v>74</v>
      </c>
      <c r="K1774" t="n">
        <v>83</v>
      </c>
      <c r="L1774" t="s">
        <v>76</v>
      </c>
      <c r="M1774" t="s"/>
      <c r="N1774" t="s">
        <v>193</v>
      </c>
      <c r="O1774" t="s">
        <v>78</v>
      </c>
      <c r="P1774" t="s">
        <v>883</v>
      </c>
      <c r="Q1774" t="s"/>
      <c r="R1774" t="s">
        <v>80</v>
      </c>
      <c r="S1774" t="s">
        <v>120</v>
      </c>
      <c r="T1774" t="s">
        <v>82</v>
      </c>
      <c r="U1774" t="s"/>
      <c r="V1774" t="s">
        <v>83</v>
      </c>
      <c r="W1774" t="s">
        <v>84</v>
      </c>
      <c r="X1774" t="s"/>
      <c r="Y1774" t="s">
        <v>85</v>
      </c>
      <c r="Z1774">
        <f>HYPERLINK("https://hotelmonitor-cachepage.eclerx.com/savepage/tk_15439017636134837_sr_2151.html","info")</f>
        <v/>
      </c>
      <c r="AA1774" t="n">
        <v>99241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87</v>
      </c>
      <c r="AO1774" t="s"/>
      <c r="AP1774" t="n">
        <v>112</v>
      </c>
      <c r="AQ1774" t="s">
        <v>88</v>
      </c>
      <c r="AR1774" t="s">
        <v>89</v>
      </c>
      <c r="AS1774" t="s"/>
      <c r="AT1774" t="s">
        <v>90</v>
      </c>
      <c r="AU1774" t="s"/>
      <c r="AV1774" t="s"/>
      <c r="AW1774" t="s"/>
      <c r="AX1774" t="s"/>
      <c r="AY1774" t="n">
        <v>2312005</v>
      </c>
      <c r="AZ1774" t="s">
        <v>884</v>
      </c>
      <c r="BA1774" t="s"/>
      <c r="BB1774" t="n">
        <v>55736</v>
      </c>
      <c r="BC1774" t="n">
        <v>9.9321556091309</v>
      </c>
      <c r="BD1774" t="n">
        <v>53.586168349539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97</v>
      </c>
      <c r="B1775" t="s">
        <v>71</v>
      </c>
      <c r="C1775" t="s">
        <v>98</v>
      </c>
      <c r="D1775" t="n">
        <v>2</v>
      </c>
      <c r="E1775" t="s">
        <v>882</v>
      </c>
      <c r="F1775" t="n">
        <v>530537</v>
      </c>
      <c r="G1775" t="s">
        <v>74</v>
      </c>
      <c r="H1775" t="s">
        <v>75</v>
      </c>
      <c r="I1775" t="s"/>
      <c r="J1775" t="s">
        <v>74</v>
      </c>
      <c r="K1775" t="n">
        <v>85</v>
      </c>
      <c r="L1775" t="s">
        <v>76</v>
      </c>
      <c r="M1775" t="s"/>
      <c r="N1775" t="s">
        <v>77</v>
      </c>
      <c r="O1775" t="s">
        <v>78</v>
      </c>
      <c r="P1775" t="s">
        <v>883</v>
      </c>
      <c r="Q1775" t="s"/>
      <c r="R1775" t="s">
        <v>80</v>
      </c>
      <c r="S1775" t="s">
        <v>143</v>
      </c>
      <c r="T1775" t="s">
        <v>82</v>
      </c>
      <c r="U1775" t="s"/>
      <c r="V1775" t="s">
        <v>83</v>
      </c>
      <c r="W1775" t="s">
        <v>94</v>
      </c>
      <c r="X1775" t="s"/>
      <c r="Y1775" t="s">
        <v>85</v>
      </c>
      <c r="Z1775">
        <f>HYPERLINK("https://hotelmonitor-cachepage.eclerx.com/savepage/tk_15439017636134837_sr_2151.html","info")</f>
        <v/>
      </c>
      <c r="AA1775" t="n">
        <v>99241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87</v>
      </c>
      <c r="AO1775" t="s"/>
      <c r="AP1775" t="n">
        <v>112</v>
      </c>
      <c r="AQ1775" t="s">
        <v>88</v>
      </c>
      <c r="AR1775" t="s">
        <v>126</v>
      </c>
      <c r="AS1775" t="s"/>
      <c r="AT1775" t="s">
        <v>90</v>
      </c>
      <c r="AU1775" t="s"/>
      <c r="AV1775" t="s"/>
      <c r="AW1775" t="s"/>
      <c r="AX1775" t="s"/>
      <c r="AY1775" t="n">
        <v>2312005</v>
      </c>
      <c r="AZ1775" t="s">
        <v>884</v>
      </c>
      <c r="BA1775" t="s"/>
      <c r="BB1775" t="n">
        <v>55736</v>
      </c>
      <c r="BC1775" t="n">
        <v>9.9321556091309</v>
      </c>
      <c r="BD1775" t="n">
        <v>53.586168349539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97</v>
      </c>
      <c r="B1776" t="s">
        <v>71</v>
      </c>
      <c r="C1776" t="s">
        <v>98</v>
      </c>
      <c r="D1776" t="n">
        <v>2</v>
      </c>
      <c r="E1776" t="s">
        <v>882</v>
      </c>
      <c r="F1776" t="n">
        <v>530537</v>
      </c>
      <c r="G1776" t="s">
        <v>74</v>
      </c>
      <c r="H1776" t="s">
        <v>75</v>
      </c>
      <c r="I1776" t="s"/>
      <c r="J1776" t="s">
        <v>74</v>
      </c>
      <c r="K1776" t="n">
        <v>87</v>
      </c>
      <c r="L1776" t="s">
        <v>76</v>
      </c>
      <c r="M1776" t="s"/>
      <c r="N1776" t="s">
        <v>135</v>
      </c>
      <c r="O1776" t="s">
        <v>78</v>
      </c>
      <c r="P1776" t="s">
        <v>883</v>
      </c>
      <c r="Q1776" t="s"/>
      <c r="R1776" t="s">
        <v>80</v>
      </c>
      <c r="S1776" t="s">
        <v>146</v>
      </c>
      <c r="T1776" t="s">
        <v>82</v>
      </c>
      <c r="U1776" t="s"/>
      <c r="V1776" t="s">
        <v>83</v>
      </c>
      <c r="W1776" t="s">
        <v>94</v>
      </c>
      <c r="X1776" t="s"/>
      <c r="Y1776" t="s">
        <v>85</v>
      </c>
      <c r="Z1776">
        <f>HYPERLINK("https://hotelmonitor-cachepage.eclerx.com/savepage/tk_15439017636134837_sr_2151.html","info")</f>
        <v/>
      </c>
      <c r="AA1776" t="n">
        <v>99241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87</v>
      </c>
      <c r="AO1776" t="s"/>
      <c r="AP1776" t="n">
        <v>112</v>
      </c>
      <c r="AQ1776" t="s">
        <v>88</v>
      </c>
      <c r="AR1776" t="s">
        <v>116</v>
      </c>
      <c r="AS1776" t="s"/>
      <c r="AT1776" t="s">
        <v>90</v>
      </c>
      <c r="AU1776" t="s"/>
      <c r="AV1776" t="s"/>
      <c r="AW1776" t="s"/>
      <c r="AX1776" t="s"/>
      <c r="AY1776" t="n">
        <v>2312005</v>
      </c>
      <c r="AZ1776" t="s">
        <v>884</v>
      </c>
      <c r="BA1776" t="s"/>
      <c r="BB1776" t="n">
        <v>55736</v>
      </c>
      <c r="BC1776" t="n">
        <v>9.9321556091309</v>
      </c>
      <c r="BD1776" t="n">
        <v>53.586168349539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97</v>
      </c>
      <c r="B1777" t="s">
        <v>71</v>
      </c>
      <c r="C1777" t="s">
        <v>98</v>
      </c>
      <c r="D1777" t="n">
        <v>2</v>
      </c>
      <c r="E1777" t="s">
        <v>882</v>
      </c>
      <c r="F1777" t="n">
        <v>530537</v>
      </c>
      <c r="G1777" t="s">
        <v>74</v>
      </c>
      <c r="H1777" t="s">
        <v>75</v>
      </c>
      <c r="I1777" t="s"/>
      <c r="J1777" t="s">
        <v>74</v>
      </c>
      <c r="K1777" t="n">
        <v>88</v>
      </c>
      <c r="L1777" t="s">
        <v>76</v>
      </c>
      <c r="M1777" t="s"/>
      <c r="N1777" t="s">
        <v>111</v>
      </c>
      <c r="O1777" t="s">
        <v>78</v>
      </c>
      <c r="P1777" t="s">
        <v>883</v>
      </c>
      <c r="Q1777" t="s"/>
      <c r="R1777" t="s">
        <v>80</v>
      </c>
      <c r="S1777" t="s">
        <v>147</v>
      </c>
      <c r="T1777" t="s">
        <v>82</v>
      </c>
      <c r="U1777" t="s"/>
      <c r="V1777" t="s">
        <v>83</v>
      </c>
      <c r="W1777" t="s">
        <v>84</v>
      </c>
      <c r="X1777" t="s"/>
      <c r="Y1777" t="s">
        <v>85</v>
      </c>
      <c r="Z1777">
        <f>HYPERLINK("https://hotelmonitor-cachepage.eclerx.com/savepage/tk_15439017636134837_sr_2151.html","info")</f>
        <v/>
      </c>
      <c r="AA1777" t="n">
        <v>99241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87</v>
      </c>
      <c r="AO1777" t="s"/>
      <c r="AP1777" t="n">
        <v>112</v>
      </c>
      <c r="AQ1777" t="s">
        <v>88</v>
      </c>
      <c r="AR1777" t="s">
        <v>113</v>
      </c>
      <c r="AS1777" t="s"/>
      <c r="AT1777" t="s">
        <v>90</v>
      </c>
      <c r="AU1777" t="s"/>
      <c r="AV1777" t="s"/>
      <c r="AW1777" t="s"/>
      <c r="AX1777" t="s"/>
      <c r="AY1777" t="n">
        <v>2312005</v>
      </c>
      <c r="AZ1777" t="s">
        <v>884</v>
      </c>
      <c r="BA1777" t="s"/>
      <c r="BB1777" t="n">
        <v>55736</v>
      </c>
      <c r="BC1777" t="n">
        <v>9.9321556091309</v>
      </c>
      <c r="BD1777" t="n">
        <v>53.586168349539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97</v>
      </c>
      <c r="B1778" t="s">
        <v>71</v>
      </c>
      <c r="C1778" t="s">
        <v>98</v>
      </c>
      <c r="D1778" t="n">
        <v>2</v>
      </c>
      <c r="E1778" t="s">
        <v>882</v>
      </c>
      <c r="F1778" t="n">
        <v>530537</v>
      </c>
      <c r="G1778" t="s">
        <v>74</v>
      </c>
      <c r="H1778" t="s">
        <v>75</v>
      </c>
      <c r="I1778" t="s"/>
      <c r="J1778" t="s">
        <v>74</v>
      </c>
      <c r="K1778" t="n">
        <v>89</v>
      </c>
      <c r="L1778" t="s">
        <v>76</v>
      </c>
      <c r="M1778" t="s"/>
      <c r="N1778" t="s">
        <v>117</v>
      </c>
      <c r="O1778" t="s">
        <v>78</v>
      </c>
      <c r="P1778" t="s">
        <v>883</v>
      </c>
      <c r="Q1778" t="s"/>
      <c r="R1778" t="s">
        <v>80</v>
      </c>
      <c r="S1778" t="s">
        <v>264</v>
      </c>
      <c r="T1778" t="s">
        <v>82</v>
      </c>
      <c r="U1778" t="s"/>
      <c r="V1778" t="s">
        <v>83</v>
      </c>
      <c r="W1778" t="s">
        <v>84</v>
      </c>
      <c r="X1778" t="s"/>
      <c r="Y1778" t="s">
        <v>85</v>
      </c>
      <c r="Z1778">
        <f>HYPERLINK("https://hotelmonitor-cachepage.eclerx.com/savepage/tk_15439017636134837_sr_2151.html","info")</f>
        <v/>
      </c>
      <c r="AA1778" t="n">
        <v>99241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87</v>
      </c>
      <c r="AO1778" t="s"/>
      <c r="AP1778" t="n">
        <v>112</v>
      </c>
      <c r="AQ1778" t="s">
        <v>88</v>
      </c>
      <c r="AR1778" t="s">
        <v>103</v>
      </c>
      <c r="AS1778" t="s"/>
      <c r="AT1778" t="s">
        <v>90</v>
      </c>
      <c r="AU1778" t="s"/>
      <c r="AV1778" t="s"/>
      <c r="AW1778" t="s"/>
      <c r="AX1778" t="s"/>
      <c r="AY1778" t="n">
        <v>2312005</v>
      </c>
      <c r="AZ1778" t="s">
        <v>884</v>
      </c>
      <c r="BA1778" t="s"/>
      <c r="BB1778" t="n">
        <v>55736</v>
      </c>
      <c r="BC1778" t="n">
        <v>9.9321556091309</v>
      </c>
      <c r="BD1778" t="n">
        <v>53.586168349539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97</v>
      </c>
      <c r="B1779" t="s">
        <v>71</v>
      </c>
      <c r="C1779" t="s">
        <v>98</v>
      </c>
      <c r="D1779" t="n">
        <v>2</v>
      </c>
      <c r="E1779" t="s">
        <v>882</v>
      </c>
      <c r="F1779" t="n">
        <v>530537</v>
      </c>
      <c r="G1779" t="s">
        <v>74</v>
      </c>
      <c r="H1779" t="s">
        <v>75</v>
      </c>
      <c r="I1779" t="s"/>
      <c r="J1779" t="s">
        <v>74</v>
      </c>
      <c r="K1779" t="n">
        <v>93</v>
      </c>
      <c r="L1779" t="s">
        <v>76</v>
      </c>
      <c r="M1779" t="s"/>
      <c r="N1779" t="s">
        <v>111</v>
      </c>
      <c r="O1779" t="s">
        <v>78</v>
      </c>
      <c r="P1779" t="s">
        <v>883</v>
      </c>
      <c r="Q1779" t="s"/>
      <c r="R1779" t="s">
        <v>80</v>
      </c>
      <c r="S1779" t="s">
        <v>313</v>
      </c>
      <c r="T1779" t="s">
        <v>82</v>
      </c>
      <c r="U1779" t="s"/>
      <c r="V1779" t="s">
        <v>83</v>
      </c>
      <c r="W1779" t="s">
        <v>94</v>
      </c>
      <c r="X1779" t="s"/>
      <c r="Y1779" t="s">
        <v>85</v>
      </c>
      <c r="Z1779">
        <f>HYPERLINK("https://hotelmonitor-cachepage.eclerx.com/savepage/tk_15439017636134837_sr_2151.html","info")</f>
        <v/>
      </c>
      <c r="AA1779" t="n">
        <v>99241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87</v>
      </c>
      <c r="AO1779" t="s"/>
      <c r="AP1779" t="n">
        <v>112</v>
      </c>
      <c r="AQ1779" t="s">
        <v>88</v>
      </c>
      <c r="AR1779" t="s">
        <v>113</v>
      </c>
      <c r="AS1779" t="s"/>
      <c r="AT1779" t="s">
        <v>90</v>
      </c>
      <c r="AU1779" t="s"/>
      <c r="AV1779" t="s"/>
      <c r="AW1779" t="s"/>
      <c r="AX1779" t="s"/>
      <c r="AY1779" t="n">
        <v>2312005</v>
      </c>
      <c r="AZ1779" t="s">
        <v>884</v>
      </c>
      <c r="BA1779" t="s"/>
      <c r="BB1779" t="n">
        <v>55736</v>
      </c>
      <c r="BC1779" t="n">
        <v>9.9321556091309</v>
      </c>
      <c r="BD1779" t="n">
        <v>53.586168349539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97</v>
      </c>
      <c r="B1780" t="s">
        <v>71</v>
      </c>
      <c r="C1780" t="s">
        <v>98</v>
      </c>
      <c r="D1780" t="n">
        <v>2</v>
      </c>
      <c r="E1780" t="s">
        <v>882</v>
      </c>
      <c r="F1780" t="n">
        <v>530537</v>
      </c>
      <c r="G1780" t="s">
        <v>74</v>
      </c>
      <c r="H1780" t="s">
        <v>75</v>
      </c>
      <c r="I1780" t="s"/>
      <c r="J1780" t="s">
        <v>74</v>
      </c>
      <c r="K1780" t="n">
        <v>94</v>
      </c>
      <c r="L1780" t="s">
        <v>76</v>
      </c>
      <c r="M1780" t="s"/>
      <c r="N1780" t="s">
        <v>77</v>
      </c>
      <c r="O1780" t="s">
        <v>78</v>
      </c>
      <c r="P1780" t="s">
        <v>883</v>
      </c>
      <c r="Q1780" t="s"/>
      <c r="R1780" t="s">
        <v>80</v>
      </c>
      <c r="S1780" t="s">
        <v>267</v>
      </c>
      <c r="T1780" t="s">
        <v>82</v>
      </c>
      <c r="U1780" t="s"/>
      <c r="V1780" t="s">
        <v>83</v>
      </c>
      <c r="W1780" t="s">
        <v>84</v>
      </c>
      <c r="X1780" t="s"/>
      <c r="Y1780" t="s">
        <v>85</v>
      </c>
      <c r="Z1780">
        <f>HYPERLINK("https://hotelmonitor-cachepage.eclerx.com/savepage/tk_15439017636134837_sr_2151.html","info")</f>
        <v/>
      </c>
      <c r="AA1780" t="n">
        <v>99241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87</v>
      </c>
      <c r="AO1780" t="s"/>
      <c r="AP1780" t="n">
        <v>112</v>
      </c>
      <c r="AQ1780" t="s">
        <v>88</v>
      </c>
      <c r="AR1780" t="s">
        <v>89</v>
      </c>
      <c r="AS1780" t="s"/>
      <c r="AT1780" t="s">
        <v>90</v>
      </c>
      <c r="AU1780" t="s"/>
      <c r="AV1780" t="s"/>
      <c r="AW1780" t="s"/>
      <c r="AX1780" t="s"/>
      <c r="AY1780" t="n">
        <v>2312005</v>
      </c>
      <c r="AZ1780" t="s">
        <v>884</v>
      </c>
      <c r="BA1780" t="s"/>
      <c r="BB1780" t="n">
        <v>55736</v>
      </c>
      <c r="BC1780" t="n">
        <v>9.9321556091309</v>
      </c>
      <c r="BD1780" t="n">
        <v>53.586168349539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97</v>
      </c>
      <c r="B1781" t="s">
        <v>71</v>
      </c>
      <c r="C1781" t="s">
        <v>98</v>
      </c>
      <c r="D1781" t="n">
        <v>2</v>
      </c>
      <c r="E1781" t="s">
        <v>882</v>
      </c>
      <c r="F1781" t="n">
        <v>530537</v>
      </c>
      <c r="G1781" t="s">
        <v>74</v>
      </c>
      <c r="H1781" t="s">
        <v>75</v>
      </c>
      <c r="I1781" t="s"/>
      <c r="J1781" t="s">
        <v>74</v>
      </c>
      <c r="K1781" t="n">
        <v>94</v>
      </c>
      <c r="L1781" t="s">
        <v>76</v>
      </c>
      <c r="M1781" t="s"/>
      <c r="N1781" t="s">
        <v>117</v>
      </c>
      <c r="O1781" t="s">
        <v>78</v>
      </c>
      <c r="P1781" t="s">
        <v>883</v>
      </c>
      <c r="Q1781" t="s"/>
      <c r="R1781" t="s">
        <v>80</v>
      </c>
      <c r="S1781" t="s">
        <v>267</v>
      </c>
      <c r="T1781" t="s">
        <v>82</v>
      </c>
      <c r="U1781" t="s"/>
      <c r="V1781" t="s">
        <v>83</v>
      </c>
      <c r="W1781" t="s">
        <v>94</v>
      </c>
      <c r="X1781" t="s"/>
      <c r="Y1781" t="s">
        <v>85</v>
      </c>
      <c r="Z1781">
        <f>HYPERLINK("https://hotelmonitor-cachepage.eclerx.com/savepage/tk_15439017636134837_sr_2151.html","info")</f>
        <v/>
      </c>
      <c r="AA1781" t="n">
        <v>99241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/>
      <c r="AP1781" t="n">
        <v>112</v>
      </c>
      <c r="AQ1781" t="s">
        <v>88</v>
      </c>
      <c r="AR1781" t="s">
        <v>103</v>
      </c>
      <c r="AS1781" t="s"/>
      <c r="AT1781" t="s">
        <v>90</v>
      </c>
      <c r="AU1781" t="s"/>
      <c r="AV1781" t="s"/>
      <c r="AW1781" t="s"/>
      <c r="AX1781" t="s"/>
      <c r="AY1781" t="n">
        <v>2312005</v>
      </c>
      <c r="AZ1781" t="s">
        <v>884</v>
      </c>
      <c r="BA1781" t="s"/>
      <c r="BB1781" t="n">
        <v>55736</v>
      </c>
      <c r="BC1781" t="n">
        <v>9.9321556091309</v>
      </c>
      <c r="BD1781" t="n">
        <v>53.586168349539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97</v>
      </c>
      <c r="B1782" t="s">
        <v>71</v>
      </c>
      <c r="C1782" t="s">
        <v>98</v>
      </c>
      <c r="D1782" t="n">
        <v>2</v>
      </c>
      <c r="E1782" t="s">
        <v>882</v>
      </c>
      <c r="F1782" t="n">
        <v>530537</v>
      </c>
      <c r="G1782" t="s">
        <v>74</v>
      </c>
      <c r="H1782" t="s">
        <v>75</v>
      </c>
      <c r="I1782" t="s"/>
      <c r="J1782" t="s">
        <v>74</v>
      </c>
      <c r="K1782" t="n">
        <v>95</v>
      </c>
      <c r="L1782" t="s">
        <v>76</v>
      </c>
      <c r="M1782" t="s"/>
      <c r="N1782" t="s">
        <v>77</v>
      </c>
      <c r="O1782" t="s">
        <v>78</v>
      </c>
      <c r="P1782" t="s">
        <v>883</v>
      </c>
      <c r="Q1782" t="s"/>
      <c r="R1782" t="s">
        <v>80</v>
      </c>
      <c r="S1782" t="s">
        <v>501</v>
      </c>
      <c r="T1782" t="s">
        <v>82</v>
      </c>
      <c r="U1782" t="s"/>
      <c r="V1782" t="s">
        <v>83</v>
      </c>
      <c r="W1782" t="s">
        <v>94</v>
      </c>
      <c r="X1782" t="s"/>
      <c r="Y1782" t="s">
        <v>85</v>
      </c>
      <c r="Z1782">
        <f>HYPERLINK("https://hotelmonitor-cachepage.eclerx.com/savepage/tk_15439017636134837_sr_2151.html","info")</f>
        <v/>
      </c>
      <c r="AA1782" t="n">
        <v>99241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/>
      <c r="AP1782" t="n">
        <v>112</v>
      </c>
      <c r="AQ1782" t="s">
        <v>88</v>
      </c>
      <c r="AR1782" t="s">
        <v>119</v>
      </c>
      <c r="AS1782" t="s"/>
      <c r="AT1782" t="s">
        <v>90</v>
      </c>
      <c r="AU1782" t="s"/>
      <c r="AV1782" t="s"/>
      <c r="AW1782" t="s"/>
      <c r="AX1782" t="s"/>
      <c r="AY1782" t="n">
        <v>2312005</v>
      </c>
      <c r="AZ1782" t="s">
        <v>884</v>
      </c>
      <c r="BA1782" t="s"/>
      <c r="BB1782" t="n">
        <v>55736</v>
      </c>
      <c r="BC1782" t="n">
        <v>9.9321556091309</v>
      </c>
      <c r="BD1782" t="n">
        <v>53.586168349539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97</v>
      </c>
      <c r="B1783" t="s">
        <v>71</v>
      </c>
      <c r="C1783" t="s">
        <v>98</v>
      </c>
      <c r="D1783" t="n">
        <v>2</v>
      </c>
      <c r="E1783" t="s">
        <v>882</v>
      </c>
      <c r="F1783" t="n">
        <v>530537</v>
      </c>
      <c r="G1783" t="s">
        <v>74</v>
      </c>
      <c r="H1783" t="s">
        <v>75</v>
      </c>
      <c r="I1783" t="s"/>
      <c r="J1783" t="s">
        <v>74</v>
      </c>
      <c r="K1783" t="n">
        <v>99</v>
      </c>
      <c r="L1783" t="s">
        <v>76</v>
      </c>
      <c r="M1783" t="s"/>
      <c r="N1783" t="s">
        <v>77</v>
      </c>
      <c r="O1783" t="s">
        <v>78</v>
      </c>
      <c r="P1783" t="s">
        <v>883</v>
      </c>
      <c r="Q1783" t="s"/>
      <c r="R1783" t="s">
        <v>80</v>
      </c>
      <c r="S1783" t="s">
        <v>525</v>
      </c>
      <c r="T1783" t="s">
        <v>82</v>
      </c>
      <c r="U1783" t="s"/>
      <c r="V1783" t="s">
        <v>83</v>
      </c>
      <c r="W1783" t="s">
        <v>84</v>
      </c>
      <c r="X1783" t="s"/>
      <c r="Y1783" t="s">
        <v>85</v>
      </c>
      <c r="Z1783">
        <f>HYPERLINK("https://hotelmonitor-cachepage.eclerx.com/savepage/tk_15439017636134837_sr_2151.html","info")</f>
        <v/>
      </c>
      <c r="AA1783" t="n">
        <v>99241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/>
      <c r="AP1783" t="n">
        <v>112</v>
      </c>
      <c r="AQ1783" t="s">
        <v>88</v>
      </c>
      <c r="AR1783" t="s">
        <v>126</v>
      </c>
      <c r="AS1783" t="s"/>
      <c r="AT1783" t="s">
        <v>90</v>
      </c>
      <c r="AU1783" t="s"/>
      <c r="AV1783" t="s"/>
      <c r="AW1783" t="s"/>
      <c r="AX1783" t="s"/>
      <c r="AY1783" t="n">
        <v>2312005</v>
      </c>
      <c r="AZ1783" t="s">
        <v>884</v>
      </c>
      <c r="BA1783" t="s"/>
      <c r="BB1783" t="n">
        <v>55736</v>
      </c>
      <c r="BC1783" t="n">
        <v>9.9321556091309</v>
      </c>
      <c r="BD1783" t="n">
        <v>53.586168349539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97</v>
      </c>
      <c r="B1784" t="s">
        <v>71</v>
      </c>
      <c r="C1784" t="s">
        <v>98</v>
      </c>
      <c r="D1784" t="n">
        <v>2</v>
      </c>
      <c r="E1784" t="s">
        <v>882</v>
      </c>
      <c r="F1784" t="n">
        <v>530537</v>
      </c>
      <c r="G1784" t="s">
        <v>74</v>
      </c>
      <c r="H1784" t="s">
        <v>75</v>
      </c>
      <c r="I1784" t="s"/>
      <c r="J1784" t="s">
        <v>74</v>
      </c>
      <c r="K1784" t="n">
        <v>100</v>
      </c>
      <c r="L1784" t="s">
        <v>76</v>
      </c>
      <c r="M1784" t="s"/>
      <c r="N1784" t="s">
        <v>77</v>
      </c>
      <c r="O1784" t="s">
        <v>78</v>
      </c>
      <c r="P1784" t="s">
        <v>883</v>
      </c>
      <c r="Q1784" t="s"/>
      <c r="R1784" t="s">
        <v>80</v>
      </c>
      <c r="S1784" t="s">
        <v>315</v>
      </c>
      <c r="T1784" t="s">
        <v>82</v>
      </c>
      <c r="U1784" t="s"/>
      <c r="V1784" t="s">
        <v>83</v>
      </c>
      <c r="W1784" t="s">
        <v>94</v>
      </c>
      <c r="X1784" t="s"/>
      <c r="Y1784" t="s">
        <v>85</v>
      </c>
      <c r="Z1784">
        <f>HYPERLINK("https://hotelmonitor-cachepage.eclerx.com/savepage/tk_15439017636134837_sr_2151.html","info")</f>
        <v/>
      </c>
      <c r="AA1784" t="n">
        <v>99241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/>
      <c r="AP1784" t="n">
        <v>112</v>
      </c>
      <c r="AQ1784" t="s">
        <v>88</v>
      </c>
      <c r="AR1784" t="s">
        <v>89</v>
      </c>
      <c r="AS1784" t="s"/>
      <c r="AT1784" t="s">
        <v>90</v>
      </c>
      <c r="AU1784" t="s"/>
      <c r="AV1784" t="s"/>
      <c r="AW1784" t="s"/>
      <c r="AX1784" t="s"/>
      <c r="AY1784" t="n">
        <v>2312005</v>
      </c>
      <c r="AZ1784" t="s">
        <v>884</v>
      </c>
      <c r="BA1784" t="s"/>
      <c r="BB1784" t="n">
        <v>55736</v>
      </c>
      <c r="BC1784" t="n">
        <v>9.9321556091309</v>
      </c>
      <c r="BD1784" t="n">
        <v>53.586168349539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97</v>
      </c>
      <c r="B1785" t="s">
        <v>71</v>
      </c>
      <c r="C1785" t="s">
        <v>98</v>
      </c>
      <c r="D1785" t="n">
        <v>2</v>
      </c>
      <c r="E1785" t="s">
        <v>882</v>
      </c>
      <c r="F1785" t="n">
        <v>530537</v>
      </c>
      <c r="G1785" t="s">
        <v>74</v>
      </c>
      <c r="H1785" t="s">
        <v>75</v>
      </c>
      <c r="I1785" t="s"/>
      <c r="J1785" t="s">
        <v>74</v>
      </c>
      <c r="K1785" t="n">
        <v>105</v>
      </c>
      <c r="L1785" t="s">
        <v>76</v>
      </c>
      <c r="M1785" t="s"/>
      <c r="N1785" t="s">
        <v>77</v>
      </c>
      <c r="O1785" t="s">
        <v>78</v>
      </c>
      <c r="P1785" t="s">
        <v>883</v>
      </c>
      <c r="Q1785" t="s"/>
      <c r="R1785" t="s">
        <v>80</v>
      </c>
      <c r="S1785" t="s">
        <v>149</v>
      </c>
      <c r="T1785" t="s">
        <v>82</v>
      </c>
      <c r="U1785" t="s"/>
      <c r="V1785" t="s">
        <v>83</v>
      </c>
      <c r="W1785" t="s">
        <v>84</v>
      </c>
      <c r="X1785" t="s"/>
      <c r="Y1785" t="s">
        <v>85</v>
      </c>
      <c r="Z1785">
        <f>HYPERLINK("https://hotelmonitor-cachepage.eclerx.com/savepage/tk_15439017636134837_sr_2151.html","info")</f>
        <v/>
      </c>
      <c r="AA1785" t="n">
        <v>99241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/>
      <c r="AP1785" t="n">
        <v>112</v>
      </c>
      <c r="AQ1785" t="s">
        <v>88</v>
      </c>
      <c r="AR1785" t="s">
        <v>119</v>
      </c>
      <c r="AS1785" t="s"/>
      <c r="AT1785" t="s">
        <v>90</v>
      </c>
      <c r="AU1785" t="s"/>
      <c r="AV1785" t="s"/>
      <c r="AW1785" t="s"/>
      <c r="AX1785" t="s"/>
      <c r="AY1785" t="n">
        <v>2312005</v>
      </c>
      <c r="AZ1785" t="s">
        <v>884</v>
      </c>
      <c r="BA1785" t="s"/>
      <c r="BB1785" t="n">
        <v>55736</v>
      </c>
      <c r="BC1785" t="n">
        <v>9.9321556091309</v>
      </c>
      <c r="BD1785" t="n">
        <v>53.586168349539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97</v>
      </c>
      <c r="B1786" t="s">
        <v>71</v>
      </c>
      <c r="C1786" t="s">
        <v>98</v>
      </c>
      <c r="D1786" t="n">
        <v>2</v>
      </c>
      <c r="E1786" t="s">
        <v>882</v>
      </c>
      <c r="F1786" t="n">
        <v>530537</v>
      </c>
      <c r="G1786" t="s">
        <v>74</v>
      </c>
      <c r="H1786" t="s">
        <v>75</v>
      </c>
      <c r="I1786" t="s"/>
      <c r="J1786" t="s">
        <v>74</v>
      </c>
      <c r="K1786" t="n">
        <v>106</v>
      </c>
      <c r="L1786" t="s">
        <v>76</v>
      </c>
      <c r="M1786" t="s"/>
      <c r="N1786" t="s">
        <v>135</v>
      </c>
      <c r="O1786" t="s">
        <v>78</v>
      </c>
      <c r="P1786" t="s">
        <v>883</v>
      </c>
      <c r="Q1786" t="s"/>
      <c r="R1786" t="s">
        <v>80</v>
      </c>
      <c r="S1786" t="s">
        <v>178</v>
      </c>
      <c r="T1786" t="s">
        <v>82</v>
      </c>
      <c r="U1786" t="s"/>
      <c r="V1786" t="s">
        <v>83</v>
      </c>
      <c r="W1786" t="s">
        <v>84</v>
      </c>
      <c r="X1786" t="s"/>
      <c r="Y1786" t="s">
        <v>85</v>
      </c>
      <c r="Z1786">
        <f>HYPERLINK("https://hotelmonitor-cachepage.eclerx.com/savepage/tk_15439017636134837_sr_2151.html","info")</f>
        <v/>
      </c>
      <c r="AA1786" t="n">
        <v>99241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/>
      <c r="AP1786" t="n">
        <v>112</v>
      </c>
      <c r="AQ1786" t="s">
        <v>88</v>
      </c>
      <c r="AR1786" t="s">
        <v>110</v>
      </c>
      <c r="AS1786" t="s"/>
      <c r="AT1786" t="s">
        <v>90</v>
      </c>
      <c r="AU1786" t="s"/>
      <c r="AV1786" t="s"/>
      <c r="AW1786" t="s"/>
      <c r="AX1786" t="s"/>
      <c r="AY1786" t="n">
        <v>2312005</v>
      </c>
      <c r="AZ1786" t="s">
        <v>884</v>
      </c>
      <c r="BA1786" t="s"/>
      <c r="BB1786" t="n">
        <v>55736</v>
      </c>
      <c r="BC1786" t="n">
        <v>9.9321556091309</v>
      </c>
      <c r="BD1786" t="n">
        <v>53.586168349539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97</v>
      </c>
      <c r="B1787" t="s">
        <v>71</v>
      </c>
      <c r="C1787" t="s">
        <v>98</v>
      </c>
      <c r="D1787" t="n">
        <v>2</v>
      </c>
      <c r="E1787" t="s">
        <v>882</v>
      </c>
      <c r="F1787" t="n">
        <v>530537</v>
      </c>
      <c r="G1787" t="s">
        <v>74</v>
      </c>
      <c r="H1787" t="s">
        <v>75</v>
      </c>
      <c r="I1787" t="s"/>
      <c r="J1787" t="s">
        <v>74</v>
      </c>
      <c r="K1787" t="n">
        <v>111</v>
      </c>
      <c r="L1787" t="s">
        <v>76</v>
      </c>
      <c r="M1787" t="s"/>
      <c r="N1787" t="s">
        <v>135</v>
      </c>
      <c r="O1787" t="s">
        <v>78</v>
      </c>
      <c r="P1787" t="s">
        <v>883</v>
      </c>
      <c r="Q1787" t="s"/>
      <c r="R1787" t="s">
        <v>80</v>
      </c>
      <c r="S1787" t="s">
        <v>179</v>
      </c>
      <c r="T1787" t="s">
        <v>82</v>
      </c>
      <c r="U1787" t="s"/>
      <c r="V1787" t="s">
        <v>83</v>
      </c>
      <c r="W1787" t="s">
        <v>84</v>
      </c>
      <c r="X1787" t="s"/>
      <c r="Y1787" t="s">
        <v>85</v>
      </c>
      <c r="Z1787">
        <f>HYPERLINK("https://hotelmonitor-cachepage.eclerx.com/savepage/tk_15439017636134837_sr_2151.html","info")</f>
        <v/>
      </c>
      <c r="AA1787" t="n">
        <v>99241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/>
      <c r="AP1787" t="n">
        <v>112</v>
      </c>
      <c r="AQ1787" t="s">
        <v>88</v>
      </c>
      <c r="AR1787" t="s">
        <v>116</v>
      </c>
      <c r="AS1787" t="s"/>
      <c r="AT1787" t="s">
        <v>90</v>
      </c>
      <c r="AU1787" t="s"/>
      <c r="AV1787" t="s"/>
      <c r="AW1787" t="s"/>
      <c r="AX1787" t="s"/>
      <c r="AY1787" t="n">
        <v>2312005</v>
      </c>
      <c r="AZ1787" t="s">
        <v>884</v>
      </c>
      <c r="BA1787" t="s"/>
      <c r="BB1787" t="n">
        <v>55736</v>
      </c>
      <c r="BC1787" t="n">
        <v>9.9321556091309</v>
      </c>
      <c r="BD1787" t="n">
        <v>53.586168349539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97</v>
      </c>
      <c r="B1788" t="s">
        <v>71</v>
      </c>
      <c r="C1788" t="s">
        <v>98</v>
      </c>
      <c r="D1788" t="n">
        <v>2</v>
      </c>
      <c r="E1788" t="s">
        <v>882</v>
      </c>
      <c r="F1788" t="n">
        <v>530537</v>
      </c>
      <c r="G1788" t="s">
        <v>74</v>
      </c>
      <c r="H1788" t="s">
        <v>75</v>
      </c>
      <c r="I1788" t="s"/>
      <c r="J1788" t="s">
        <v>74</v>
      </c>
      <c r="K1788" t="n">
        <v>120</v>
      </c>
      <c r="L1788" t="s">
        <v>76</v>
      </c>
      <c r="M1788" t="s"/>
      <c r="N1788" t="s">
        <v>117</v>
      </c>
      <c r="O1788" t="s">
        <v>78</v>
      </c>
      <c r="P1788" t="s">
        <v>883</v>
      </c>
      <c r="Q1788" t="s"/>
      <c r="R1788" t="s">
        <v>80</v>
      </c>
      <c r="S1788" t="s">
        <v>286</v>
      </c>
      <c r="T1788" t="s">
        <v>82</v>
      </c>
      <c r="U1788" t="s"/>
      <c r="V1788" t="s">
        <v>83</v>
      </c>
      <c r="W1788" t="s">
        <v>84</v>
      </c>
      <c r="X1788" t="s"/>
      <c r="Y1788" t="s">
        <v>85</v>
      </c>
      <c r="Z1788">
        <f>HYPERLINK("https://hotelmonitor-cachepage.eclerx.com/savepage/tk_15439017636134837_sr_2151.html","info")</f>
        <v/>
      </c>
      <c r="AA1788" t="n">
        <v>99241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87</v>
      </c>
      <c r="AO1788" t="s"/>
      <c r="AP1788" t="n">
        <v>112</v>
      </c>
      <c r="AQ1788" t="s">
        <v>88</v>
      </c>
      <c r="AR1788" t="s">
        <v>103</v>
      </c>
      <c r="AS1788" t="s"/>
      <c r="AT1788" t="s">
        <v>90</v>
      </c>
      <c r="AU1788" t="s"/>
      <c r="AV1788" t="s"/>
      <c r="AW1788" t="s"/>
      <c r="AX1788" t="s"/>
      <c r="AY1788" t="n">
        <v>2312005</v>
      </c>
      <c r="AZ1788" t="s">
        <v>884</v>
      </c>
      <c r="BA1788" t="s"/>
      <c r="BB1788" t="n">
        <v>55736</v>
      </c>
      <c r="BC1788" t="n">
        <v>9.9321556091309</v>
      </c>
      <c r="BD1788" t="n">
        <v>53.586168349539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97</v>
      </c>
      <c r="B1789" t="s">
        <v>71</v>
      </c>
      <c r="C1789" t="s">
        <v>98</v>
      </c>
      <c r="D1789" t="n">
        <v>2</v>
      </c>
      <c r="E1789" t="s">
        <v>882</v>
      </c>
      <c r="F1789" t="n">
        <v>530537</v>
      </c>
      <c r="G1789" t="s">
        <v>74</v>
      </c>
      <c r="H1789" t="s">
        <v>75</v>
      </c>
      <c r="I1789" t="s"/>
      <c r="J1789" t="s">
        <v>74</v>
      </c>
      <c r="K1789" t="n">
        <v>120</v>
      </c>
      <c r="L1789" t="s">
        <v>76</v>
      </c>
      <c r="M1789" t="s"/>
      <c r="N1789" t="s">
        <v>77</v>
      </c>
      <c r="O1789" t="s">
        <v>78</v>
      </c>
      <c r="P1789" t="s">
        <v>883</v>
      </c>
      <c r="Q1789" t="s"/>
      <c r="R1789" t="s">
        <v>80</v>
      </c>
      <c r="S1789" t="s">
        <v>286</v>
      </c>
      <c r="T1789" t="s">
        <v>82</v>
      </c>
      <c r="U1789" t="s"/>
      <c r="V1789" t="s">
        <v>83</v>
      </c>
      <c r="W1789" t="s">
        <v>84</v>
      </c>
      <c r="X1789" t="s"/>
      <c r="Y1789" t="s">
        <v>85</v>
      </c>
      <c r="Z1789">
        <f>HYPERLINK("https://hotelmonitor-cachepage.eclerx.com/savepage/tk_15439017636134837_sr_2151.html","info")</f>
        <v/>
      </c>
      <c r="AA1789" t="n">
        <v>99241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87</v>
      </c>
      <c r="AO1789" t="s"/>
      <c r="AP1789" t="n">
        <v>112</v>
      </c>
      <c r="AQ1789" t="s">
        <v>88</v>
      </c>
      <c r="AR1789" t="s">
        <v>119</v>
      </c>
      <c r="AS1789" t="s"/>
      <c r="AT1789" t="s">
        <v>90</v>
      </c>
      <c r="AU1789" t="s"/>
      <c r="AV1789" t="s"/>
      <c r="AW1789" t="s"/>
      <c r="AX1789" t="s"/>
      <c r="AY1789" t="n">
        <v>2312005</v>
      </c>
      <c r="AZ1789" t="s">
        <v>884</v>
      </c>
      <c r="BA1789" t="s"/>
      <c r="BB1789" t="n">
        <v>55736</v>
      </c>
      <c r="BC1789" t="n">
        <v>9.9321556091309</v>
      </c>
      <c r="BD1789" t="n">
        <v>53.586168349539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97</v>
      </c>
      <c r="B1790" t="s">
        <v>71</v>
      </c>
      <c r="C1790" t="s">
        <v>98</v>
      </c>
      <c r="D1790" t="n">
        <v>2</v>
      </c>
      <c r="E1790" t="s">
        <v>882</v>
      </c>
      <c r="F1790" t="n">
        <v>530537</v>
      </c>
      <c r="G1790" t="s">
        <v>74</v>
      </c>
      <c r="H1790" t="s">
        <v>75</v>
      </c>
      <c r="I1790" t="s"/>
      <c r="J1790" t="s">
        <v>74</v>
      </c>
      <c r="K1790" t="n">
        <v>159</v>
      </c>
      <c r="L1790" t="s">
        <v>76</v>
      </c>
      <c r="M1790" t="s"/>
      <c r="N1790" t="s">
        <v>77</v>
      </c>
      <c r="O1790" t="s">
        <v>78</v>
      </c>
      <c r="P1790" t="s">
        <v>883</v>
      </c>
      <c r="Q1790" t="s"/>
      <c r="R1790" t="s">
        <v>80</v>
      </c>
      <c r="S1790" t="s">
        <v>565</v>
      </c>
      <c r="T1790" t="s">
        <v>82</v>
      </c>
      <c r="U1790" t="s"/>
      <c r="V1790" t="s">
        <v>83</v>
      </c>
      <c r="W1790" t="s">
        <v>885</v>
      </c>
      <c r="X1790" t="s"/>
      <c r="Y1790" t="s">
        <v>85</v>
      </c>
      <c r="Z1790">
        <f>HYPERLINK("https://hotelmonitor-cachepage.eclerx.com/savepage/tk_15439017636134837_sr_2151.html","info")</f>
        <v/>
      </c>
      <c r="AA1790" t="n">
        <v>99241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87</v>
      </c>
      <c r="AO1790" t="s"/>
      <c r="AP1790" t="n">
        <v>112</v>
      </c>
      <c r="AQ1790" t="s">
        <v>88</v>
      </c>
      <c r="AR1790" t="s">
        <v>126</v>
      </c>
      <c r="AS1790" t="s"/>
      <c r="AT1790" t="s">
        <v>90</v>
      </c>
      <c r="AU1790" t="s"/>
      <c r="AV1790" t="s"/>
      <c r="AW1790" t="s"/>
      <c r="AX1790" t="s"/>
      <c r="AY1790" t="n">
        <v>2312005</v>
      </c>
      <c r="AZ1790" t="s">
        <v>884</v>
      </c>
      <c r="BA1790" t="s"/>
      <c r="BB1790" t="n">
        <v>55736</v>
      </c>
      <c r="BC1790" t="n">
        <v>9.9321556091309</v>
      </c>
      <c r="BD1790" t="n">
        <v>53.586168349539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97</v>
      </c>
      <c r="B1791" t="s">
        <v>71</v>
      </c>
      <c r="C1791" t="s">
        <v>98</v>
      </c>
      <c r="D1791" t="n">
        <v>2</v>
      </c>
      <c r="E1791" t="s">
        <v>882</v>
      </c>
      <c r="F1791" t="n">
        <v>530537</v>
      </c>
      <c r="G1791" t="s">
        <v>74</v>
      </c>
      <c r="H1791" t="s">
        <v>75</v>
      </c>
      <c r="I1791" t="s"/>
      <c r="J1791" t="s">
        <v>74</v>
      </c>
      <c r="K1791" t="n">
        <v>163</v>
      </c>
      <c r="L1791" t="s">
        <v>76</v>
      </c>
      <c r="M1791" t="s"/>
      <c r="N1791" t="s">
        <v>77</v>
      </c>
      <c r="O1791" t="s">
        <v>78</v>
      </c>
      <c r="P1791" t="s">
        <v>883</v>
      </c>
      <c r="Q1791" t="s"/>
      <c r="R1791" t="s">
        <v>80</v>
      </c>
      <c r="S1791" t="s">
        <v>805</v>
      </c>
      <c r="T1791" t="s">
        <v>82</v>
      </c>
      <c r="U1791" t="s"/>
      <c r="V1791" t="s">
        <v>83</v>
      </c>
      <c r="W1791" t="s">
        <v>885</v>
      </c>
      <c r="X1791" t="s"/>
      <c r="Y1791" t="s">
        <v>85</v>
      </c>
      <c r="Z1791">
        <f>HYPERLINK("https://hotelmonitor-cachepage.eclerx.com/savepage/tk_15439017636134837_sr_2151.html","info")</f>
        <v/>
      </c>
      <c r="AA1791" t="n">
        <v>99241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87</v>
      </c>
      <c r="AO1791" t="s"/>
      <c r="AP1791" t="n">
        <v>112</v>
      </c>
      <c r="AQ1791" t="s">
        <v>88</v>
      </c>
      <c r="AR1791" t="s">
        <v>119</v>
      </c>
      <c r="AS1791" t="s"/>
      <c r="AT1791" t="s">
        <v>90</v>
      </c>
      <c r="AU1791" t="s"/>
      <c r="AV1791" t="s"/>
      <c r="AW1791" t="s"/>
      <c r="AX1791" t="s"/>
      <c r="AY1791" t="n">
        <v>2312005</v>
      </c>
      <c r="AZ1791" t="s">
        <v>884</v>
      </c>
      <c r="BA1791" t="s"/>
      <c r="BB1791" t="n">
        <v>55736</v>
      </c>
      <c r="BC1791" t="n">
        <v>9.9321556091309</v>
      </c>
      <c r="BD1791" t="n">
        <v>53.586168349539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97</v>
      </c>
      <c r="B1792" t="s">
        <v>71</v>
      </c>
      <c r="C1792" t="s">
        <v>98</v>
      </c>
      <c r="D1792" t="n">
        <v>2</v>
      </c>
      <c r="E1792" t="s">
        <v>882</v>
      </c>
      <c r="F1792" t="n">
        <v>530537</v>
      </c>
      <c r="G1792" t="s">
        <v>74</v>
      </c>
      <c r="H1792" t="s">
        <v>75</v>
      </c>
      <c r="I1792" t="s"/>
      <c r="J1792" t="s">
        <v>74</v>
      </c>
      <c r="K1792" t="n">
        <v>164</v>
      </c>
      <c r="L1792" t="s">
        <v>76</v>
      </c>
      <c r="M1792" t="s"/>
      <c r="N1792" t="s">
        <v>117</v>
      </c>
      <c r="O1792" t="s">
        <v>78</v>
      </c>
      <c r="P1792" t="s">
        <v>883</v>
      </c>
      <c r="Q1792" t="s"/>
      <c r="R1792" t="s">
        <v>80</v>
      </c>
      <c r="S1792" t="s">
        <v>95</v>
      </c>
      <c r="T1792" t="s">
        <v>82</v>
      </c>
      <c r="U1792" t="s"/>
      <c r="V1792" t="s">
        <v>83</v>
      </c>
      <c r="W1792" t="s">
        <v>885</v>
      </c>
      <c r="X1792" t="s"/>
      <c r="Y1792" t="s">
        <v>85</v>
      </c>
      <c r="Z1792">
        <f>HYPERLINK("https://hotelmonitor-cachepage.eclerx.com/savepage/tk_15439017636134837_sr_2151.html","info")</f>
        <v/>
      </c>
      <c r="AA1792" t="n">
        <v>99241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87</v>
      </c>
      <c r="AO1792" t="s"/>
      <c r="AP1792" t="n">
        <v>112</v>
      </c>
      <c r="AQ1792" t="s">
        <v>88</v>
      </c>
      <c r="AR1792" t="s">
        <v>103</v>
      </c>
      <c r="AS1792" t="s"/>
      <c r="AT1792" t="s">
        <v>90</v>
      </c>
      <c r="AU1792" t="s"/>
      <c r="AV1792" t="s"/>
      <c r="AW1792" t="s"/>
      <c r="AX1792" t="s"/>
      <c r="AY1792" t="n">
        <v>2312005</v>
      </c>
      <c r="AZ1792" t="s">
        <v>884</v>
      </c>
      <c r="BA1792" t="s"/>
      <c r="BB1792" t="n">
        <v>55736</v>
      </c>
      <c r="BC1792" t="n">
        <v>9.9321556091309</v>
      </c>
      <c r="BD1792" t="n">
        <v>53.586168349539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97</v>
      </c>
      <c r="B1793" t="s">
        <v>71</v>
      </c>
      <c r="C1793" t="s">
        <v>98</v>
      </c>
      <c r="D1793" t="n">
        <v>2</v>
      </c>
      <c r="E1793" t="s">
        <v>882</v>
      </c>
      <c r="F1793" t="n">
        <v>530537</v>
      </c>
      <c r="G1793" t="s">
        <v>74</v>
      </c>
      <c r="H1793" t="s">
        <v>75</v>
      </c>
      <c r="I1793" t="s"/>
      <c r="J1793" t="s">
        <v>74</v>
      </c>
      <c r="K1793" t="n">
        <v>166</v>
      </c>
      <c r="L1793" t="s">
        <v>76</v>
      </c>
      <c r="M1793" t="s"/>
      <c r="N1793" t="s">
        <v>117</v>
      </c>
      <c r="O1793" t="s">
        <v>78</v>
      </c>
      <c r="P1793" t="s">
        <v>883</v>
      </c>
      <c r="Q1793" t="s"/>
      <c r="R1793" t="s">
        <v>80</v>
      </c>
      <c r="S1793" t="s">
        <v>160</v>
      </c>
      <c r="T1793" t="s">
        <v>82</v>
      </c>
      <c r="U1793" t="s"/>
      <c r="V1793" t="s">
        <v>83</v>
      </c>
      <c r="W1793" t="s">
        <v>885</v>
      </c>
      <c r="X1793" t="s"/>
      <c r="Y1793" t="s">
        <v>85</v>
      </c>
      <c r="Z1793">
        <f>HYPERLINK("https://hotelmonitor-cachepage.eclerx.com/savepage/tk_15439017636134837_sr_2151.html","info")</f>
        <v/>
      </c>
      <c r="AA1793" t="n">
        <v>99241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87</v>
      </c>
      <c r="AO1793" t="s"/>
      <c r="AP1793" t="n">
        <v>112</v>
      </c>
      <c r="AQ1793" t="s">
        <v>88</v>
      </c>
      <c r="AR1793" t="s">
        <v>103</v>
      </c>
      <c r="AS1793" t="s"/>
      <c r="AT1793" t="s">
        <v>90</v>
      </c>
      <c r="AU1793" t="s"/>
      <c r="AV1793" t="s"/>
      <c r="AW1793" t="s"/>
      <c r="AX1793" t="s"/>
      <c r="AY1793" t="n">
        <v>2312005</v>
      </c>
      <c r="AZ1793" t="s">
        <v>884</v>
      </c>
      <c r="BA1793" t="s"/>
      <c r="BB1793" t="n">
        <v>55736</v>
      </c>
      <c r="BC1793" t="n">
        <v>9.9321556091309</v>
      </c>
      <c r="BD1793" t="n">
        <v>53.586168349539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97</v>
      </c>
      <c r="B1794" t="s">
        <v>71</v>
      </c>
      <c r="C1794" t="s">
        <v>98</v>
      </c>
      <c r="D1794" t="n">
        <v>2</v>
      </c>
      <c r="E1794" t="s">
        <v>882</v>
      </c>
      <c r="F1794" t="n">
        <v>530537</v>
      </c>
      <c r="G1794" t="s">
        <v>74</v>
      </c>
      <c r="H1794" t="s">
        <v>75</v>
      </c>
      <c r="I1794" t="s"/>
      <c r="J1794" t="s">
        <v>74</v>
      </c>
      <c r="K1794" t="n">
        <v>169</v>
      </c>
      <c r="L1794" t="s">
        <v>76</v>
      </c>
      <c r="M1794" t="s"/>
      <c r="N1794" t="s">
        <v>77</v>
      </c>
      <c r="O1794" t="s">
        <v>78</v>
      </c>
      <c r="P1794" t="s">
        <v>883</v>
      </c>
      <c r="Q1794" t="s"/>
      <c r="R1794" t="s">
        <v>80</v>
      </c>
      <c r="S1794" t="s">
        <v>317</v>
      </c>
      <c r="T1794" t="s">
        <v>82</v>
      </c>
      <c r="U1794" t="s"/>
      <c r="V1794" t="s">
        <v>83</v>
      </c>
      <c r="W1794" t="s">
        <v>885</v>
      </c>
      <c r="X1794" t="s"/>
      <c r="Y1794" t="s">
        <v>85</v>
      </c>
      <c r="Z1794">
        <f>HYPERLINK("https://hotelmonitor-cachepage.eclerx.com/savepage/tk_15439017636134837_sr_2151.html","info")</f>
        <v/>
      </c>
      <c r="AA1794" t="n">
        <v>99241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87</v>
      </c>
      <c r="AO1794" t="s"/>
      <c r="AP1794" t="n">
        <v>112</v>
      </c>
      <c r="AQ1794" t="s">
        <v>88</v>
      </c>
      <c r="AR1794" t="s">
        <v>89</v>
      </c>
      <c r="AS1794" t="s"/>
      <c r="AT1794" t="s">
        <v>90</v>
      </c>
      <c r="AU1794" t="s"/>
      <c r="AV1794" t="s"/>
      <c r="AW1794" t="s"/>
      <c r="AX1794" t="s"/>
      <c r="AY1794" t="n">
        <v>2312005</v>
      </c>
      <c r="AZ1794" t="s">
        <v>884</v>
      </c>
      <c r="BA1794" t="s"/>
      <c r="BB1794" t="n">
        <v>55736</v>
      </c>
      <c r="BC1794" t="n">
        <v>9.9321556091309</v>
      </c>
      <c r="BD1794" t="n">
        <v>53.586168349539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97</v>
      </c>
      <c r="B1795" t="s">
        <v>71</v>
      </c>
      <c r="C1795" t="s">
        <v>98</v>
      </c>
      <c r="D1795" t="n">
        <v>2</v>
      </c>
      <c r="E1795" t="s">
        <v>882</v>
      </c>
      <c r="F1795" t="n">
        <v>530537</v>
      </c>
      <c r="G1795" t="s">
        <v>74</v>
      </c>
      <c r="H1795" t="s">
        <v>75</v>
      </c>
      <c r="I1795" t="s"/>
      <c r="J1795" t="s">
        <v>74</v>
      </c>
      <c r="K1795" t="n">
        <v>170</v>
      </c>
      <c r="L1795" t="s">
        <v>76</v>
      </c>
      <c r="M1795" t="s"/>
      <c r="N1795" t="s">
        <v>77</v>
      </c>
      <c r="O1795" t="s">
        <v>78</v>
      </c>
      <c r="P1795" t="s">
        <v>883</v>
      </c>
      <c r="Q1795" t="s"/>
      <c r="R1795" t="s">
        <v>80</v>
      </c>
      <c r="S1795" t="s">
        <v>421</v>
      </c>
      <c r="T1795" t="s">
        <v>82</v>
      </c>
      <c r="U1795" t="s"/>
      <c r="V1795" t="s">
        <v>83</v>
      </c>
      <c r="W1795" t="s">
        <v>94</v>
      </c>
      <c r="X1795" t="s"/>
      <c r="Y1795" t="s">
        <v>85</v>
      </c>
      <c r="Z1795">
        <f>HYPERLINK("https://hotelmonitor-cachepage.eclerx.com/savepage/tk_15439017636134837_sr_2151.html","info")</f>
        <v/>
      </c>
      <c r="AA1795" t="n">
        <v>99241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87</v>
      </c>
      <c r="AO1795" t="s"/>
      <c r="AP1795" t="n">
        <v>112</v>
      </c>
      <c r="AQ1795" t="s">
        <v>88</v>
      </c>
      <c r="AR1795" t="s">
        <v>156</v>
      </c>
      <c r="AS1795" t="s"/>
      <c r="AT1795" t="s">
        <v>90</v>
      </c>
      <c r="AU1795" t="s"/>
      <c r="AV1795" t="s"/>
      <c r="AW1795" t="s"/>
      <c r="AX1795" t="s"/>
      <c r="AY1795" t="n">
        <v>2312005</v>
      </c>
      <c r="AZ1795" t="s">
        <v>884</v>
      </c>
      <c r="BA1795" t="s"/>
      <c r="BB1795" t="n">
        <v>55736</v>
      </c>
      <c r="BC1795" t="n">
        <v>9.9321556091309</v>
      </c>
      <c r="BD1795" t="n">
        <v>53.586168349539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97</v>
      </c>
      <c r="B1796" t="s">
        <v>71</v>
      </c>
      <c r="C1796" t="s">
        <v>98</v>
      </c>
      <c r="D1796" t="n">
        <v>2</v>
      </c>
      <c r="E1796" t="s">
        <v>882</v>
      </c>
      <c r="F1796" t="n">
        <v>530537</v>
      </c>
      <c r="G1796" t="s">
        <v>74</v>
      </c>
      <c r="H1796" t="s">
        <v>75</v>
      </c>
      <c r="I1796" t="s"/>
      <c r="J1796" t="s">
        <v>74</v>
      </c>
      <c r="K1796" t="n">
        <v>193</v>
      </c>
      <c r="L1796" t="s">
        <v>76</v>
      </c>
      <c r="M1796" t="s"/>
      <c r="N1796" t="s">
        <v>77</v>
      </c>
      <c r="O1796" t="s">
        <v>78</v>
      </c>
      <c r="P1796" t="s">
        <v>883</v>
      </c>
      <c r="Q1796" t="s"/>
      <c r="R1796" t="s">
        <v>80</v>
      </c>
      <c r="S1796" t="s">
        <v>188</v>
      </c>
      <c r="T1796" t="s">
        <v>82</v>
      </c>
      <c r="U1796" t="s"/>
      <c r="V1796" t="s">
        <v>83</v>
      </c>
      <c r="W1796" t="s">
        <v>885</v>
      </c>
      <c r="X1796" t="s"/>
      <c r="Y1796" t="s">
        <v>85</v>
      </c>
      <c r="Z1796">
        <f>HYPERLINK("https://hotelmonitor-cachepage.eclerx.com/savepage/tk_15439017636134837_sr_2151.html","info")</f>
        <v/>
      </c>
      <c r="AA1796" t="n">
        <v>99241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87</v>
      </c>
      <c r="AO1796" t="s"/>
      <c r="AP1796" t="n">
        <v>112</v>
      </c>
      <c r="AQ1796" t="s">
        <v>88</v>
      </c>
      <c r="AR1796" t="s">
        <v>119</v>
      </c>
      <c r="AS1796" t="s"/>
      <c r="AT1796" t="s">
        <v>90</v>
      </c>
      <c r="AU1796" t="s"/>
      <c r="AV1796" t="s"/>
      <c r="AW1796" t="s"/>
      <c r="AX1796" t="s"/>
      <c r="AY1796" t="n">
        <v>2312005</v>
      </c>
      <c r="AZ1796" t="s">
        <v>884</v>
      </c>
      <c r="BA1796" t="s"/>
      <c r="BB1796" t="n">
        <v>55736</v>
      </c>
      <c r="BC1796" t="n">
        <v>9.9321556091309</v>
      </c>
      <c r="BD1796" t="n">
        <v>53.586168349539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97</v>
      </c>
      <c r="B1797" t="s">
        <v>71</v>
      </c>
      <c r="C1797" t="s">
        <v>98</v>
      </c>
      <c r="D1797" t="n">
        <v>2</v>
      </c>
      <c r="E1797" t="s">
        <v>882</v>
      </c>
      <c r="F1797" t="n">
        <v>530537</v>
      </c>
      <c r="G1797" t="s">
        <v>74</v>
      </c>
      <c r="H1797" t="s">
        <v>75</v>
      </c>
      <c r="I1797" t="s"/>
      <c r="J1797" t="s">
        <v>74</v>
      </c>
      <c r="K1797" t="n">
        <v>217</v>
      </c>
      <c r="L1797" t="s">
        <v>76</v>
      </c>
      <c r="M1797" t="s"/>
      <c r="N1797" t="s">
        <v>77</v>
      </c>
      <c r="O1797" t="s">
        <v>78</v>
      </c>
      <c r="P1797" t="s">
        <v>883</v>
      </c>
      <c r="Q1797" t="s"/>
      <c r="R1797" t="s">
        <v>80</v>
      </c>
      <c r="S1797" t="s">
        <v>200</v>
      </c>
      <c r="T1797" t="s">
        <v>82</v>
      </c>
      <c r="U1797" t="s"/>
      <c r="V1797" t="s">
        <v>83</v>
      </c>
      <c r="W1797" t="s">
        <v>84</v>
      </c>
      <c r="X1797" t="s"/>
      <c r="Y1797" t="s">
        <v>85</v>
      </c>
      <c r="Z1797">
        <f>HYPERLINK("https://hotelmonitor-cachepage.eclerx.com/savepage/tk_15439017636134837_sr_2151.html","info")</f>
        <v/>
      </c>
      <c r="AA1797" t="n">
        <v>99241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87</v>
      </c>
      <c r="AO1797" t="s"/>
      <c r="AP1797" t="n">
        <v>112</v>
      </c>
      <c r="AQ1797" t="s">
        <v>88</v>
      </c>
      <c r="AR1797" t="s">
        <v>156</v>
      </c>
      <c r="AS1797" t="s"/>
      <c r="AT1797" t="s">
        <v>90</v>
      </c>
      <c r="AU1797" t="s"/>
      <c r="AV1797" t="s"/>
      <c r="AW1797" t="s"/>
      <c r="AX1797" t="s"/>
      <c r="AY1797" t="n">
        <v>2312005</v>
      </c>
      <c r="AZ1797" t="s">
        <v>884</v>
      </c>
      <c r="BA1797" t="s"/>
      <c r="BB1797" t="n">
        <v>55736</v>
      </c>
      <c r="BC1797" t="n">
        <v>9.9321556091309</v>
      </c>
      <c r="BD1797" t="n">
        <v>53.586168349539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607</v>
      </c>
      <c r="F1798" t="n">
        <v>718036</v>
      </c>
      <c r="G1798" t="s">
        <v>74</v>
      </c>
      <c r="H1798" t="s">
        <v>75</v>
      </c>
      <c r="I1798" t="s"/>
      <c r="J1798" t="s">
        <v>74</v>
      </c>
      <c r="K1798" t="n">
        <v>108</v>
      </c>
      <c r="L1798" t="s">
        <v>76</v>
      </c>
      <c r="M1798" t="s"/>
      <c r="N1798" t="s">
        <v>111</v>
      </c>
      <c r="O1798" t="s">
        <v>78</v>
      </c>
      <c r="P1798" t="s">
        <v>608</v>
      </c>
      <c r="Q1798" t="s"/>
      <c r="R1798" t="s">
        <v>80</v>
      </c>
      <c r="S1798" t="s">
        <v>269</v>
      </c>
      <c r="T1798" t="s">
        <v>82</v>
      </c>
      <c r="U1798" t="s"/>
      <c r="V1798" t="s">
        <v>83</v>
      </c>
      <c r="W1798" t="s">
        <v>94</v>
      </c>
      <c r="X1798" t="s"/>
      <c r="Y1798" t="s">
        <v>85</v>
      </c>
      <c r="Z1798">
        <f>HYPERLINK("https://hotelmonitor-cachepage.eclerx.com/savepage/tk_15439117162292464_sr_2152.html","info")</f>
        <v/>
      </c>
      <c r="AA1798" t="n">
        <v>132653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87</v>
      </c>
      <c r="AO1798" t="s"/>
      <c r="AP1798" t="n">
        <v>105</v>
      </c>
      <c r="AQ1798" t="s">
        <v>88</v>
      </c>
      <c r="AR1798" t="s">
        <v>113</v>
      </c>
      <c r="AS1798" t="s"/>
      <c r="AT1798" t="s">
        <v>90</v>
      </c>
      <c r="AU1798" t="s"/>
      <c r="AV1798" t="s"/>
      <c r="AW1798" t="s"/>
      <c r="AX1798" t="s"/>
      <c r="AY1798" t="n">
        <v>2311924</v>
      </c>
      <c r="AZ1798" t="s">
        <v>610</v>
      </c>
      <c r="BA1798" t="s"/>
      <c r="BB1798" t="n">
        <v>60063</v>
      </c>
      <c r="BC1798" t="n">
        <v>10.011704</v>
      </c>
      <c r="BD1798" t="n">
        <v>53.553485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607</v>
      </c>
      <c r="F1799" t="n">
        <v>718036</v>
      </c>
      <c r="G1799" t="s">
        <v>74</v>
      </c>
      <c r="H1799" t="s">
        <v>75</v>
      </c>
      <c r="I1799" t="s"/>
      <c r="J1799" t="s">
        <v>74</v>
      </c>
      <c r="K1799" t="n">
        <v>109</v>
      </c>
      <c r="L1799" t="s">
        <v>76</v>
      </c>
      <c r="M1799" t="s"/>
      <c r="N1799" t="s">
        <v>611</v>
      </c>
      <c r="O1799" t="s">
        <v>78</v>
      </c>
      <c r="P1799" t="s">
        <v>608</v>
      </c>
      <c r="Q1799" t="s"/>
      <c r="R1799" t="s">
        <v>80</v>
      </c>
      <c r="S1799" t="s">
        <v>282</v>
      </c>
      <c r="T1799" t="s">
        <v>82</v>
      </c>
      <c r="U1799" t="s"/>
      <c r="V1799" t="s">
        <v>83</v>
      </c>
      <c r="W1799" t="s">
        <v>94</v>
      </c>
      <c r="X1799" t="s"/>
      <c r="Y1799" t="s">
        <v>85</v>
      </c>
      <c r="Z1799">
        <f>HYPERLINK("https://hotelmonitor-cachepage.eclerx.com/savepage/tk_15439117162292464_sr_2152.html","info")</f>
        <v/>
      </c>
      <c r="AA1799" t="n">
        <v>132653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87</v>
      </c>
      <c r="AO1799" t="s"/>
      <c r="AP1799" t="n">
        <v>105</v>
      </c>
      <c r="AQ1799" t="s">
        <v>88</v>
      </c>
      <c r="AR1799" t="s">
        <v>110</v>
      </c>
      <c r="AS1799" t="s"/>
      <c r="AT1799" t="s">
        <v>90</v>
      </c>
      <c r="AU1799" t="s"/>
      <c r="AV1799" t="s"/>
      <c r="AW1799" t="s"/>
      <c r="AX1799" t="s"/>
      <c r="AY1799" t="n">
        <v>2311924</v>
      </c>
      <c r="AZ1799" t="s">
        <v>610</v>
      </c>
      <c r="BA1799" t="s"/>
      <c r="BB1799" t="n">
        <v>60063</v>
      </c>
      <c r="BC1799" t="n">
        <v>10.011704</v>
      </c>
      <c r="BD1799" t="n">
        <v>53.553485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607</v>
      </c>
      <c r="F1800" t="n">
        <v>718036</v>
      </c>
      <c r="G1800" t="s">
        <v>74</v>
      </c>
      <c r="H1800" t="s">
        <v>75</v>
      </c>
      <c r="I1800" t="s"/>
      <c r="J1800" t="s">
        <v>74</v>
      </c>
      <c r="K1800" t="n">
        <v>109</v>
      </c>
      <c r="L1800" t="s">
        <v>76</v>
      </c>
      <c r="M1800" t="s"/>
      <c r="N1800" t="s">
        <v>77</v>
      </c>
      <c r="O1800" t="s">
        <v>78</v>
      </c>
      <c r="P1800" t="s">
        <v>608</v>
      </c>
      <c r="Q1800" t="s"/>
      <c r="R1800" t="s">
        <v>80</v>
      </c>
      <c r="S1800" t="s">
        <v>282</v>
      </c>
      <c r="T1800" t="s">
        <v>82</v>
      </c>
      <c r="U1800" t="s"/>
      <c r="V1800" t="s">
        <v>83</v>
      </c>
      <c r="W1800" t="s">
        <v>94</v>
      </c>
      <c r="X1800" t="s"/>
      <c r="Y1800" t="s">
        <v>85</v>
      </c>
      <c r="Z1800">
        <f>HYPERLINK("https://hotelmonitor-cachepage.eclerx.com/savepage/tk_15439117162292464_sr_2152.html","info")</f>
        <v/>
      </c>
      <c r="AA1800" t="n">
        <v>132653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87</v>
      </c>
      <c r="AO1800" t="s"/>
      <c r="AP1800" t="n">
        <v>105</v>
      </c>
      <c r="AQ1800" t="s">
        <v>88</v>
      </c>
      <c r="AR1800" t="s">
        <v>119</v>
      </c>
      <c r="AS1800" t="s"/>
      <c r="AT1800" t="s">
        <v>90</v>
      </c>
      <c r="AU1800" t="s"/>
      <c r="AV1800" t="s"/>
      <c r="AW1800" t="s"/>
      <c r="AX1800" t="s"/>
      <c r="AY1800" t="n">
        <v>2311924</v>
      </c>
      <c r="AZ1800" t="s">
        <v>610</v>
      </c>
      <c r="BA1800" t="s"/>
      <c r="BB1800" t="n">
        <v>60063</v>
      </c>
      <c r="BC1800" t="n">
        <v>10.011704</v>
      </c>
      <c r="BD1800" t="n">
        <v>53.553485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607</v>
      </c>
      <c r="F1801" t="n">
        <v>718036</v>
      </c>
      <c r="G1801" t="s">
        <v>74</v>
      </c>
      <c r="H1801" t="s">
        <v>75</v>
      </c>
      <c r="I1801" t="s"/>
      <c r="J1801" t="s">
        <v>74</v>
      </c>
      <c r="K1801" t="n">
        <v>109</v>
      </c>
      <c r="L1801" t="s">
        <v>76</v>
      </c>
      <c r="M1801" t="s"/>
      <c r="N1801" t="s">
        <v>312</v>
      </c>
      <c r="O1801" t="s">
        <v>78</v>
      </c>
      <c r="P1801" t="s">
        <v>608</v>
      </c>
      <c r="Q1801" t="s"/>
      <c r="R1801" t="s">
        <v>80</v>
      </c>
      <c r="S1801" t="s">
        <v>282</v>
      </c>
      <c r="T1801" t="s">
        <v>82</v>
      </c>
      <c r="U1801" t="s"/>
      <c r="V1801" t="s">
        <v>83</v>
      </c>
      <c r="W1801" t="s">
        <v>94</v>
      </c>
      <c r="X1801" t="s"/>
      <c r="Y1801" t="s">
        <v>85</v>
      </c>
      <c r="Z1801">
        <f>HYPERLINK("https://hotelmonitor-cachepage.eclerx.com/savepage/tk_15439117162292464_sr_2152.html","info")</f>
        <v/>
      </c>
      <c r="AA1801" t="n">
        <v>132653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87</v>
      </c>
      <c r="AO1801" t="s"/>
      <c r="AP1801" t="n">
        <v>105</v>
      </c>
      <c r="AQ1801" t="s">
        <v>88</v>
      </c>
      <c r="AR1801" t="s">
        <v>103</v>
      </c>
      <c r="AS1801" t="s"/>
      <c r="AT1801" t="s">
        <v>90</v>
      </c>
      <c r="AU1801" t="s"/>
      <c r="AV1801" t="s"/>
      <c r="AW1801" t="s"/>
      <c r="AX1801" t="s"/>
      <c r="AY1801" t="n">
        <v>2311924</v>
      </c>
      <c r="AZ1801" t="s">
        <v>610</v>
      </c>
      <c r="BA1801" t="s"/>
      <c r="BB1801" t="n">
        <v>60063</v>
      </c>
      <c r="BC1801" t="n">
        <v>10.011704</v>
      </c>
      <c r="BD1801" t="n">
        <v>53.553485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607</v>
      </c>
      <c r="F1802" t="n">
        <v>718036</v>
      </c>
      <c r="G1802" t="s">
        <v>74</v>
      </c>
      <c r="H1802" t="s">
        <v>75</v>
      </c>
      <c r="I1802" t="s"/>
      <c r="J1802" t="s">
        <v>74</v>
      </c>
      <c r="K1802" t="n">
        <v>111</v>
      </c>
      <c r="L1802" t="s">
        <v>76</v>
      </c>
      <c r="M1802" t="s"/>
      <c r="N1802" t="s">
        <v>611</v>
      </c>
      <c r="O1802" t="s">
        <v>78</v>
      </c>
      <c r="P1802" t="s">
        <v>608</v>
      </c>
      <c r="Q1802" t="s"/>
      <c r="R1802" t="s">
        <v>80</v>
      </c>
      <c r="S1802" t="s">
        <v>179</v>
      </c>
      <c r="T1802" t="s">
        <v>82</v>
      </c>
      <c r="U1802" t="s"/>
      <c r="V1802" t="s">
        <v>83</v>
      </c>
      <c r="W1802" t="s">
        <v>94</v>
      </c>
      <c r="X1802" t="s"/>
      <c r="Y1802" t="s">
        <v>85</v>
      </c>
      <c r="Z1802">
        <f>HYPERLINK("https://hotelmonitor-cachepage.eclerx.com/savepage/tk_15439117162292464_sr_2152.html","info")</f>
        <v/>
      </c>
      <c r="AA1802" t="n">
        <v>132653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/>
      <c r="AP1802" t="n">
        <v>105</v>
      </c>
      <c r="AQ1802" t="s">
        <v>88</v>
      </c>
      <c r="AR1802" t="s">
        <v>116</v>
      </c>
      <c r="AS1802" t="s"/>
      <c r="AT1802" t="s">
        <v>90</v>
      </c>
      <c r="AU1802" t="s"/>
      <c r="AV1802" t="s"/>
      <c r="AW1802" t="s"/>
      <c r="AX1802" t="s"/>
      <c r="AY1802" t="n">
        <v>2311924</v>
      </c>
      <c r="AZ1802" t="s">
        <v>610</v>
      </c>
      <c r="BA1802" t="s"/>
      <c r="BB1802" t="n">
        <v>60063</v>
      </c>
      <c r="BC1802" t="n">
        <v>10.011704</v>
      </c>
      <c r="BD1802" t="n">
        <v>53.553485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607</v>
      </c>
      <c r="F1803" t="n">
        <v>718036</v>
      </c>
      <c r="G1803" t="s">
        <v>74</v>
      </c>
      <c r="H1803" t="s">
        <v>75</v>
      </c>
      <c r="I1803" t="s"/>
      <c r="J1803" t="s">
        <v>74</v>
      </c>
      <c r="K1803" t="n">
        <v>142</v>
      </c>
      <c r="L1803" t="s">
        <v>76</v>
      </c>
      <c r="M1803" t="s"/>
      <c r="N1803" t="s">
        <v>77</v>
      </c>
      <c r="O1803" t="s">
        <v>78</v>
      </c>
      <c r="P1803" t="s">
        <v>608</v>
      </c>
      <c r="Q1803" t="s"/>
      <c r="R1803" t="s">
        <v>80</v>
      </c>
      <c r="S1803" t="s">
        <v>154</v>
      </c>
      <c r="T1803" t="s">
        <v>82</v>
      </c>
      <c r="U1803" t="s"/>
      <c r="V1803" t="s">
        <v>83</v>
      </c>
      <c r="W1803" t="s">
        <v>94</v>
      </c>
      <c r="X1803" t="s"/>
      <c r="Y1803" t="s">
        <v>85</v>
      </c>
      <c r="Z1803">
        <f>HYPERLINK("https://hotelmonitor-cachepage.eclerx.com/savepage/tk_15439117162292464_sr_2152.html","info")</f>
        <v/>
      </c>
      <c r="AA1803" t="n">
        <v>132653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/>
      <c r="AP1803" t="n">
        <v>105</v>
      </c>
      <c r="AQ1803" t="s">
        <v>88</v>
      </c>
      <c r="AR1803" t="s">
        <v>119</v>
      </c>
      <c r="AS1803" t="s"/>
      <c r="AT1803" t="s">
        <v>90</v>
      </c>
      <c r="AU1803" t="s"/>
      <c r="AV1803" t="s"/>
      <c r="AW1803" t="s"/>
      <c r="AX1803" t="s"/>
      <c r="AY1803" t="n">
        <v>2311924</v>
      </c>
      <c r="AZ1803" t="s">
        <v>610</v>
      </c>
      <c r="BA1803" t="s"/>
      <c r="BB1803" t="n">
        <v>60063</v>
      </c>
      <c r="BC1803" t="n">
        <v>10.011704</v>
      </c>
      <c r="BD1803" t="n">
        <v>53.553485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607</v>
      </c>
      <c r="F1804" t="n">
        <v>718036</v>
      </c>
      <c r="G1804" t="s">
        <v>74</v>
      </c>
      <c r="H1804" t="s">
        <v>75</v>
      </c>
      <c r="I1804" t="s"/>
      <c r="J1804" t="s">
        <v>74</v>
      </c>
      <c r="K1804" t="n">
        <v>143</v>
      </c>
      <c r="L1804" t="s">
        <v>76</v>
      </c>
      <c r="M1804" t="s"/>
      <c r="N1804" t="s">
        <v>612</v>
      </c>
      <c r="O1804" t="s">
        <v>78</v>
      </c>
      <c r="P1804" t="s">
        <v>608</v>
      </c>
      <c r="Q1804" t="s"/>
      <c r="R1804" t="s">
        <v>80</v>
      </c>
      <c r="S1804" t="s">
        <v>155</v>
      </c>
      <c r="T1804" t="s">
        <v>82</v>
      </c>
      <c r="U1804" t="s"/>
      <c r="V1804" t="s">
        <v>83</v>
      </c>
      <c r="W1804" t="s">
        <v>94</v>
      </c>
      <c r="X1804" t="s"/>
      <c r="Y1804" t="s">
        <v>85</v>
      </c>
      <c r="Z1804">
        <f>HYPERLINK("https://hotelmonitor-cachepage.eclerx.com/savepage/tk_15439117162292464_sr_2152.html","info")</f>
        <v/>
      </c>
      <c r="AA1804" t="n">
        <v>132653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/>
      <c r="AP1804" t="n">
        <v>105</v>
      </c>
      <c r="AQ1804" t="s">
        <v>88</v>
      </c>
      <c r="AR1804" t="s">
        <v>110</v>
      </c>
      <c r="AS1804" t="s"/>
      <c r="AT1804" t="s">
        <v>90</v>
      </c>
      <c r="AU1804" t="s"/>
      <c r="AV1804" t="s"/>
      <c r="AW1804" t="s"/>
      <c r="AX1804" t="s"/>
      <c r="AY1804" t="n">
        <v>2311924</v>
      </c>
      <c r="AZ1804" t="s">
        <v>610</v>
      </c>
      <c r="BA1804" t="s"/>
      <c r="BB1804" t="n">
        <v>60063</v>
      </c>
      <c r="BC1804" t="n">
        <v>10.011704</v>
      </c>
      <c r="BD1804" t="n">
        <v>53.553485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607</v>
      </c>
      <c r="F1805" t="n">
        <v>718036</v>
      </c>
      <c r="G1805" t="s">
        <v>74</v>
      </c>
      <c r="H1805" t="s">
        <v>75</v>
      </c>
      <c r="I1805" t="s"/>
      <c r="J1805" t="s">
        <v>74</v>
      </c>
      <c r="K1805" t="n">
        <v>146</v>
      </c>
      <c r="L1805" t="s">
        <v>76</v>
      </c>
      <c r="M1805" t="s"/>
      <c r="N1805" t="s">
        <v>612</v>
      </c>
      <c r="O1805" t="s">
        <v>78</v>
      </c>
      <c r="P1805" t="s">
        <v>608</v>
      </c>
      <c r="Q1805" t="s"/>
      <c r="R1805" t="s">
        <v>80</v>
      </c>
      <c r="S1805" t="s">
        <v>158</v>
      </c>
      <c r="T1805" t="s">
        <v>82</v>
      </c>
      <c r="U1805" t="s"/>
      <c r="V1805" t="s">
        <v>83</v>
      </c>
      <c r="W1805" t="s">
        <v>94</v>
      </c>
      <c r="X1805" t="s"/>
      <c r="Y1805" t="s">
        <v>85</v>
      </c>
      <c r="Z1805">
        <f>HYPERLINK("https://hotelmonitor-cachepage.eclerx.com/savepage/tk_15439117162292464_sr_2152.html","info")</f>
        <v/>
      </c>
      <c r="AA1805" t="n">
        <v>132653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/>
      <c r="AP1805" t="n">
        <v>105</v>
      </c>
      <c r="AQ1805" t="s">
        <v>88</v>
      </c>
      <c r="AR1805" t="s">
        <v>116</v>
      </c>
      <c r="AS1805" t="s"/>
      <c r="AT1805" t="s">
        <v>90</v>
      </c>
      <c r="AU1805" t="s"/>
      <c r="AV1805" t="s"/>
      <c r="AW1805" t="s"/>
      <c r="AX1805" t="s"/>
      <c r="AY1805" t="n">
        <v>2311924</v>
      </c>
      <c r="AZ1805" t="s">
        <v>610</v>
      </c>
      <c r="BA1805" t="s"/>
      <c r="BB1805" t="n">
        <v>60063</v>
      </c>
      <c r="BC1805" t="n">
        <v>10.011704</v>
      </c>
      <c r="BD1805" t="n">
        <v>53.553485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607</v>
      </c>
      <c r="F1806" t="n">
        <v>718036</v>
      </c>
      <c r="G1806" t="s">
        <v>74</v>
      </c>
      <c r="H1806" t="s">
        <v>75</v>
      </c>
      <c r="I1806" t="s"/>
      <c r="J1806" t="s">
        <v>74</v>
      </c>
      <c r="K1806" t="n">
        <v>163</v>
      </c>
      <c r="L1806" t="s">
        <v>76</v>
      </c>
      <c r="M1806" t="s"/>
      <c r="N1806" t="s">
        <v>77</v>
      </c>
      <c r="O1806" t="s">
        <v>78</v>
      </c>
      <c r="P1806" t="s">
        <v>608</v>
      </c>
      <c r="Q1806" t="s"/>
      <c r="R1806" t="s">
        <v>80</v>
      </c>
      <c r="S1806" t="s">
        <v>805</v>
      </c>
      <c r="T1806" t="s">
        <v>82</v>
      </c>
      <c r="U1806" t="s"/>
      <c r="V1806" t="s">
        <v>83</v>
      </c>
      <c r="W1806" t="s">
        <v>94</v>
      </c>
      <c r="X1806" t="s"/>
      <c r="Y1806" t="s">
        <v>85</v>
      </c>
      <c r="Z1806">
        <f>HYPERLINK("https://hotelmonitor-cachepage.eclerx.com/savepage/tk_15439117162292464_sr_2152.html","info")</f>
        <v/>
      </c>
      <c r="AA1806" t="n">
        <v>132653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87</v>
      </c>
      <c r="AO1806" t="s"/>
      <c r="AP1806" t="n">
        <v>105</v>
      </c>
      <c r="AQ1806" t="s">
        <v>88</v>
      </c>
      <c r="AR1806" t="s">
        <v>119</v>
      </c>
      <c r="AS1806" t="s"/>
      <c r="AT1806" t="s">
        <v>90</v>
      </c>
      <c r="AU1806" t="s"/>
      <c r="AV1806" t="s"/>
      <c r="AW1806" t="s"/>
      <c r="AX1806" t="s"/>
      <c r="AY1806" t="n">
        <v>2311924</v>
      </c>
      <c r="AZ1806" t="s">
        <v>610</v>
      </c>
      <c r="BA1806" t="s"/>
      <c r="BB1806" t="n">
        <v>60063</v>
      </c>
      <c r="BC1806" t="n">
        <v>10.011704</v>
      </c>
      <c r="BD1806" t="n">
        <v>53.553485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607</v>
      </c>
      <c r="F1807" t="n">
        <v>718036</v>
      </c>
      <c r="G1807" t="s">
        <v>74</v>
      </c>
      <c r="H1807" t="s">
        <v>75</v>
      </c>
      <c r="I1807" t="s"/>
      <c r="J1807" t="s">
        <v>74</v>
      </c>
      <c r="K1807" t="n">
        <v>165</v>
      </c>
      <c r="L1807" t="s">
        <v>76</v>
      </c>
      <c r="M1807" t="s"/>
      <c r="N1807" t="s">
        <v>613</v>
      </c>
      <c r="O1807" t="s">
        <v>78</v>
      </c>
      <c r="P1807" t="s">
        <v>608</v>
      </c>
      <c r="Q1807" t="s"/>
      <c r="R1807" t="s">
        <v>80</v>
      </c>
      <c r="S1807" t="s">
        <v>412</v>
      </c>
      <c r="T1807" t="s">
        <v>82</v>
      </c>
      <c r="U1807" t="s"/>
      <c r="V1807" t="s">
        <v>83</v>
      </c>
      <c r="W1807" t="s">
        <v>94</v>
      </c>
      <c r="X1807" t="s"/>
      <c r="Y1807" t="s">
        <v>85</v>
      </c>
      <c r="Z1807">
        <f>HYPERLINK("https://hotelmonitor-cachepage.eclerx.com/savepage/tk_15439117162292464_sr_2152.html","info")</f>
        <v/>
      </c>
      <c r="AA1807" t="n">
        <v>132653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/>
      <c r="AP1807" t="n">
        <v>105</v>
      </c>
      <c r="AQ1807" t="s">
        <v>88</v>
      </c>
      <c r="AR1807" t="s">
        <v>110</v>
      </c>
      <c r="AS1807" t="s"/>
      <c r="AT1807" t="s">
        <v>90</v>
      </c>
      <c r="AU1807" t="s"/>
      <c r="AV1807" t="s"/>
      <c r="AW1807" t="s"/>
      <c r="AX1807" t="s"/>
      <c r="AY1807" t="n">
        <v>2311924</v>
      </c>
      <c r="AZ1807" t="s">
        <v>610</v>
      </c>
      <c r="BA1807" t="s"/>
      <c r="BB1807" t="n">
        <v>60063</v>
      </c>
      <c r="BC1807" t="n">
        <v>10.011704</v>
      </c>
      <c r="BD1807" t="n">
        <v>53.553485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607</v>
      </c>
      <c r="F1808" t="n">
        <v>718036</v>
      </c>
      <c r="G1808" t="s">
        <v>74</v>
      </c>
      <c r="H1808" t="s">
        <v>75</v>
      </c>
      <c r="I1808" t="s"/>
      <c r="J1808" t="s">
        <v>74</v>
      </c>
      <c r="K1808" t="n">
        <v>168</v>
      </c>
      <c r="L1808" t="s">
        <v>76</v>
      </c>
      <c r="M1808" t="s"/>
      <c r="N1808" t="s">
        <v>613</v>
      </c>
      <c r="O1808" t="s">
        <v>78</v>
      </c>
      <c r="P1808" t="s">
        <v>608</v>
      </c>
      <c r="Q1808" t="s"/>
      <c r="R1808" t="s">
        <v>80</v>
      </c>
      <c r="S1808" t="s">
        <v>419</v>
      </c>
      <c r="T1808" t="s">
        <v>82</v>
      </c>
      <c r="U1808" t="s"/>
      <c r="V1808" t="s">
        <v>83</v>
      </c>
      <c r="W1808" t="s">
        <v>94</v>
      </c>
      <c r="X1808" t="s"/>
      <c r="Y1808" t="s">
        <v>85</v>
      </c>
      <c r="Z1808">
        <f>HYPERLINK("https://hotelmonitor-cachepage.eclerx.com/savepage/tk_15439117162292464_sr_2152.html","info")</f>
        <v/>
      </c>
      <c r="AA1808" t="n">
        <v>132653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/>
      <c r="AP1808" t="n">
        <v>105</v>
      </c>
      <c r="AQ1808" t="s">
        <v>88</v>
      </c>
      <c r="AR1808" t="s">
        <v>116</v>
      </c>
      <c r="AS1808" t="s"/>
      <c r="AT1808" t="s">
        <v>90</v>
      </c>
      <c r="AU1808" t="s"/>
      <c r="AV1808" t="s"/>
      <c r="AW1808" t="s"/>
      <c r="AX1808" t="s"/>
      <c r="AY1808" t="n">
        <v>2311924</v>
      </c>
      <c r="AZ1808" t="s">
        <v>610</v>
      </c>
      <c r="BA1808" t="s"/>
      <c r="BB1808" t="n">
        <v>60063</v>
      </c>
      <c r="BC1808" t="n">
        <v>10.011704</v>
      </c>
      <c r="BD1808" t="n">
        <v>53.553485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607</v>
      </c>
      <c r="F1809" t="n">
        <v>718036</v>
      </c>
      <c r="G1809" t="s">
        <v>74</v>
      </c>
      <c r="H1809" t="s">
        <v>75</v>
      </c>
      <c r="I1809" t="s"/>
      <c r="J1809" t="s">
        <v>74</v>
      </c>
      <c r="K1809" t="n">
        <v>214</v>
      </c>
      <c r="L1809" t="s">
        <v>76</v>
      </c>
      <c r="M1809" t="s"/>
      <c r="N1809" t="s">
        <v>77</v>
      </c>
      <c r="O1809" t="s">
        <v>78</v>
      </c>
      <c r="P1809" t="s">
        <v>608</v>
      </c>
      <c r="Q1809" t="s"/>
      <c r="R1809" t="s">
        <v>80</v>
      </c>
      <c r="S1809" t="s">
        <v>163</v>
      </c>
      <c r="T1809" t="s">
        <v>82</v>
      </c>
      <c r="U1809" t="s"/>
      <c r="V1809" t="s">
        <v>83</v>
      </c>
      <c r="W1809" t="s">
        <v>94</v>
      </c>
      <c r="X1809" t="s"/>
      <c r="Y1809" t="s">
        <v>85</v>
      </c>
      <c r="Z1809">
        <f>HYPERLINK("https://hotelmonitor-cachepage.eclerx.com/savepage/tk_15439117162292464_sr_2152.html","info")</f>
        <v/>
      </c>
      <c r="AA1809" t="n">
        <v>132653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/>
      <c r="AP1809" t="n">
        <v>105</v>
      </c>
      <c r="AQ1809" t="s">
        <v>88</v>
      </c>
      <c r="AR1809" t="s">
        <v>156</v>
      </c>
      <c r="AS1809" t="s"/>
      <c r="AT1809" t="s">
        <v>90</v>
      </c>
      <c r="AU1809" t="s"/>
      <c r="AV1809" t="s"/>
      <c r="AW1809" t="s"/>
      <c r="AX1809" t="s"/>
      <c r="AY1809" t="n">
        <v>2311924</v>
      </c>
      <c r="AZ1809" t="s">
        <v>610</v>
      </c>
      <c r="BA1809" t="s"/>
      <c r="BB1809" t="n">
        <v>60063</v>
      </c>
      <c r="BC1809" t="n">
        <v>10.011704</v>
      </c>
      <c r="BD1809" t="n">
        <v>53.553485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607</v>
      </c>
      <c r="F1810" t="n">
        <v>718036</v>
      </c>
      <c r="G1810" t="s">
        <v>74</v>
      </c>
      <c r="H1810" t="s">
        <v>75</v>
      </c>
      <c r="I1810" t="s"/>
      <c r="J1810" t="s">
        <v>74</v>
      </c>
      <c r="K1810" t="n">
        <v>280</v>
      </c>
      <c r="L1810" t="s">
        <v>76</v>
      </c>
      <c r="M1810" t="s"/>
      <c r="N1810" t="s">
        <v>162</v>
      </c>
      <c r="O1810" t="s">
        <v>78</v>
      </c>
      <c r="P1810" t="s">
        <v>608</v>
      </c>
      <c r="Q1810" t="s"/>
      <c r="R1810" t="s">
        <v>80</v>
      </c>
      <c r="S1810" t="s">
        <v>795</v>
      </c>
      <c r="T1810" t="s">
        <v>82</v>
      </c>
      <c r="U1810" t="s"/>
      <c r="V1810" t="s">
        <v>83</v>
      </c>
      <c r="W1810" t="s">
        <v>94</v>
      </c>
      <c r="X1810" t="s"/>
      <c r="Y1810" t="s">
        <v>85</v>
      </c>
      <c r="Z1810">
        <f>HYPERLINK("https://hotelmonitor-cachepage.eclerx.com/savepage/tk_15439117162292464_sr_2152.html","info")</f>
        <v/>
      </c>
      <c r="AA1810" t="n">
        <v>132653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/>
      <c r="AP1810" t="n">
        <v>105</v>
      </c>
      <c r="AQ1810" t="s">
        <v>88</v>
      </c>
      <c r="AR1810" t="s">
        <v>156</v>
      </c>
      <c r="AS1810" t="s"/>
      <c r="AT1810" t="s">
        <v>90</v>
      </c>
      <c r="AU1810" t="s"/>
      <c r="AV1810" t="s"/>
      <c r="AW1810" t="s"/>
      <c r="AX1810" t="s"/>
      <c r="AY1810" t="n">
        <v>2311924</v>
      </c>
      <c r="AZ1810" t="s">
        <v>610</v>
      </c>
      <c r="BA1810" t="s"/>
      <c r="BB1810" t="n">
        <v>60063</v>
      </c>
      <c r="BC1810" t="n">
        <v>10.011704</v>
      </c>
      <c r="BD1810" t="n">
        <v>53.553485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607</v>
      </c>
      <c r="F1811" t="n">
        <v>718036</v>
      </c>
      <c r="G1811" t="s">
        <v>74</v>
      </c>
      <c r="H1811" t="s">
        <v>75</v>
      </c>
      <c r="I1811" t="s"/>
      <c r="J1811" t="s">
        <v>74</v>
      </c>
      <c r="K1811" t="n">
        <v>323</v>
      </c>
      <c r="L1811" t="s">
        <v>76</v>
      </c>
      <c r="M1811" t="s"/>
      <c r="N1811" t="s">
        <v>164</v>
      </c>
      <c r="O1811" t="s">
        <v>78</v>
      </c>
      <c r="P1811" t="s">
        <v>608</v>
      </c>
      <c r="Q1811" t="s"/>
      <c r="R1811" t="s">
        <v>80</v>
      </c>
      <c r="S1811" t="s">
        <v>894</v>
      </c>
      <c r="T1811" t="s">
        <v>82</v>
      </c>
      <c r="U1811" t="s"/>
      <c r="V1811" t="s">
        <v>83</v>
      </c>
      <c r="W1811" t="s">
        <v>94</v>
      </c>
      <c r="X1811" t="s"/>
      <c r="Y1811" t="s">
        <v>85</v>
      </c>
      <c r="Z1811">
        <f>HYPERLINK("https://hotelmonitor-cachepage.eclerx.com/savepage/tk_15439117162292464_sr_2152.html","info")</f>
        <v/>
      </c>
      <c r="AA1811" t="n">
        <v>132653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/>
      <c r="AP1811" t="n">
        <v>105</v>
      </c>
      <c r="AQ1811" t="s">
        <v>88</v>
      </c>
      <c r="AR1811" t="s">
        <v>156</v>
      </c>
      <c r="AS1811" t="s"/>
      <c r="AT1811" t="s">
        <v>90</v>
      </c>
      <c r="AU1811" t="s"/>
      <c r="AV1811" t="s"/>
      <c r="AW1811" t="s"/>
      <c r="AX1811" t="s"/>
      <c r="AY1811" t="n">
        <v>2311924</v>
      </c>
      <c r="AZ1811" t="s">
        <v>610</v>
      </c>
      <c r="BA1811" t="s"/>
      <c r="BB1811" t="n">
        <v>60063</v>
      </c>
      <c r="BC1811" t="n">
        <v>10.011704</v>
      </c>
      <c r="BD1811" t="n">
        <v>53.553485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895</v>
      </c>
      <c r="F1812" t="n">
        <v>2028103</v>
      </c>
      <c r="G1812" t="s">
        <v>74</v>
      </c>
      <c r="H1812" t="s">
        <v>75</v>
      </c>
      <c r="I1812" t="s"/>
      <c r="J1812" t="s">
        <v>74</v>
      </c>
      <c r="K1812" t="n">
        <v>120</v>
      </c>
      <c r="L1812" t="s">
        <v>76</v>
      </c>
      <c r="M1812" t="s"/>
      <c r="N1812" t="s">
        <v>77</v>
      </c>
      <c r="O1812" t="s">
        <v>78</v>
      </c>
      <c r="P1812" t="s">
        <v>895</v>
      </c>
      <c r="Q1812" t="s"/>
      <c r="R1812" t="s">
        <v>80</v>
      </c>
      <c r="S1812" t="s">
        <v>286</v>
      </c>
      <c r="T1812" t="s">
        <v>82</v>
      </c>
      <c r="U1812" t="s"/>
      <c r="V1812" t="s">
        <v>83</v>
      </c>
      <c r="W1812" t="s">
        <v>94</v>
      </c>
      <c r="X1812" t="s"/>
      <c r="Y1812" t="s">
        <v>85</v>
      </c>
      <c r="Z1812">
        <f>HYPERLINK("https://hotelmonitor-cachepage.eclerx.com/savepage/tk_15439114947884042_sr_2152.html","info")</f>
        <v/>
      </c>
      <c r="AA1812" t="n">
        <v>173847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/>
      <c r="AP1812" t="n">
        <v>24</v>
      </c>
      <c r="AQ1812" t="s">
        <v>88</v>
      </c>
      <c r="AR1812" t="s">
        <v>121</v>
      </c>
      <c r="AS1812" t="s"/>
      <c r="AT1812" t="s">
        <v>90</v>
      </c>
      <c r="AU1812" t="s"/>
      <c r="AV1812" t="s"/>
      <c r="AW1812" t="s"/>
      <c r="AX1812" t="s"/>
      <c r="AY1812" t="n">
        <v>2311986</v>
      </c>
      <c r="AZ1812" t="s">
        <v>896</v>
      </c>
      <c r="BA1812" t="s"/>
      <c r="BB1812" t="n">
        <v>96905</v>
      </c>
      <c r="BC1812" t="n">
        <v>9.983632564544701</v>
      </c>
      <c r="BD1812" t="n">
        <v>53.556297782236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895</v>
      </c>
      <c r="F1813" t="n">
        <v>2028103</v>
      </c>
      <c r="G1813" t="s">
        <v>74</v>
      </c>
      <c r="H1813" t="s">
        <v>75</v>
      </c>
      <c r="I1813" t="s"/>
      <c r="J1813" t="s">
        <v>74</v>
      </c>
      <c r="K1813" t="n">
        <v>120</v>
      </c>
      <c r="L1813" t="s">
        <v>76</v>
      </c>
      <c r="M1813" t="s"/>
      <c r="N1813" t="s">
        <v>111</v>
      </c>
      <c r="O1813" t="s">
        <v>78</v>
      </c>
      <c r="P1813" t="s">
        <v>895</v>
      </c>
      <c r="Q1813" t="s"/>
      <c r="R1813" t="s">
        <v>80</v>
      </c>
      <c r="S1813" t="s">
        <v>286</v>
      </c>
      <c r="T1813" t="s">
        <v>82</v>
      </c>
      <c r="U1813" t="s"/>
      <c r="V1813" t="s">
        <v>83</v>
      </c>
      <c r="W1813" t="s">
        <v>94</v>
      </c>
      <c r="X1813" t="s"/>
      <c r="Y1813" t="s">
        <v>85</v>
      </c>
      <c r="Z1813">
        <f>HYPERLINK("https://hotelmonitor-cachepage.eclerx.com/savepage/tk_15439114947884042_sr_2152.html","info")</f>
        <v/>
      </c>
      <c r="AA1813" t="n">
        <v>173847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/>
      <c r="AP1813" t="n">
        <v>24</v>
      </c>
      <c r="AQ1813" t="s">
        <v>88</v>
      </c>
      <c r="AR1813" t="s">
        <v>113</v>
      </c>
      <c r="AS1813" t="s"/>
      <c r="AT1813" t="s">
        <v>90</v>
      </c>
      <c r="AU1813" t="s"/>
      <c r="AV1813" t="s"/>
      <c r="AW1813" t="s"/>
      <c r="AX1813" t="s"/>
      <c r="AY1813" t="n">
        <v>2311986</v>
      </c>
      <c r="AZ1813" t="s">
        <v>896</v>
      </c>
      <c r="BA1813" t="s"/>
      <c r="BB1813" t="n">
        <v>96905</v>
      </c>
      <c r="BC1813" t="n">
        <v>9.983632564544701</v>
      </c>
      <c r="BD1813" t="n">
        <v>53.556297782236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895</v>
      </c>
      <c r="F1814" t="n">
        <v>2028103</v>
      </c>
      <c r="G1814" t="s">
        <v>74</v>
      </c>
      <c r="H1814" t="s">
        <v>75</v>
      </c>
      <c r="I1814" t="s"/>
      <c r="J1814" t="s">
        <v>74</v>
      </c>
      <c r="K1814" t="n">
        <v>123</v>
      </c>
      <c r="L1814" t="s">
        <v>76</v>
      </c>
      <c r="M1814" t="s"/>
      <c r="N1814" t="s">
        <v>77</v>
      </c>
      <c r="O1814" t="s">
        <v>78</v>
      </c>
      <c r="P1814" t="s">
        <v>895</v>
      </c>
      <c r="Q1814" t="s"/>
      <c r="R1814" t="s">
        <v>80</v>
      </c>
      <c r="S1814" t="s">
        <v>270</v>
      </c>
      <c r="T1814" t="s">
        <v>82</v>
      </c>
      <c r="U1814" t="s"/>
      <c r="V1814" t="s">
        <v>83</v>
      </c>
      <c r="W1814" t="s">
        <v>94</v>
      </c>
      <c r="X1814" t="s"/>
      <c r="Y1814" t="s">
        <v>85</v>
      </c>
      <c r="Z1814">
        <f>HYPERLINK("https://hotelmonitor-cachepage.eclerx.com/savepage/tk_15439114947884042_sr_2152.html","info")</f>
        <v/>
      </c>
      <c r="AA1814" t="n">
        <v>173847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/>
      <c r="AP1814" t="n">
        <v>24</v>
      </c>
      <c r="AQ1814" t="s">
        <v>88</v>
      </c>
      <c r="AR1814" t="s">
        <v>96</v>
      </c>
      <c r="AS1814" t="s"/>
      <c r="AT1814" t="s">
        <v>90</v>
      </c>
      <c r="AU1814" t="s"/>
      <c r="AV1814" t="s"/>
      <c r="AW1814" t="s"/>
      <c r="AX1814" t="s"/>
      <c r="AY1814" t="n">
        <v>2311986</v>
      </c>
      <c r="AZ1814" t="s">
        <v>896</v>
      </c>
      <c r="BA1814" t="s"/>
      <c r="BB1814" t="n">
        <v>96905</v>
      </c>
      <c r="BC1814" t="n">
        <v>9.983632564544701</v>
      </c>
      <c r="BD1814" t="n">
        <v>53.556297782236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895</v>
      </c>
      <c r="F1815" t="n">
        <v>2028103</v>
      </c>
      <c r="G1815" t="s">
        <v>74</v>
      </c>
      <c r="H1815" t="s">
        <v>75</v>
      </c>
      <c r="I1815" t="s"/>
      <c r="J1815" t="s">
        <v>74</v>
      </c>
      <c r="K1815" t="n">
        <v>133</v>
      </c>
      <c r="L1815" t="s">
        <v>76</v>
      </c>
      <c r="M1815" t="s"/>
      <c r="N1815" t="s">
        <v>370</v>
      </c>
      <c r="O1815" t="s">
        <v>78</v>
      </c>
      <c r="P1815" t="s">
        <v>895</v>
      </c>
      <c r="Q1815" t="s"/>
      <c r="R1815" t="s">
        <v>80</v>
      </c>
      <c r="S1815" t="s">
        <v>273</v>
      </c>
      <c r="T1815" t="s">
        <v>82</v>
      </c>
      <c r="U1815" t="s"/>
      <c r="V1815" t="s">
        <v>83</v>
      </c>
      <c r="W1815" t="s">
        <v>94</v>
      </c>
      <c r="X1815" t="s"/>
      <c r="Y1815" t="s">
        <v>85</v>
      </c>
      <c r="Z1815">
        <f>HYPERLINK("https://hotelmonitor-cachepage.eclerx.com/savepage/tk_15439114947884042_sr_2152.html","info")</f>
        <v/>
      </c>
      <c r="AA1815" t="n">
        <v>173847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/>
      <c r="AP1815" t="n">
        <v>24</v>
      </c>
      <c r="AQ1815" t="s">
        <v>88</v>
      </c>
      <c r="AR1815" t="s">
        <v>110</v>
      </c>
      <c r="AS1815" t="s"/>
      <c r="AT1815" t="s">
        <v>90</v>
      </c>
      <c r="AU1815" t="s"/>
      <c r="AV1815" t="s"/>
      <c r="AW1815" t="s"/>
      <c r="AX1815" t="s"/>
      <c r="AY1815" t="n">
        <v>2311986</v>
      </c>
      <c r="AZ1815" t="s">
        <v>896</v>
      </c>
      <c r="BA1815" t="s"/>
      <c r="BB1815" t="n">
        <v>96905</v>
      </c>
      <c r="BC1815" t="n">
        <v>9.983632564544701</v>
      </c>
      <c r="BD1815" t="n">
        <v>53.556297782236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895</v>
      </c>
      <c r="F1816" t="n">
        <v>2028103</v>
      </c>
      <c r="G1816" t="s">
        <v>74</v>
      </c>
      <c r="H1816" t="s">
        <v>75</v>
      </c>
      <c r="I1816" t="s"/>
      <c r="J1816" t="s">
        <v>74</v>
      </c>
      <c r="K1816" t="n">
        <v>134</v>
      </c>
      <c r="L1816" t="s">
        <v>76</v>
      </c>
      <c r="M1816" t="s"/>
      <c r="N1816" t="s">
        <v>370</v>
      </c>
      <c r="O1816" t="s">
        <v>78</v>
      </c>
      <c r="P1816" t="s">
        <v>895</v>
      </c>
      <c r="Q1816" t="s"/>
      <c r="R1816" t="s">
        <v>80</v>
      </c>
      <c r="S1816" t="s">
        <v>364</v>
      </c>
      <c r="T1816" t="s">
        <v>82</v>
      </c>
      <c r="U1816" t="s"/>
      <c r="V1816" t="s">
        <v>83</v>
      </c>
      <c r="W1816" t="s">
        <v>94</v>
      </c>
      <c r="X1816" t="s"/>
      <c r="Y1816" t="s">
        <v>85</v>
      </c>
      <c r="Z1816">
        <f>HYPERLINK("https://hotelmonitor-cachepage.eclerx.com/savepage/tk_15439114947884042_sr_2152.html","info")</f>
        <v/>
      </c>
      <c r="AA1816" t="n">
        <v>173847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/>
      <c r="AP1816" t="n">
        <v>24</v>
      </c>
      <c r="AQ1816" t="s">
        <v>88</v>
      </c>
      <c r="AR1816" t="s">
        <v>116</v>
      </c>
      <c r="AS1816" t="s"/>
      <c r="AT1816" t="s">
        <v>90</v>
      </c>
      <c r="AU1816" t="s"/>
      <c r="AV1816" t="s"/>
      <c r="AW1816" t="s"/>
      <c r="AX1816" t="s"/>
      <c r="AY1816" t="n">
        <v>2311986</v>
      </c>
      <c r="AZ1816" t="s">
        <v>896</v>
      </c>
      <c r="BA1816" t="s"/>
      <c r="BB1816" t="n">
        <v>96905</v>
      </c>
      <c r="BC1816" t="n">
        <v>9.983632564544701</v>
      </c>
      <c r="BD1816" t="n">
        <v>53.556297782236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895</v>
      </c>
      <c r="F1817" t="n">
        <v>2028103</v>
      </c>
      <c r="G1817" t="s">
        <v>74</v>
      </c>
      <c r="H1817" t="s">
        <v>75</v>
      </c>
      <c r="I1817" t="s"/>
      <c r="J1817" t="s">
        <v>74</v>
      </c>
      <c r="K1817" t="n">
        <v>145</v>
      </c>
      <c r="L1817" t="s">
        <v>76</v>
      </c>
      <c r="M1817" t="s"/>
      <c r="N1817" t="s">
        <v>77</v>
      </c>
      <c r="O1817" t="s">
        <v>78</v>
      </c>
      <c r="P1817" t="s">
        <v>895</v>
      </c>
      <c r="Q1817" t="s"/>
      <c r="R1817" t="s">
        <v>80</v>
      </c>
      <c r="S1817" t="s">
        <v>295</v>
      </c>
      <c r="T1817" t="s">
        <v>82</v>
      </c>
      <c r="U1817" t="s"/>
      <c r="V1817" t="s">
        <v>83</v>
      </c>
      <c r="W1817" t="s">
        <v>84</v>
      </c>
      <c r="X1817" t="s"/>
      <c r="Y1817" t="s">
        <v>85</v>
      </c>
      <c r="Z1817">
        <f>HYPERLINK("https://hotelmonitor-cachepage.eclerx.com/savepage/tk_15439114947884042_sr_2152.html","info")</f>
        <v/>
      </c>
      <c r="AA1817" t="n">
        <v>173847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/>
      <c r="AP1817" t="n">
        <v>24</v>
      </c>
      <c r="AQ1817" t="s">
        <v>88</v>
      </c>
      <c r="AR1817" t="s">
        <v>121</v>
      </c>
      <c r="AS1817" t="s"/>
      <c r="AT1817" t="s">
        <v>90</v>
      </c>
      <c r="AU1817" t="s"/>
      <c r="AV1817" t="s"/>
      <c r="AW1817" t="s"/>
      <c r="AX1817" t="s"/>
      <c r="AY1817" t="n">
        <v>2311986</v>
      </c>
      <c r="AZ1817" t="s">
        <v>896</v>
      </c>
      <c r="BA1817" t="s"/>
      <c r="BB1817" t="n">
        <v>96905</v>
      </c>
      <c r="BC1817" t="n">
        <v>9.983632564544701</v>
      </c>
      <c r="BD1817" t="n">
        <v>53.556297782236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895</v>
      </c>
      <c r="F1818" t="n">
        <v>2028103</v>
      </c>
      <c r="G1818" t="s">
        <v>74</v>
      </c>
      <c r="H1818" t="s">
        <v>75</v>
      </c>
      <c r="I1818" t="s"/>
      <c r="J1818" t="s">
        <v>74</v>
      </c>
      <c r="K1818" t="n">
        <v>147</v>
      </c>
      <c r="L1818" t="s">
        <v>76</v>
      </c>
      <c r="M1818" t="s"/>
      <c r="N1818" t="s">
        <v>111</v>
      </c>
      <c r="O1818" t="s">
        <v>78</v>
      </c>
      <c r="P1818" t="s">
        <v>895</v>
      </c>
      <c r="Q1818" t="s"/>
      <c r="R1818" t="s">
        <v>80</v>
      </c>
      <c r="S1818" t="s">
        <v>355</v>
      </c>
      <c r="T1818" t="s">
        <v>82</v>
      </c>
      <c r="U1818" t="s"/>
      <c r="V1818" t="s">
        <v>83</v>
      </c>
      <c r="W1818" t="s">
        <v>84</v>
      </c>
      <c r="X1818" t="s"/>
      <c r="Y1818" t="s">
        <v>85</v>
      </c>
      <c r="Z1818">
        <f>HYPERLINK("https://hotelmonitor-cachepage.eclerx.com/savepage/tk_15439114947884042_sr_2152.html","info")</f>
        <v/>
      </c>
      <c r="AA1818" t="n">
        <v>173847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/>
      <c r="AP1818" t="n">
        <v>24</v>
      </c>
      <c r="AQ1818" t="s">
        <v>88</v>
      </c>
      <c r="AR1818" t="s">
        <v>113</v>
      </c>
      <c r="AS1818" t="s"/>
      <c r="AT1818" t="s">
        <v>90</v>
      </c>
      <c r="AU1818" t="s"/>
      <c r="AV1818" t="s"/>
      <c r="AW1818" t="s"/>
      <c r="AX1818" t="s"/>
      <c r="AY1818" t="n">
        <v>2311986</v>
      </c>
      <c r="AZ1818" t="s">
        <v>896</v>
      </c>
      <c r="BA1818" t="s"/>
      <c r="BB1818" t="n">
        <v>96905</v>
      </c>
      <c r="BC1818" t="n">
        <v>9.983632564544701</v>
      </c>
      <c r="BD1818" t="n">
        <v>53.556297782236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895</v>
      </c>
      <c r="F1819" t="n">
        <v>2028103</v>
      </c>
      <c r="G1819" t="s">
        <v>74</v>
      </c>
      <c r="H1819" t="s">
        <v>75</v>
      </c>
      <c r="I1819" t="s"/>
      <c r="J1819" t="s">
        <v>74</v>
      </c>
      <c r="K1819" t="n">
        <v>150</v>
      </c>
      <c r="L1819" t="s">
        <v>76</v>
      </c>
      <c r="M1819" t="s"/>
      <c r="N1819" t="s">
        <v>77</v>
      </c>
      <c r="O1819" t="s">
        <v>78</v>
      </c>
      <c r="P1819" t="s">
        <v>895</v>
      </c>
      <c r="Q1819" t="s"/>
      <c r="R1819" t="s">
        <v>80</v>
      </c>
      <c r="S1819" t="s">
        <v>365</v>
      </c>
      <c r="T1819" t="s">
        <v>82</v>
      </c>
      <c r="U1819" t="s"/>
      <c r="V1819" t="s">
        <v>83</v>
      </c>
      <c r="W1819" t="s">
        <v>84</v>
      </c>
      <c r="X1819" t="s"/>
      <c r="Y1819" t="s">
        <v>85</v>
      </c>
      <c r="Z1819">
        <f>HYPERLINK("https://hotelmonitor-cachepage.eclerx.com/savepage/tk_15439114947884042_sr_2152.html","info")</f>
        <v/>
      </c>
      <c r="AA1819" t="n">
        <v>173847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/>
      <c r="AP1819" t="n">
        <v>24</v>
      </c>
      <c r="AQ1819" t="s">
        <v>88</v>
      </c>
      <c r="AR1819" t="s">
        <v>96</v>
      </c>
      <c r="AS1819" t="s"/>
      <c r="AT1819" t="s">
        <v>90</v>
      </c>
      <c r="AU1819" t="s"/>
      <c r="AV1819" t="s"/>
      <c r="AW1819" t="s"/>
      <c r="AX1819" t="s"/>
      <c r="AY1819" t="n">
        <v>2311986</v>
      </c>
      <c r="AZ1819" t="s">
        <v>896</v>
      </c>
      <c r="BA1819" t="s"/>
      <c r="BB1819" t="n">
        <v>96905</v>
      </c>
      <c r="BC1819" t="n">
        <v>9.983632564544701</v>
      </c>
      <c r="BD1819" t="n">
        <v>53.556297782236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895</v>
      </c>
      <c r="F1820" t="n">
        <v>2028103</v>
      </c>
      <c r="G1820" t="s">
        <v>74</v>
      </c>
      <c r="H1820" t="s">
        <v>75</v>
      </c>
      <c r="I1820" t="s"/>
      <c r="J1820" t="s">
        <v>74</v>
      </c>
      <c r="K1820" t="n">
        <v>150</v>
      </c>
      <c r="L1820" t="s">
        <v>76</v>
      </c>
      <c r="M1820" t="s"/>
      <c r="N1820" t="s">
        <v>312</v>
      </c>
      <c r="O1820" t="s">
        <v>78</v>
      </c>
      <c r="P1820" t="s">
        <v>895</v>
      </c>
      <c r="Q1820" t="s"/>
      <c r="R1820" t="s">
        <v>80</v>
      </c>
      <c r="S1820" t="s">
        <v>365</v>
      </c>
      <c r="T1820" t="s">
        <v>82</v>
      </c>
      <c r="U1820" t="s"/>
      <c r="V1820" t="s">
        <v>83</v>
      </c>
      <c r="W1820" t="s">
        <v>94</v>
      </c>
      <c r="X1820" t="s"/>
      <c r="Y1820" t="s">
        <v>85</v>
      </c>
      <c r="Z1820">
        <f>HYPERLINK("https://hotelmonitor-cachepage.eclerx.com/savepage/tk_15439114947884042_sr_2152.html","info")</f>
        <v/>
      </c>
      <c r="AA1820" t="n">
        <v>173847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/>
      <c r="AP1820" t="n">
        <v>24</v>
      </c>
      <c r="AQ1820" t="s">
        <v>88</v>
      </c>
      <c r="AR1820" t="s">
        <v>103</v>
      </c>
      <c r="AS1820" t="s"/>
      <c r="AT1820" t="s">
        <v>90</v>
      </c>
      <c r="AU1820" t="s"/>
      <c r="AV1820" t="s"/>
      <c r="AW1820" t="s"/>
      <c r="AX1820" t="s"/>
      <c r="AY1820" t="n">
        <v>2311986</v>
      </c>
      <c r="AZ1820" t="s">
        <v>896</v>
      </c>
      <c r="BA1820" t="s"/>
      <c r="BB1820" t="n">
        <v>96905</v>
      </c>
      <c r="BC1820" t="n">
        <v>9.983632564544701</v>
      </c>
      <c r="BD1820" t="n">
        <v>53.556297782236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895</v>
      </c>
      <c r="F1821" t="n">
        <v>2028103</v>
      </c>
      <c r="G1821" t="s">
        <v>74</v>
      </c>
      <c r="H1821" t="s">
        <v>75</v>
      </c>
      <c r="I1821" t="s"/>
      <c r="J1821" t="s">
        <v>74</v>
      </c>
      <c r="K1821" t="n">
        <v>151</v>
      </c>
      <c r="L1821" t="s">
        <v>76</v>
      </c>
      <c r="M1821" t="s"/>
      <c r="N1821" t="s">
        <v>135</v>
      </c>
      <c r="O1821" t="s">
        <v>78</v>
      </c>
      <c r="P1821" t="s">
        <v>895</v>
      </c>
      <c r="Q1821" t="s"/>
      <c r="R1821" t="s">
        <v>80</v>
      </c>
      <c r="S1821" t="s">
        <v>296</v>
      </c>
      <c r="T1821" t="s">
        <v>82</v>
      </c>
      <c r="U1821" t="s"/>
      <c r="V1821" t="s">
        <v>83</v>
      </c>
      <c r="W1821" t="s">
        <v>94</v>
      </c>
      <c r="X1821" t="s"/>
      <c r="Y1821" t="s">
        <v>85</v>
      </c>
      <c r="Z1821">
        <f>HYPERLINK("https://hotelmonitor-cachepage.eclerx.com/savepage/tk_15439114947884042_sr_2152.html","info")</f>
        <v/>
      </c>
      <c r="AA1821" t="n">
        <v>173847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/>
      <c r="AP1821" t="n">
        <v>24</v>
      </c>
      <c r="AQ1821" t="s">
        <v>88</v>
      </c>
      <c r="AR1821" t="s">
        <v>110</v>
      </c>
      <c r="AS1821" t="s"/>
      <c r="AT1821" t="s">
        <v>90</v>
      </c>
      <c r="AU1821" t="s"/>
      <c r="AV1821" t="s"/>
      <c r="AW1821" t="s"/>
      <c r="AX1821" t="s"/>
      <c r="AY1821" t="n">
        <v>2311986</v>
      </c>
      <c r="AZ1821" t="s">
        <v>896</v>
      </c>
      <c r="BA1821" t="s"/>
      <c r="BB1821" t="n">
        <v>96905</v>
      </c>
      <c r="BC1821" t="n">
        <v>9.983632564544701</v>
      </c>
      <c r="BD1821" t="n">
        <v>53.556297782236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895</v>
      </c>
      <c r="F1822" t="n">
        <v>2028103</v>
      </c>
      <c r="G1822" t="s">
        <v>74</v>
      </c>
      <c r="H1822" t="s">
        <v>75</v>
      </c>
      <c r="I1822" t="s"/>
      <c r="J1822" t="s">
        <v>74</v>
      </c>
      <c r="K1822" t="n">
        <v>151</v>
      </c>
      <c r="L1822" t="s">
        <v>76</v>
      </c>
      <c r="M1822" t="s"/>
      <c r="N1822" t="s">
        <v>135</v>
      </c>
      <c r="O1822" t="s">
        <v>78</v>
      </c>
      <c r="P1822" t="s">
        <v>895</v>
      </c>
      <c r="Q1822" t="s"/>
      <c r="R1822" t="s">
        <v>80</v>
      </c>
      <c r="S1822" t="s">
        <v>296</v>
      </c>
      <c r="T1822" t="s">
        <v>82</v>
      </c>
      <c r="U1822" t="s"/>
      <c r="V1822" t="s">
        <v>83</v>
      </c>
      <c r="W1822" t="s">
        <v>94</v>
      </c>
      <c r="X1822" t="s"/>
      <c r="Y1822" t="s">
        <v>85</v>
      </c>
      <c r="Z1822">
        <f>HYPERLINK("https://hotelmonitor-cachepage.eclerx.com/savepage/tk_15439114947884042_sr_2152.html","info")</f>
        <v/>
      </c>
      <c r="AA1822" t="n">
        <v>173847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/>
      <c r="AP1822" t="n">
        <v>24</v>
      </c>
      <c r="AQ1822" t="s">
        <v>88</v>
      </c>
      <c r="AR1822" t="s">
        <v>116</v>
      </c>
      <c r="AS1822" t="s"/>
      <c r="AT1822" t="s">
        <v>90</v>
      </c>
      <c r="AU1822" t="s"/>
      <c r="AV1822" t="s"/>
      <c r="AW1822" t="s"/>
      <c r="AX1822" t="s"/>
      <c r="AY1822" t="n">
        <v>2311986</v>
      </c>
      <c r="AZ1822" t="s">
        <v>896</v>
      </c>
      <c r="BA1822" t="s"/>
      <c r="BB1822" t="n">
        <v>96905</v>
      </c>
      <c r="BC1822" t="n">
        <v>9.983632564544701</v>
      </c>
      <c r="BD1822" t="n">
        <v>53.556297782236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895</v>
      </c>
      <c r="F1823" t="n">
        <v>2028103</v>
      </c>
      <c r="G1823" t="s">
        <v>74</v>
      </c>
      <c r="H1823" t="s">
        <v>75</v>
      </c>
      <c r="I1823" t="s"/>
      <c r="J1823" t="s">
        <v>74</v>
      </c>
      <c r="K1823" t="n">
        <v>154</v>
      </c>
      <c r="L1823" t="s">
        <v>76</v>
      </c>
      <c r="M1823" t="s"/>
      <c r="N1823" t="s">
        <v>359</v>
      </c>
      <c r="O1823" t="s">
        <v>78</v>
      </c>
      <c r="P1823" t="s">
        <v>895</v>
      </c>
      <c r="Q1823" t="s"/>
      <c r="R1823" t="s">
        <v>80</v>
      </c>
      <c r="S1823" t="s">
        <v>389</v>
      </c>
      <c r="T1823" t="s">
        <v>82</v>
      </c>
      <c r="U1823" t="s"/>
      <c r="V1823" t="s">
        <v>83</v>
      </c>
      <c r="W1823" t="s">
        <v>84</v>
      </c>
      <c r="X1823" t="s"/>
      <c r="Y1823" t="s">
        <v>85</v>
      </c>
      <c r="Z1823">
        <f>HYPERLINK("https://hotelmonitor-cachepage.eclerx.com/savepage/tk_15439114947884042_sr_2152.html","info")</f>
        <v/>
      </c>
      <c r="AA1823" t="n">
        <v>173847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/>
      <c r="AP1823" t="n">
        <v>24</v>
      </c>
      <c r="AQ1823" t="s">
        <v>88</v>
      </c>
      <c r="AR1823" t="s">
        <v>119</v>
      </c>
      <c r="AS1823" t="s"/>
      <c r="AT1823" t="s">
        <v>90</v>
      </c>
      <c r="AU1823" t="s"/>
      <c r="AV1823" t="s"/>
      <c r="AW1823" t="s"/>
      <c r="AX1823" t="s"/>
      <c r="AY1823" t="n">
        <v>2311986</v>
      </c>
      <c r="AZ1823" t="s">
        <v>896</v>
      </c>
      <c r="BA1823" t="s"/>
      <c r="BB1823" t="n">
        <v>96905</v>
      </c>
      <c r="BC1823" t="n">
        <v>9.983632564544701</v>
      </c>
      <c r="BD1823" t="n">
        <v>53.556297782236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895</v>
      </c>
      <c r="F1824" t="n">
        <v>2028103</v>
      </c>
      <c r="G1824" t="s">
        <v>74</v>
      </c>
      <c r="H1824" t="s">
        <v>75</v>
      </c>
      <c r="I1824" t="s"/>
      <c r="J1824" t="s">
        <v>74</v>
      </c>
      <c r="K1824" t="n">
        <v>155</v>
      </c>
      <c r="L1824" t="s">
        <v>76</v>
      </c>
      <c r="M1824" t="s"/>
      <c r="N1824" t="s">
        <v>77</v>
      </c>
      <c r="O1824" t="s">
        <v>78</v>
      </c>
      <c r="P1824" t="s">
        <v>895</v>
      </c>
      <c r="Q1824" t="s"/>
      <c r="R1824" t="s">
        <v>80</v>
      </c>
      <c r="S1824" t="s">
        <v>373</v>
      </c>
      <c r="T1824" t="s">
        <v>82</v>
      </c>
      <c r="U1824" t="s"/>
      <c r="V1824" t="s">
        <v>83</v>
      </c>
      <c r="W1824" t="s">
        <v>94</v>
      </c>
      <c r="X1824" t="s"/>
      <c r="Y1824" t="s">
        <v>85</v>
      </c>
      <c r="Z1824">
        <f>HYPERLINK("https://hotelmonitor-cachepage.eclerx.com/savepage/tk_15439114947884042_sr_2152.html","info")</f>
        <v/>
      </c>
      <c r="AA1824" t="n">
        <v>173847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/>
      <c r="AP1824" t="n">
        <v>24</v>
      </c>
      <c r="AQ1824" t="s">
        <v>88</v>
      </c>
      <c r="AR1824" t="s">
        <v>89</v>
      </c>
      <c r="AS1824" t="s"/>
      <c r="AT1824" t="s">
        <v>90</v>
      </c>
      <c r="AU1824" t="s"/>
      <c r="AV1824" t="s"/>
      <c r="AW1824" t="s"/>
      <c r="AX1824" t="s"/>
      <c r="AY1824" t="n">
        <v>2311986</v>
      </c>
      <c r="AZ1824" t="s">
        <v>896</v>
      </c>
      <c r="BA1824" t="s"/>
      <c r="BB1824" t="n">
        <v>96905</v>
      </c>
      <c r="BC1824" t="n">
        <v>9.983632564544701</v>
      </c>
      <c r="BD1824" t="n">
        <v>53.556297782236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895</v>
      </c>
      <c r="F1825" t="n">
        <v>2028103</v>
      </c>
      <c r="G1825" t="s">
        <v>74</v>
      </c>
      <c r="H1825" t="s">
        <v>75</v>
      </c>
      <c r="I1825" t="s"/>
      <c r="J1825" t="s">
        <v>74</v>
      </c>
      <c r="K1825" t="n">
        <v>155</v>
      </c>
      <c r="L1825" t="s">
        <v>76</v>
      </c>
      <c r="M1825" t="s"/>
      <c r="N1825" t="s">
        <v>359</v>
      </c>
      <c r="O1825" t="s">
        <v>78</v>
      </c>
      <c r="P1825" t="s">
        <v>895</v>
      </c>
      <c r="Q1825" t="s"/>
      <c r="R1825" t="s">
        <v>80</v>
      </c>
      <c r="S1825" t="s">
        <v>373</v>
      </c>
      <c r="T1825" t="s">
        <v>82</v>
      </c>
      <c r="U1825" t="s"/>
      <c r="V1825" t="s">
        <v>83</v>
      </c>
      <c r="W1825" t="s">
        <v>84</v>
      </c>
      <c r="X1825" t="s"/>
      <c r="Y1825" t="s">
        <v>85</v>
      </c>
      <c r="Z1825">
        <f>HYPERLINK("https://hotelmonitor-cachepage.eclerx.com/savepage/tk_15439114947884042_sr_2152.html","info")</f>
        <v/>
      </c>
      <c r="AA1825" t="n">
        <v>173847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/>
      <c r="AP1825" t="n">
        <v>24</v>
      </c>
      <c r="AQ1825" t="s">
        <v>88</v>
      </c>
      <c r="AR1825" t="s">
        <v>140</v>
      </c>
      <c r="AS1825" t="s"/>
      <c r="AT1825" t="s">
        <v>90</v>
      </c>
      <c r="AU1825" t="s"/>
      <c r="AV1825" t="s"/>
      <c r="AW1825" t="s"/>
      <c r="AX1825" t="s"/>
      <c r="AY1825" t="n">
        <v>2311986</v>
      </c>
      <c r="AZ1825" t="s">
        <v>896</v>
      </c>
      <c r="BA1825" t="s"/>
      <c r="BB1825" t="n">
        <v>96905</v>
      </c>
      <c r="BC1825" t="n">
        <v>9.983632564544701</v>
      </c>
      <c r="BD1825" t="n">
        <v>53.556297782236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895</v>
      </c>
      <c r="F1826" t="n">
        <v>2028103</v>
      </c>
      <c r="G1826" t="s">
        <v>74</v>
      </c>
      <c r="H1826" t="s">
        <v>75</v>
      </c>
      <c r="I1826" t="s"/>
      <c r="J1826" t="s">
        <v>74</v>
      </c>
      <c r="K1826" t="n">
        <v>155</v>
      </c>
      <c r="L1826" t="s">
        <v>76</v>
      </c>
      <c r="M1826" t="s"/>
      <c r="N1826" t="s">
        <v>360</v>
      </c>
      <c r="O1826" t="s">
        <v>78</v>
      </c>
      <c r="P1826" t="s">
        <v>895</v>
      </c>
      <c r="Q1826" t="s"/>
      <c r="R1826" t="s">
        <v>80</v>
      </c>
      <c r="S1826" t="s">
        <v>373</v>
      </c>
      <c r="T1826" t="s">
        <v>82</v>
      </c>
      <c r="U1826" t="s"/>
      <c r="V1826" t="s">
        <v>83</v>
      </c>
      <c r="W1826" t="s">
        <v>84</v>
      </c>
      <c r="X1826" t="s"/>
      <c r="Y1826" t="s">
        <v>85</v>
      </c>
      <c r="Z1826">
        <f>HYPERLINK("https://hotelmonitor-cachepage.eclerx.com/savepage/tk_15439114947884042_sr_2152.html","info")</f>
        <v/>
      </c>
      <c r="AA1826" t="n">
        <v>173847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/>
      <c r="AP1826" t="n">
        <v>24</v>
      </c>
      <c r="AQ1826" t="s">
        <v>88</v>
      </c>
      <c r="AR1826" t="s">
        <v>89</v>
      </c>
      <c r="AS1826" t="s"/>
      <c r="AT1826" t="s">
        <v>90</v>
      </c>
      <c r="AU1826" t="s"/>
      <c r="AV1826" t="s"/>
      <c r="AW1826" t="s"/>
      <c r="AX1826" t="s"/>
      <c r="AY1826" t="n">
        <v>2311986</v>
      </c>
      <c r="AZ1826" t="s">
        <v>896</v>
      </c>
      <c r="BA1826" t="s"/>
      <c r="BB1826" t="n">
        <v>96905</v>
      </c>
      <c r="BC1826" t="n">
        <v>9.983632564544701</v>
      </c>
      <c r="BD1826" t="n">
        <v>53.556297782236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895</v>
      </c>
      <c r="F1827" t="n">
        <v>2028103</v>
      </c>
      <c r="G1827" t="s">
        <v>74</v>
      </c>
      <c r="H1827" t="s">
        <v>75</v>
      </c>
      <c r="I1827" t="s"/>
      <c r="J1827" t="s">
        <v>74</v>
      </c>
      <c r="K1827" t="n">
        <v>156</v>
      </c>
      <c r="L1827" t="s">
        <v>76</v>
      </c>
      <c r="M1827" t="s"/>
      <c r="N1827" t="s">
        <v>184</v>
      </c>
      <c r="O1827" t="s">
        <v>78</v>
      </c>
      <c r="P1827" t="s">
        <v>895</v>
      </c>
      <c r="Q1827" t="s"/>
      <c r="R1827" t="s">
        <v>80</v>
      </c>
      <c r="S1827" t="s">
        <v>457</v>
      </c>
      <c r="T1827" t="s">
        <v>82</v>
      </c>
      <c r="U1827" t="s"/>
      <c r="V1827" t="s">
        <v>83</v>
      </c>
      <c r="W1827" t="s">
        <v>94</v>
      </c>
      <c r="X1827" t="s"/>
      <c r="Y1827" t="s">
        <v>85</v>
      </c>
      <c r="Z1827">
        <f>HYPERLINK("https://hotelmonitor-cachepage.eclerx.com/savepage/tk_15439114947884042_sr_2152.html","info")</f>
        <v/>
      </c>
      <c r="AA1827" t="n">
        <v>173847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/>
      <c r="AP1827" t="n">
        <v>24</v>
      </c>
      <c r="AQ1827" t="s">
        <v>88</v>
      </c>
      <c r="AR1827" t="s">
        <v>121</v>
      </c>
      <c r="AS1827" t="s"/>
      <c r="AT1827" t="s">
        <v>90</v>
      </c>
      <c r="AU1827" t="s"/>
      <c r="AV1827" t="s"/>
      <c r="AW1827" t="s"/>
      <c r="AX1827" t="s"/>
      <c r="AY1827" t="n">
        <v>2311986</v>
      </c>
      <c r="AZ1827" t="s">
        <v>896</v>
      </c>
      <c r="BA1827" t="s"/>
      <c r="BB1827" t="n">
        <v>96905</v>
      </c>
      <c r="BC1827" t="n">
        <v>9.983632564544701</v>
      </c>
      <c r="BD1827" t="n">
        <v>53.556297782236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895</v>
      </c>
      <c r="F1828" t="n">
        <v>2028103</v>
      </c>
      <c r="G1828" t="s">
        <v>74</v>
      </c>
      <c r="H1828" t="s">
        <v>75</v>
      </c>
      <c r="I1828" t="s"/>
      <c r="J1828" t="s">
        <v>74</v>
      </c>
      <c r="K1828" t="n">
        <v>159</v>
      </c>
      <c r="L1828" t="s">
        <v>76</v>
      </c>
      <c r="M1828" t="s"/>
      <c r="N1828" t="s">
        <v>790</v>
      </c>
      <c r="O1828" t="s">
        <v>78</v>
      </c>
      <c r="P1828" t="s">
        <v>895</v>
      </c>
      <c r="Q1828" t="s"/>
      <c r="R1828" t="s">
        <v>80</v>
      </c>
      <c r="S1828" t="s">
        <v>565</v>
      </c>
      <c r="T1828" t="s">
        <v>82</v>
      </c>
      <c r="U1828" t="s"/>
      <c r="V1828" t="s">
        <v>83</v>
      </c>
      <c r="W1828" t="s">
        <v>94</v>
      </c>
      <c r="X1828" t="s"/>
      <c r="Y1828" t="s">
        <v>85</v>
      </c>
      <c r="Z1828">
        <f>HYPERLINK("https://hotelmonitor-cachepage.eclerx.com/savepage/tk_15439114947884042_sr_2152.html","info")</f>
        <v/>
      </c>
      <c r="AA1828" t="n">
        <v>173847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/>
      <c r="AP1828" t="n">
        <v>24</v>
      </c>
      <c r="AQ1828" t="s">
        <v>88</v>
      </c>
      <c r="AR1828" t="s">
        <v>113</v>
      </c>
      <c r="AS1828" t="s"/>
      <c r="AT1828" t="s">
        <v>90</v>
      </c>
      <c r="AU1828" t="s"/>
      <c r="AV1828" t="s"/>
      <c r="AW1828" t="s"/>
      <c r="AX1828" t="s"/>
      <c r="AY1828" t="n">
        <v>2311986</v>
      </c>
      <c r="AZ1828" t="s">
        <v>896</v>
      </c>
      <c r="BA1828" t="s"/>
      <c r="BB1828" t="n">
        <v>96905</v>
      </c>
      <c r="BC1828" t="n">
        <v>9.983632564544701</v>
      </c>
      <c r="BD1828" t="n">
        <v>53.556297782236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895</v>
      </c>
      <c r="F1829" t="n">
        <v>2028103</v>
      </c>
      <c r="G1829" t="s">
        <v>74</v>
      </c>
      <c r="H1829" t="s">
        <v>75</v>
      </c>
      <c r="I1829" t="s"/>
      <c r="J1829" t="s">
        <v>74</v>
      </c>
      <c r="K1829" t="n">
        <v>161</v>
      </c>
      <c r="L1829" t="s">
        <v>76</v>
      </c>
      <c r="M1829" t="s"/>
      <c r="N1829" t="s">
        <v>897</v>
      </c>
      <c r="O1829" t="s">
        <v>78</v>
      </c>
      <c r="P1829" t="s">
        <v>895</v>
      </c>
      <c r="Q1829" t="s"/>
      <c r="R1829" t="s">
        <v>80</v>
      </c>
      <c r="S1829" t="s">
        <v>81</v>
      </c>
      <c r="T1829" t="s">
        <v>82</v>
      </c>
      <c r="U1829" t="s"/>
      <c r="V1829" t="s">
        <v>83</v>
      </c>
      <c r="W1829" t="s">
        <v>94</v>
      </c>
      <c r="X1829" t="s"/>
      <c r="Y1829" t="s">
        <v>85</v>
      </c>
      <c r="Z1829">
        <f>HYPERLINK("https://hotelmonitor-cachepage.eclerx.com/savepage/tk_15439114947884042_sr_2152.html","info")</f>
        <v/>
      </c>
      <c r="AA1829" t="n">
        <v>173847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/>
      <c r="AP1829" t="n">
        <v>24</v>
      </c>
      <c r="AQ1829" t="s">
        <v>88</v>
      </c>
      <c r="AR1829" t="s">
        <v>96</v>
      </c>
      <c r="AS1829" t="s"/>
      <c r="AT1829" t="s">
        <v>90</v>
      </c>
      <c r="AU1829" t="s"/>
      <c r="AV1829" t="s"/>
      <c r="AW1829" t="s"/>
      <c r="AX1829" t="s"/>
      <c r="AY1829" t="n">
        <v>2311986</v>
      </c>
      <c r="AZ1829" t="s">
        <v>896</v>
      </c>
      <c r="BA1829" t="s"/>
      <c r="BB1829" t="n">
        <v>96905</v>
      </c>
      <c r="BC1829" t="n">
        <v>9.983632564544701</v>
      </c>
      <c r="BD1829" t="n">
        <v>53.556297782236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895</v>
      </c>
      <c r="F1830" t="n">
        <v>2028103</v>
      </c>
      <c r="G1830" t="s">
        <v>74</v>
      </c>
      <c r="H1830" t="s">
        <v>75</v>
      </c>
      <c r="I1830" t="s"/>
      <c r="J1830" t="s">
        <v>74</v>
      </c>
      <c r="K1830" t="n">
        <v>164</v>
      </c>
      <c r="L1830" t="s">
        <v>76</v>
      </c>
      <c r="M1830" t="s"/>
      <c r="N1830" t="s">
        <v>434</v>
      </c>
      <c r="O1830" t="s">
        <v>78</v>
      </c>
      <c r="P1830" t="s">
        <v>895</v>
      </c>
      <c r="Q1830" t="s"/>
      <c r="R1830" t="s">
        <v>80</v>
      </c>
      <c r="S1830" t="s">
        <v>95</v>
      </c>
      <c r="T1830" t="s">
        <v>82</v>
      </c>
      <c r="U1830" t="s"/>
      <c r="V1830" t="s">
        <v>83</v>
      </c>
      <c r="W1830" t="s">
        <v>94</v>
      </c>
      <c r="X1830" t="s"/>
      <c r="Y1830" t="s">
        <v>85</v>
      </c>
      <c r="Z1830">
        <f>HYPERLINK("https://hotelmonitor-cachepage.eclerx.com/savepage/tk_15439114947884042_sr_2152.html","info")</f>
        <v/>
      </c>
      <c r="AA1830" t="n">
        <v>173847</v>
      </c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/>
      <c r="AP1830" t="n">
        <v>24</v>
      </c>
      <c r="AQ1830" t="s">
        <v>88</v>
      </c>
      <c r="AR1830" t="s">
        <v>96</v>
      </c>
      <c r="AS1830" t="s"/>
      <c r="AT1830" t="s">
        <v>90</v>
      </c>
      <c r="AU1830" t="s"/>
      <c r="AV1830" t="s"/>
      <c r="AW1830" t="s"/>
      <c r="AX1830" t="s"/>
      <c r="AY1830" t="n">
        <v>2311986</v>
      </c>
      <c r="AZ1830" t="s">
        <v>896</v>
      </c>
      <c r="BA1830" t="s"/>
      <c r="BB1830" t="n">
        <v>96905</v>
      </c>
      <c r="BC1830" t="n">
        <v>9.983632564544701</v>
      </c>
      <c r="BD1830" t="n">
        <v>53.556297782236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895</v>
      </c>
      <c r="F1831" t="n">
        <v>2028103</v>
      </c>
      <c r="G1831" t="s">
        <v>74</v>
      </c>
      <c r="H1831" t="s">
        <v>75</v>
      </c>
      <c r="I1831" t="s"/>
      <c r="J1831" t="s">
        <v>74</v>
      </c>
      <c r="K1831" t="n">
        <v>166</v>
      </c>
      <c r="L1831" t="s">
        <v>76</v>
      </c>
      <c r="M1831" t="s"/>
      <c r="N1831" t="s">
        <v>77</v>
      </c>
      <c r="O1831" t="s">
        <v>78</v>
      </c>
      <c r="P1831" t="s">
        <v>895</v>
      </c>
      <c r="Q1831" t="s"/>
      <c r="R1831" t="s">
        <v>80</v>
      </c>
      <c r="S1831" t="s">
        <v>160</v>
      </c>
      <c r="T1831" t="s">
        <v>82</v>
      </c>
      <c r="U1831" t="s"/>
      <c r="V1831" t="s">
        <v>83</v>
      </c>
      <c r="W1831" t="s">
        <v>84</v>
      </c>
      <c r="X1831" t="s"/>
      <c r="Y1831" t="s">
        <v>85</v>
      </c>
      <c r="Z1831">
        <f>HYPERLINK("https://hotelmonitor-cachepage.eclerx.com/savepage/tk_15439114947884042_sr_2152.html","info")</f>
        <v/>
      </c>
      <c r="AA1831" t="n">
        <v>173847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/>
      <c r="AP1831" t="n">
        <v>24</v>
      </c>
      <c r="AQ1831" t="s">
        <v>88</v>
      </c>
      <c r="AR1831" t="s">
        <v>119</v>
      </c>
      <c r="AS1831" t="s"/>
      <c r="AT1831" t="s">
        <v>90</v>
      </c>
      <c r="AU1831" t="s"/>
      <c r="AV1831" t="s"/>
      <c r="AW1831" t="s"/>
      <c r="AX1831" t="s"/>
      <c r="AY1831" t="n">
        <v>2311986</v>
      </c>
      <c r="AZ1831" t="s">
        <v>896</v>
      </c>
      <c r="BA1831" t="s"/>
      <c r="BB1831" t="n">
        <v>96905</v>
      </c>
      <c r="BC1831" t="n">
        <v>9.983632564544701</v>
      </c>
      <c r="BD1831" t="n">
        <v>53.556297782236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895</v>
      </c>
      <c r="F1832" t="n">
        <v>2028103</v>
      </c>
      <c r="G1832" t="s">
        <v>74</v>
      </c>
      <c r="H1832" t="s">
        <v>75</v>
      </c>
      <c r="I1832" t="s"/>
      <c r="J1832" t="s">
        <v>74</v>
      </c>
      <c r="K1832" t="n">
        <v>167</v>
      </c>
      <c r="L1832" t="s">
        <v>76</v>
      </c>
      <c r="M1832" t="s"/>
      <c r="N1832" t="s">
        <v>117</v>
      </c>
      <c r="O1832" t="s">
        <v>78</v>
      </c>
      <c r="P1832" t="s">
        <v>895</v>
      </c>
      <c r="Q1832" t="s"/>
      <c r="R1832" t="s">
        <v>80</v>
      </c>
      <c r="S1832" t="s">
        <v>478</v>
      </c>
      <c r="T1832" t="s">
        <v>82</v>
      </c>
      <c r="U1832" t="s"/>
      <c r="V1832" t="s">
        <v>83</v>
      </c>
      <c r="W1832" t="s">
        <v>84</v>
      </c>
      <c r="X1832" t="s"/>
      <c r="Y1832" t="s">
        <v>85</v>
      </c>
      <c r="Z1832">
        <f>HYPERLINK("https://hotelmonitor-cachepage.eclerx.com/savepage/tk_15439114947884042_sr_2152.html","info")</f>
        <v/>
      </c>
      <c r="AA1832" t="n">
        <v>173847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/>
      <c r="AP1832" t="n">
        <v>24</v>
      </c>
      <c r="AQ1832" t="s">
        <v>88</v>
      </c>
      <c r="AR1832" t="s">
        <v>103</v>
      </c>
      <c r="AS1832" t="s"/>
      <c r="AT1832" t="s">
        <v>90</v>
      </c>
      <c r="AU1832" t="s"/>
      <c r="AV1832" t="s"/>
      <c r="AW1832" t="s"/>
      <c r="AX1832" t="s"/>
      <c r="AY1832" t="n">
        <v>2311986</v>
      </c>
      <c r="AZ1832" t="s">
        <v>896</v>
      </c>
      <c r="BA1832" t="s"/>
      <c r="BB1832" t="n">
        <v>96905</v>
      </c>
      <c r="BC1832" t="n">
        <v>9.983632564544701</v>
      </c>
      <c r="BD1832" t="n">
        <v>53.556297782236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895</v>
      </c>
      <c r="F1833" t="n">
        <v>2028103</v>
      </c>
      <c r="G1833" t="s">
        <v>74</v>
      </c>
      <c r="H1833" t="s">
        <v>75</v>
      </c>
      <c r="I1833" t="s"/>
      <c r="J1833" t="s">
        <v>74</v>
      </c>
      <c r="K1833" t="n">
        <v>167</v>
      </c>
      <c r="L1833" t="s">
        <v>76</v>
      </c>
      <c r="M1833" t="s"/>
      <c r="N1833" t="s">
        <v>434</v>
      </c>
      <c r="O1833" t="s">
        <v>78</v>
      </c>
      <c r="P1833" t="s">
        <v>895</v>
      </c>
      <c r="Q1833" t="s"/>
      <c r="R1833" t="s">
        <v>80</v>
      </c>
      <c r="S1833" t="s">
        <v>478</v>
      </c>
      <c r="T1833" t="s">
        <v>82</v>
      </c>
      <c r="U1833" t="s"/>
      <c r="V1833" t="s">
        <v>83</v>
      </c>
      <c r="W1833" t="s">
        <v>94</v>
      </c>
      <c r="X1833" t="s"/>
      <c r="Y1833" t="s">
        <v>85</v>
      </c>
      <c r="Z1833">
        <f>HYPERLINK("https://hotelmonitor-cachepage.eclerx.com/savepage/tk_15439114947884042_sr_2152.html","info")</f>
        <v/>
      </c>
      <c r="AA1833" t="n">
        <v>173847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/>
      <c r="AP1833" t="n">
        <v>24</v>
      </c>
      <c r="AQ1833" t="s">
        <v>88</v>
      </c>
      <c r="AR1833" t="s">
        <v>121</v>
      </c>
      <c r="AS1833" t="s"/>
      <c r="AT1833" t="s">
        <v>90</v>
      </c>
      <c r="AU1833" t="s"/>
      <c r="AV1833" t="s"/>
      <c r="AW1833" t="s"/>
      <c r="AX1833" t="s"/>
      <c r="AY1833" t="n">
        <v>2311986</v>
      </c>
      <c r="AZ1833" t="s">
        <v>896</v>
      </c>
      <c r="BA1833" t="s"/>
      <c r="BB1833" t="n">
        <v>96905</v>
      </c>
      <c r="BC1833" t="n">
        <v>9.983632564544701</v>
      </c>
      <c r="BD1833" t="n">
        <v>53.556297782236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895</v>
      </c>
      <c r="F1834" t="n">
        <v>2028103</v>
      </c>
      <c r="G1834" t="s">
        <v>74</v>
      </c>
      <c r="H1834" t="s">
        <v>75</v>
      </c>
      <c r="I1834" t="s"/>
      <c r="J1834" t="s">
        <v>74</v>
      </c>
      <c r="K1834" t="n">
        <v>168</v>
      </c>
      <c r="L1834" t="s">
        <v>76</v>
      </c>
      <c r="M1834" t="s"/>
      <c r="N1834" t="s">
        <v>370</v>
      </c>
      <c r="O1834" t="s">
        <v>78</v>
      </c>
      <c r="P1834" t="s">
        <v>895</v>
      </c>
      <c r="Q1834" t="s"/>
      <c r="R1834" t="s">
        <v>80</v>
      </c>
      <c r="S1834" t="s">
        <v>419</v>
      </c>
      <c r="T1834" t="s">
        <v>82</v>
      </c>
      <c r="U1834" t="s"/>
      <c r="V1834" t="s">
        <v>83</v>
      </c>
      <c r="W1834" t="s">
        <v>84</v>
      </c>
      <c r="X1834" t="s"/>
      <c r="Y1834" t="s">
        <v>85</v>
      </c>
      <c r="Z1834">
        <f>HYPERLINK("https://hotelmonitor-cachepage.eclerx.com/savepage/tk_15439114947884042_sr_2152.html","info")</f>
        <v/>
      </c>
      <c r="AA1834" t="n">
        <v>173847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/>
      <c r="AP1834" t="n">
        <v>24</v>
      </c>
      <c r="AQ1834" t="s">
        <v>88</v>
      </c>
      <c r="AR1834" t="s">
        <v>110</v>
      </c>
      <c r="AS1834" t="s"/>
      <c r="AT1834" t="s">
        <v>90</v>
      </c>
      <c r="AU1834" t="s"/>
      <c r="AV1834" t="s"/>
      <c r="AW1834" t="s"/>
      <c r="AX1834" t="s"/>
      <c r="AY1834" t="n">
        <v>2311986</v>
      </c>
      <c r="AZ1834" t="s">
        <v>896</v>
      </c>
      <c r="BA1834" t="s"/>
      <c r="BB1834" t="n">
        <v>96905</v>
      </c>
      <c r="BC1834" t="n">
        <v>9.983632564544701</v>
      </c>
      <c r="BD1834" t="n">
        <v>53.556297782236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895</v>
      </c>
      <c r="F1835" t="n">
        <v>2028103</v>
      </c>
      <c r="G1835" t="s">
        <v>74</v>
      </c>
      <c r="H1835" t="s">
        <v>75</v>
      </c>
      <c r="I1835" t="s"/>
      <c r="J1835" t="s">
        <v>74</v>
      </c>
      <c r="K1835" t="n">
        <v>168</v>
      </c>
      <c r="L1835" t="s">
        <v>76</v>
      </c>
      <c r="M1835" t="s"/>
      <c r="N1835" t="s">
        <v>77</v>
      </c>
      <c r="O1835" t="s">
        <v>78</v>
      </c>
      <c r="P1835" t="s">
        <v>895</v>
      </c>
      <c r="Q1835" t="s"/>
      <c r="R1835" t="s">
        <v>80</v>
      </c>
      <c r="S1835" t="s">
        <v>419</v>
      </c>
      <c r="T1835" t="s">
        <v>82</v>
      </c>
      <c r="U1835" t="s"/>
      <c r="V1835" t="s">
        <v>83</v>
      </c>
      <c r="W1835" t="s">
        <v>84</v>
      </c>
      <c r="X1835" t="s"/>
      <c r="Y1835" t="s">
        <v>85</v>
      </c>
      <c r="Z1835">
        <f>HYPERLINK("https://hotelmonitor-cachepage.eclerx.com/savepage/tk_15439114947884042_sr_2152.html","info")</f>
        <v/>
      </c>
      <c r="AA1835" t="n">
        <v>173847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/>
      <c r="AP1835" t="n">
        <v>24</v>
      </c>
      <c r="AQ1835" t="s">
        <v>88</v>
      </c>
      <c r="AR1835" t="s">
        <v>124</v>
      </c>
      <c r="AS1835" t="s"/>
      <c r="AT1835" t="s">
        <v>90</v>
      </c>
      <c r="AU1835" t="s"/>
      <c r="AV1835" t="s"/>
      <c r="AW1835" t="s"/>
      <c r="AX1835" t="s"/>
      <c r="AY1835" t="n">
        <v>2311986</v>
      </c>
      <c r="AZ1835" t="s">
        <v>896</v>
      </c>
      <c r="BA1835" t="s"/>
      <c r="BB1835" t="n">
        <v>96905</v>
      </c>
      <c r="BC1835" t="n">
        <v>9.983632564544701</v>
      </c>
      <c r="BD1835" t="n">
        <v>53.556297782236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895</v>
      </c>
      <c r="F1836" t="n">
        <v>2028103</v>
      </c>
      <c r="G1836" t="s">
        <v>74</v>
      </c>
      <c r="H1836" t="s">
        <v>75</v>
      </c>
      <c r="I1836" t="s"/>
      <c r="J1836" t="s">
        <v>74</v>
      </c>
      <c r="K1836" t="n">
        <v>169</v>
      </c>
      <c r="L1836" t="s">
        <v>76</v>
      </c>
      <c r="M1836" t="s"/>
      <c r="N1836" t="s">
        <v>370</v>
      </c>
      <c r="O1836" t="s">
        <v>78</v>
      </c>
      <c r="P1836" t="s">
        <v>895</v>
      </c>
      <c r="Q1836" t="s"/>
      <c r="R1836" t="s">
        <v>80</v>
      </c>
      <c r="S1836" t="s">
        <v>317</v>
      </c>
      <c r="T1836" t="s">
        <v>82</v>
      </c>
      <c r="U1836" t="s"/>
      <c r="V1836" t="s">
        <v>83</v>
      </c>
      <c r="W1836" t="s">
        <v>84</v>
      </c>
      <c r="X1836" t="s"/>
      <c r="Y1836" t="s">
        <v>85</v>
      </c>
      <c r="Z1836">
        <f>HYPERLINK("https://hotelmonitor-cachepage.eclerx.com/savepage/tk_15439114947884042_sr_2152.html","info")</f>
        <v/>
      </c>
      <c r="AA1836" t="n">
        <v>173847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/>
      <c r="AP1836" t="n">
        <v>24</v>
      </c>
      <c r="AQ1836" t="s">
        <v>88</v>
      </c>
      <c r="AR1836" t="s">
        <v>116</v>
      </c>
      <c r="AS1836" t="s"/>
      <c r="AT1836" t="s">
        <v>90</v>
      </c>
      <c r="AU1836" t="s"/>
      <c r="AV1836" t="s"/>
      <c r="AW1836" t="s"/>
      <c r="AX1836" t="s"/>
      <c r="AY1836" t="n">
        <v>2311986</v>
      </c>
      <c r="AZ1836" t="s">
        <v>896</v>
      </c>
      <c r="BA1836" t="s"/>
      <c r="BB1836" t="n">
        <v>96905</v>
      </c>
      <c r="BC1836" t="n">
        <v>9.983632564544701</v>
      </c>
      <c r="BD1836" t="n">
        <v>53.556297782236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895</v>
      </c>
      <c r="F1837" t="n">
        <v>2028103</v>
      </c>
      <c r="G1837" t="s">
        <v>74</v>
      </c>
      <c r="H1837" t="s">
        <v>75</v>
      </c>
      <c r="I1837" t="s"/>
      <c r="J1837" t="s">
        <v>74</v>
      </c>
      <c r="K1837" t="n">
        <v>173</v>
      </c>
      <c r="L1837" t="s">
        <v>76</v>
      </c>
      <c r="M1837" t="s"/>
      <c r="N1837" t="s">
        <v>77</v>
      </c>
      <c r="O1837" t="s">
        <v>78</v>
      </c>
      <c r="P1837" t="s">
        <v>895</v>
      </c>
      <c r="Q1837" t="s"/>
      <c r="R1837" t="s">
        <v>80</v>
      </c>
      <c r="S1837" t="s">
        <v>504</v>
      </c>
      <c r="T1837" t="s">
        <v>82</v>
      </c>
      <c r="U1837" t="s"/>
      <c r="V1837" t="s">
        <v>83</v>
      </c>
      <c r="W1837" t="s">
        <v>84</v>
      </c>
      <c r="X1837" t="s"/>
      <c r="Y1837" t="s">
        <v>85</v>
      </c>
      <c r="Z1837">
        <f>HYPERLINK("https://hotelmonitor-cachepage.eclerx.com/savepage/tk_15439114947884042_sr_2152.html","info")</f>
        <v/>
      </c>
      <c r="AA1837" t="n">
        <v>173847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/>
      <c r="AP1837" t="n">
        <v>24</v>
      </c>
      <c r="AQ1837" t="s">
        <v>88</v>
      </c>
      <c r="AR1837" t="s">
        <v>89</v>
      </c>
      <c r="AS1837" t="s"/>
      <c r="AT1837" t="s">
        <v>90</v>
      </c>
      <c r="AU1837" t="s"/>
      <c r="AV1837" t="s"/>
      <c r="AW1837" t="s"/>
      <c r="AX1837" t="s"/>
      <c r="AY1837" t="n">
        <v>2311986</v>
      </c>
      <c r="AZ1837" t="s">
        <v>896</v>
      </c>
      <c r="BA1837" t="s"/>
      <c r="BB1837" t="n">
        <v>96905</v>
      </c>
      <c r="BC1837" t="n">
        <v>9.983632564544701</v>
      </c>
      <c r="BD1837" t="n">
        <v>53.556297782236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895</v>
      </c>
      <c r="F1838" t="n">
        <v>2028103</v>
      </c>
      <c r="G1838" t="s">
        <v>74</v>
      </c>
      <c r="H1838" t="s">
        <v>75</v>
      </c>
      <c r="I1838" t="s"/>
      <c r="J1838" t="s">
        <v>74</v>
      </c>
      <c r="K1838" t="n">
        <v>175</v>
      </c>
      <c r="L1838" t="s">
        <v>76</v>
      </c>
      <c r="M1838" t="s"/>
      <c r="N1838" t="s">
        <v>77</v>
      </c>
      <c r="O1838" t="s">
        <v>78</v>
      </c>
      <c r="P1838" t="s">
        <v>895</v>
      </c>
      <c r="Q1838" t="s"/>
      <c r="R1838" t="s">
        <v>80</v>
      </c>
      <c r="S1838" t="s">
        <v>489</v>
      </c>
      <c r="T1838" t="s">
        <v>82</v>
      </c>
      <c r="U1838" t="s"/>
      <c r="V1838" t="s">
        <v>83</v>
      </c>
      <c r="W1838" t="s">
        <v>84</v>
      </c>
      <c r="X1838" t="s"/>
      <c r="Y1838" t="s">
        <v>85</v>
      </c>
      <c r="Z1838">
        <f>HYPERLINK("https://hotelmonitor-cachepage.eclerx.com/savepage/tk_15439114947884042_sr_2152.html","info")</f>
        <v/>
      </c>
      <c r="AA1838" t="n">
        <v>173847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/>
      <c r="AP1838" t="n">
        <v>24</v>
      </c>
      <c r="AQ1838" t="s">
        <v>88</v>
      </c>
      <c r="AR1838" t="s">
        <v>119</v>
      </c>
      <c r="AS1838" t="s"/>
      <c r="AT1838" t="s">
        <v>90</v>
      </c>
      <c r="AU1838" t="s"/>
      <c r="AV1838" t="s"/>
      <c r="AW1838" t="s"/>
      <c r="AX1838" t="s"/>
      <c r="AY1838" t="n">
        <v>2311986</v>
      </c>
      <c r="AZ1838" t="s">
        <v>896</v>
      </c>
      <c r="BA1838" t="s"/>
      <c r="BB1838" t="n">
        <v>96905</v>
      </c>
      <c r="BC1838" t="n">
        <v>9.983632564544701</v>
      </c>
      <c r="BD1838" t="n">
        <v>53.556297782236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895</v>
      </c>
      <c r="F1839" t="n">
        <v>2028103</v>
      </c>
      <c r="G1839" t="s">
        <v>74</v>
      </c>
      <c r="H1839" t="s">
        <v>75</v>
      </c>
      <c r="I1839" t="s"/>
      <c r="J1839" t="s">
        <v>74</v>
      </c>
      <c r="K1839" t="n">
        <v>176</v>
      </c>
      <c r="L1839" t="s">
        <v>76</v>
      </c>
      <c r="M1839" t="s"/>
      <c r="N1839" t="s">
        <v>312</v>
      </c>
      <c r="O1839" t="s">
        <v>78</v>
      </c>
      <c r="P1839" t="s">
        <v>895</v>
      </c>
      <c r="Q1839" t="s"/>
      <c r="R1839" t="s">
        <v>80</v>
      </c>
      <c r="S1839" t="s">
        <v>374</v>
      </c>
      <c r="T1839" t="s">
        <v>82</v>
      </c>
      <c r="U1839" t="s"/>
      <c r="V1839" t="s">
        <v>83</v>
      </c>
      <c r="W1839" t="s">
        <v>84</v>
      </c>
      <c r="X1839" t="s"/>
      <c r="Y1839" t="s">
        <v>85</v>
      </c>
      <c r="Z1839">
        <f>HYPERLINK("https://hotelmonitor-cachepage.eclerx.com/savepage/tk_15439114947884042_sr_2152.html","info")</f>
        <v/>
      </c>
      <c r="AA1839" t="n">
        <v>173847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/>
      <c r="AP1839" t="n">
        <v>24</v>
      </c>
      <c r="AQ1839" t="s">
        <v>88</v>
      </c>
      <c r="AR1839" t="s">
        <v>103</v>
      </c>
      <c r="AS1839" t="s"/>
      <c r="AT1839" t="s">
        <v>90</v>
      </c>
      <c r="AU1839" t="s"/>
      <c r="AV1839" t="s"/>
      <c r="AW1839" t="s"/>
      <c r="AX1839" t="s"/>
      <c r="AY1839" t="n">
        <v>2311986</v>
      </c>
      <c r="AZ1839" t="s">
        <v>896</v>
      </c>
      <c r="BA1839" t="s"/>
      <c r="BB1839" t="n">
        <v>96905</v>
      </c>
      <c r="BC1839" t="n">
        <v>9.983632564544701</v>
      </c>
      <c r="BD1839" t="n">
        <v>53.556297782236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895</v>
      </c>
      <c r="F1840" t="n">
        <v>2028103</v>
      </c>
      <c r="G1840" t="s">
        <v>74</v>
      </c>
      <c r="H1840" t="s">
        <v>75</v>
      </c>
      <c r="I1840" t="s"/>
      <c r="J1840" t="s">
        <v>74</v>
      </c>
      <c r="K1840" t="n">
        <v>176</v>
      </c>
      <c r="L1840" t="s">
        <v>76</v>
      </c>
      <c r="M1840" t="s"/>
      <c r="N1840" t="s">
        <v>748</v>
      </c>
      <c r="O1840" t="s">
        <v>78</v>
      </c>
      <c r="P1840" t="s">
        <v>895</v>
      </c>
      <c r="Q1840" t="s"/>
      <c r="R1840" t="s">
        <v>80</v>
      </c>
      <c r="S1840" t="s">
        <v>374</v>
      </c>
      <c r="T1840" t="s">
        <v>82</v>
      </c>
      <c r="U1840" t="s"/>
      <c r="V1840" t="s">
        <v>83</v>
      </c>
      <c r="W1840" t="s">
        <v>94</v>
      </c>
      <c r="X1840" t="s"/>
      <c r="Y1840" t="s">
        <v>85</v>
      </c>
      <c r="Z1840">
        <f>HYPERLINK("https://hotelmonitor-cachepage.eclerx.com/savepage/tk_15439114947884042_sr_2152.html","info")</f>
        <v/>
      </c>
      <c r="AA1840" t="n">
        <v>173847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/>
      <c r="AP1840" t="n">
        <v>24</v>
      </c>
      <c r="AQ1840" t="s">
        <v>88</v>
      </c>
      <c r="AR1840" t="s">
        <v>110</v>
      </c>
      <c r="AS1840" t="s"/>
      <c r="AT1840" t="s">
        <v>90</v>
      </c>
      <c r="AU1840" t="s"/>
      <c r="AV1840" t="s"/>
      <c r="AW1840" t="s"/>
      <c r="AX1840" t="s"/>
      <c r="AY1840" t="n">
        <v>2311986</v>
      </c>
      <c r="AZ1840" t="s">
        <v>896</v>
      </c>
      <c r="BA1840" t="s"/>
      <c r="BB1840" t="n">
        <v>96905</v>
      </c>
      <c r="BC1840" t="n">
        <v>9.983632564544701</v>
      </c>
      <c r="BD1840" t="n">
        <v>53.556297782236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895</v>
      </c>
      <c r="F1841" t="n">
        <v>2028103</v>
      </c>
      <c r="G1841" t="s">
        <v>74</v>
      </c>
      <c r="H1841" t="s">
        <v>75</v>
      </c>
      <c r="I1841" t="s"/>
      <c r="J1841" t="s">
        <v>74</v>
      </c>
      <c r="K1841" t="n">
        <v>176</v>
      </c>
      <c r="L1841" t="s">
        <v>76</v>
      </c>
      <c r="M1841" t="s"/>
      <c r="N1841" t="s">
        <v>748</v>
      </c>
      <c r="O1841" t="s">
        <v>78</v>
      </c>
      <c r="P1841" t="s">
        <v>895</v>
      </c>
      <c r="Q1841" t="s"/>
      <c r="R1841" t="s">
        <v>80</v>
      </c>
      <c r="S1841" t="s">
        <v>374</v>
      </c>
      <c r="T1841" t="s">
        <v>82</v>
      </c>
      <c r="U1841" t="s"/>
      <c r="V1841" t="s">
        <v>83</v>
      </c>
      <c r="W1841" t="s">
        <v>94</v>
      </c>
      <c r="X1841" t="s"/>
      <c r="Y1841" t="s">
        <v>85</v>
      </c>
      <c r="Z1841">
        <f>HYPERLINK("https://hotelmonitor-cachepage.eclerx.com/savepage/tk_15439114947884042_sr_2152.html","info")</f>
        <v/>
      </c>
      <c r="AA1841" t="n">
        <v>173847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/>
      <c r="AP1841" t="n">
        <v>24</v>
      </c>
      <c r="AQ1841" t="s">
        <v>88</v>
      </c>
      <c r="AR1841" t="s">
        <v>116</v>
      </c>
      <c r="AS1841" t="s"/>
      <c r="AT1841" t="s">
        <v>90</v>
      </c>
      <c r="AU1841" t="s"/>
      <c r="AV1841" t="s"/>
      <c r="AW1841" t="s"/>
      <c r="AX1841" t="s"/>
      <c r="AY1841" t="n">
        <v>2311986</v>
      </c>
      <c r="AZ1841" t="s">
        <v>896</v>
      </c>
      <c r="BA1841" t="s"/>
      <c r="BB1841" t="n">
        <v>96905</v>
      </c>
      <c r="BC1841" t="n">
        <v>9.983632564544701</v>
      </c>
      <c r="BD1841" t="n">
        <v>53.556297782236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895</v>
      </c>
      <c r="F1842" t="n">
        <v>2028103</v>
      </c>
      <c r="G1842" t="s">
        <v>74</v>
      </c>
      <c r="H1842" t="s">
        <v>75</v>
      </c>
      <c r="I1842" t="s"/>
      <c r="J1842" t="s">
        <v>74</v>
      </c>
      <c r="K1842" t="n">
        <v>177</v>
      </c>
      <c r="L1842" t="s">
        <v>76</v>
      </c>
      <c r="M1842" t="s"/>
      <c r="N1842" t="s">
        <v>77</v>
      </c>
      <c r="O1842" t="s">
        <v>78</v>
      </c>
      <c r="P1842" t="s">
        <v>895</v>
      </c>
      <c r="Q1842" t="s"/>
      <c r="R1842" t="s">
        <v>80</v>
      </c>
      <c r="S1842" t="s">
        <v>375</v>
      </c>
      <c r="T1842" t="s">
        <v>82</v>
      </c>
      <c r="U1842" t="s"/>
      <c r="V1842" t="s">
        <v>83</v>
      </c>
      <c r="W1842" t="s">
        <v>84</v>
      </c>
      <c r="X1842" t="s"/>
      <c r="Y1842" t="s">
        <v>85</v>
      </c>
      <c r="Z1842">
        <f>HYPERLINK("https://hotelmonitor-cachepage.eclerx.com/savepage/tk_15439114947884042_sr_2152.html","info")</f>
        <v/>
      </c>
      <c r="AA1842" t="n">
        <v>173847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/>
      <c r="AP1842" t="n">
        <v>24</v>
      </c>
      <c r="AQ1842" t="s">
        <v>88</v>
      </c>
      <c r="AR1842" t="s">
        <v>124</v>
      </c>
      <c r="AS1842" t="s"/>
      <c r="AT1842" t="s">
        <v>90</v>
      </c>
      <c r="AU1842" t="s"/>
      <c r="AV1842" t="s"/>
      <c r="AW1842" t="s"/>
      <c r="AX1842" t="s"/>
      <c r="AY1842" t="n">
        <v>2311986</v>
      </c>
      <c r="AZ1842" t="s">
        <v>896</v>
      </c>
      <c r="BA1842" t="s"/>
      <c r="BB1842" t="n">
        <v>96905</v>
      </c>
      <c r="BC1842" t="n">
        <v>9.983632564544701</v>
      </c>
      <c r="BD1842" t="n">
        <v>53.556297782236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895</v>
      </c>
      <c r="F1843" t="n">
        <v>2028103</v>
      </c>
      <c r="G1843" t="s">
        <v>74</v>
      </c>
      <c r="H1843" t="s">
        <v>75</v>
      </c>
      <c r="I1843" t="s"/>
      <c r="J1843" t="s">
        <v>74</v>
      </c>
      <c r="K1843" t="n">
        <v>179</v>
      </c>
      <c r="L1843" t="s">
        <v>76</v>
      </c>
      <c r="M1843" t="s"/>
      <c r="N1843" t="s">
        <v>898</v>
      </c>
      <c r="O1843" t="s">
        <v>78</v>
      </c>
      <c r="P1843" t="s">
        <v>895</v>
      </c>
      <c r="Q1843" t="s"/>
      <c r="R1843" t="s">
        <v>80</v>
      </c>
      <c r="S1843" t="s">
        <v>424</v>
      </c>
      <c r="T1843" t="s">
        <v>82</v>
      </c>
      <c r="U1843" t="s"/>
      <c r="V1843" t="s">
        <v>83</v>
      </c>
      <c r="W1843" t="s">
        <v>94</v>
      </c>
      <c r="X1843" t="s"/>
      <c r="Y1843" t="s">
        <v>85</v>
      </c>
      <c r="Z1843">
        <f>HYPERLINK("https://hotelmonitor-cachepage.eclerx.com/savepage/tk_15439114947884042_sr_2152.html","info")</f>
        <v/>
      </c>
      <c r="AA1843" t="n">
        <v>173847</v>
      </c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/>
      <c r="AP1843" t="n">
        <v>24</v>
      </c>
      <c r="AQ1843" t="s">
        <v>88</v>
      </c>
      <c r="AR1843" t="s">
        <v>110</v>
      </c>
      <c r="AS1843" t="s"/>
      <c r="AT1843" t="s">
        <v>90</v>
      </c>
      <c r="AU1843" t="s"/>
      <c r="AV1843" t="s"/>
      <c r="AW1843" t="s"/>
      <c r="AX1843" t="s"/>
      <c r="AY1843" t="n">
        <v>2311986</v>
      </c>
      <c r="AZ1843" t="s">
        <v>896</v>
      </c>
      <c r="BA1843" t="s"/>
      <c r="BB1843" t="n">
        <v>96905</v>
      </c>
      <c r="BC1843" t="n">
        <v>9.983632564544701</v>
      </c>
      <c r="BD1843" t="n">
        <v>53.556297782236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895</v>
      </c>
      <c r="F1844" t="n">
        <v>2028103</v>
      </c>
      <c r="G1844" t="s">
        <v>74</v>
      </c>
      <c r="H1844" t="s">
        <v>75</v>
      </c>
      <c r="I1844" t="s"/>
      <c r="J1844" t="s">
        <v>74</v>
      </c>
      <c r="K1844" t="n">
        <v>179</v>
      </c>
      <c r="L1844" t="s">
        <v>76</v>
      </c>
      <c r="M1844" t="s"/>
      <c r="N1844" t="s">
        <v>898</v>
      </c>
      <c r="O1844" t="s">
        <v>78</v>
      </c>
      <c r="P1844" t="s">
        <v>895</v>
      </c>
      <c r="Q1844" t="s"/>
      <c r="R1844" t="s">
        <v>80</v>
      </c>
      <c r="S1844" t="s">
        <v>424</v>
      </c>
      <c r="T1844" t="s">
        <v>82</v>
      </c>
      <c r="U1844" t="s"/>
      <c r="V1844" t="s">
        <v>83</v>
      </c>
      <c r="W1844" t="s">
        <v>94</v>
      </c>
      <c r="X1844" t="s"/>
      <c r="Y1844" t="s">
        <v>85</v>
      </c>
      <c r="Z1844">
        <f>HYPERLINK("https://hotelmonitor-cachepage.eclerx.com/savepage/tk_15439114947884042_sr_2152.html","info")</f>
        <v/>
      </c>
      <c r="AA1844" t="n">
        <v>173847</v>
      </c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/>
      <c r="AP1844" t="n">
        <v>24</v>
      </c>
      <c r="AQ1844" t="s">
        <v>88</v>
      </c>
      <c r="AR1844" t="s">
        <v>116</v>
      </c>
      <c r="AS1844" t="s"/>
      <c r="AT1844" t="s">
        <v>90</v>
      </c>
      <c r="AU1844" t="s"/>
      <c r="AV1844" t="s"/>
      <c r="AW1844" t="s"/>
      <c r="AX1844" t="s"/>
      <c r="AY1844" t="n">
        <v>2311986</v>
      </c>
      <c r="AZ1844" t="s">
        <v>896</v>
      </c>
      <c r="BA1844" t="s"/>
      <c r="BB1844" t="n">
        <v>96905</v>
      </c>
      <c r="BC1844" t="n">
        <v>9.983632564544701</v>
      </c>
      <c r="BD1844" t="n">
        <v>53.556297782236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895</v>
      </c>
      <c r="F1845" t="n">
        <v>2028103</v>
      </c>
      <c r="G1845" t="s">
        <v>74</v>
      </c>
      <c r="H1845" t="s">
        <v>75</v>
      </c>
      <c r="I1845" t="s"/>
      <c r="J1845" t="s">
        <v>74</v>
      </c>
      <c r="K1845" t="n">
        <v>182</v>
      </c>
      <c r="L1845" t="s">
        <v>76</v>
      </c>
      <c r="M1845" t="s"/>
      <c r="N1845" t="s">
        <v>184</v>
      </c>
      <c r="O1845" t="s">
        <v>78</v>
      </c>
      <c r="P1845" t="s">
        <v>895</v>
      </c>
      <c r="Q1845" t="s"/>
      <c r="R1845" t="s">
        <v>80</v>
      </c>
      <c r="S1845" t="s">
        <v>321</v>
      </c>
      <c r="T1845" t="s">
        <v>82</v>
      </c>
      <c r="U1845" t="s"/>
      <c r="V1845" t="s">
        <v>83</v>
      </c>
      <c r="W1845" t="s">
        <v>84</v>
      </c>
      <c r="X1845" t="s"/>
      <c r="Y1845" t="s">
        <v>85</v>
      </c>
      <c r="Z1845">
        <f>HYPERLINK("https://hotelmonitor-cachepage.eclerx.com/savepage/tk_15439114947884042_sr_2152.html","info")</f>
        <v/>
      </c>
      <c r="AA1845" t="n">
        <v>173847</v>
      </c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/>
      <c r="AP1845" t="n">
        <v>24</v>
      </c>
      <c r="AQ1845" t="s">
        <v>88</v>
      </c>
      <c r="AR1845" t="s">
        <v>121</v>
      </c>
      <c r="AS1845" t="s"/>
      <c r="AT1845" t="s">
        <v>90</v>
      </c>
      <c r="AU1845" t="s"/>
      <c r="AV1845" t="s"/>
      <c r="AW1845" t="s"/>
      <c r="AX1845" t="s"/>
      <c r="AY1845" t="n">
        <v>2311986</v>
      </c>
      <c r="AZ1845" t="s">
        <v>896</v>
      </c>
      <c r="BA1845" t="s"/>
      <c r="BB1845" t="n">
        <v>96905</v>
      </c>
      <c r="BC1845" t="n">
        <v>9.983632564544701</v>
      </c>
      <c r="BD1845" t="n">
        <v>53.556297782236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895</v>
      </c>
      <c r="F1846" t="n">
        <v>2028103</v>
      </c>
      <c r="G1846" t="s">
        <v>74</v>
      </c>
      <c r="H1846" t="s">
        <v>75</v>
      </c>
      <c r="I1846" t="s"/>
      <c r="J1846" t="s">
        <v>74</v>
      </c>
      <c r="K1846" t="n">
        <v>182</v>
      </c>
      <c r="L1846" t="s">
        <v>76</v>
      </c>
      <c r="M1846" t="s"/>
      <c r="N1846" t="s">
        <v>77</v>
      </c>
      <c r="O1846" t="s">
        <v>78</v>
      </c>
      <c r="P1846" t="s">
        <v>895</v>
      </c>
      <c r="Q1846" t="s"/>
      <c r="R1846" t="s">
        <v>80</v>
      </c>
      <c r="S1846" t="s">
        <v>321</v>
      </c>
      <c r="T1846" t="s">
        <v>82</v>
      </c>
      <c r="U1846" t="s"/>
      <c r="V1846" t="s">
        <v>83</v>
      </c>
      <c r="W1846" t="s">
        <v>84</v>
      </c>
      <c r="X1846" t="s"/>
      <c r="Y1846" t="s">
        <v>85</v>
      </c>
      <c r="Z1846">
        <f>HYPERLINK("https://hotelmonitor-cachepage.eclerx.com/savepage/tk_15439114947884042_sr_2152.html","info")</f>
        <v/>
      </c>
      <c r="AA1846" t="n">
        <v>173847</v>
      </c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/>
      <c r="AP1846" t="n">
        <v>24</v>
      </c>
      <c r="AQ1846" t="s">
        <v>88</v>
      </c>
      <c r="AR1846" t="s">
        <v>89</v>
      </c>
      <c r="AS1846" t="s"/>
      <c r="AT1846" t="s">
        <v>90</v>
      </c>
      <c r="AU1846" t="s"/>
      <c r="AV1846" t="s"/>
      <c r="AW1846" t="s"/>
      <c r="AX1846" t="s"/>
      <c r="AY1846" t="n">
        <v>2311986</v>
      </c>
      <c r="AZ1846" t="s">
        <v>896</v>
      </c>
      <c r="BA1846" t="s"/>
      <c r="BB1846" t="n">
        <v>96905</v>
      </c>
      <c r="BC1846" t="n">
        <v>9.983632564544701</v>
      </c>
      <c r="BD1846" t="n">
        <v>53.556297782236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895</v>
      </c>
      <c r="F1847" t="n">
        <v>2028103</v>
      </c>
      <c r="G1847" t="s">
        <v>74</v>
      </c>
      <c r="H1847" t="s">
        <v>75</v>
      </c>
      <c r="I1847" t="s"/>
      <c r="J1847" t="s">
        <v>74</v>
      </c>
      <c r="K1847" t="n">
        <v>186</v>
      </c>
      <c r="L1847" t="s">
        <v>76</v>
      </c>
      <c r="M1847" t="s"/>
      <c r="N1847" t="s">
        <v>790</v>
      </c>
      <c r="O1847" t="s">
        <v>78</v>
      </c>
      <c r="P1847" t="s">
        <v>895</v>
      </c>
      <c r="Q1847" t="s"/>
      <c r="R1847" t="s">
        <v>80</v>
      </c>
      <c r="S1847" t="s">
        <v>539</v>
      </c>
      <c r="T1847" t="s">
        <v>82</v>
      </c>
      <c r="U1847" t="s"/>
      <c r="V1847" t="s">
        <v>83</v>
      </c>
      <c r="W1847" t="s">
        <v>84</v>
      </c>
      <c r="X1847" t="s"/>
      <c r="Y1847" t="s">
        <v>85</v>
      </c>
      <c r="Z1847">
        <f>HYPERLINK("https://hotelmonitor-cachepage.eclerx.com/savepage/tk_15439114947884042_sr_2152.html","info")</f>
        <v/>
      </c>
      <c r="AA1847" t="n">
        <v>173847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/>
      <c r="AP1847" t="n">
        <v>24</v>
      </c>
      <c r="AQ1847" t="s">
        <v>88</v>
      </c>
      <c r="AR1847" t="s">
        <v>113</v>
      </c>
      <c r="AS1847" t="s"/>
      <c r="AT1847" t="s">
        <v>90</v>
      </c>
      <c r="AU1847" t="s"/>
      <c r="AV1847" t="s"/>
      <c r="AW1847" t="s"/>
      <c r="AX1847" t="s"/>
      <c r="AY1847" t="n">
        <v>2311986</v>
      </c>
      <c r="AZ1847" t="s">
        <v>896</v>
      </c>
      <c r="BA1847" t="s"/>
      <c r="BB1847" t="n">
        <v>96905</v>
      </c>
      <c r="BC1847" t="n">
        <v>9.983632564544701</v>
      </c>
      <c r="BD1847" t="n">
        <v>53.556297782236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895</v>
      </c>
      <c r="F1848" t="n">
        <v>2028103</v>
      </c>
      <c r="G1848" t="s">
        <v>74</v>
      </c>
      <c r="H1848" t="s">
        <v>75</v>
      </c>
      <c r="I1848" t="s"/>
      <c r="J1848" t="s">
        <v>74</v>
      </c>
      <c r="K1848" t="n">
        <v>187</v>
      </c>
      <c r="L1848" t="s">
        <v>76</v>
      </c>
      <c r="M1848" t="s"/>
      <c r="N1848" t="s">
        <v>899</v>
      </c>
      <c r="O1848" t="s">
        <v>78</v>
      </c>
      <c r="P1848" t="s">
        <v>895</v>
      </c>
      <c r="Q1848" t="s"/>
      <c r="R1848" t="s">
        <v>80</v>
      </c>
      <c r="S1848" t="s">
        <v>540</v>
      </c>
      <c r="T1848" t="s">
        <v>82</v>
      </c>
      <c r="U1848" t="s"/>
      <c r="V1848" t="s">
        <v>83</v>
      </c>
      <c r="W1848" t="s">
        <v>84</v>
      </c>
      <c r="X1848" t="s"/>
      <c r="Y1848" t="s">
        <v>85</v>
      </c>
      <c r="Z1848">
        <f>HYPERLINK("https://hotelmonitor-cachepage.eclerx.com/savepage/tk_15439114947884042_sr_2152.html","info")</f>
        <v/>
      </c>
      <c r="AA1848" t="n">
        <v>173847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/>
      <c r="AP1848" t="n">
        <v>24</v>
      </c>
      <c r="AQ1848" t="s">
        <v>88</v>
      </c>
      <c r="AR1848" t="s">
        <v>119</v>
      </c>
      <c r="AS1848" t="s"/>
      <c r="AT1848" t="s">
        <v>90</v>
      </c>
      <c r="AU1848" t="s"/>
      <c r="AV1848" t="s"/>
      <c r="AW1848" t="s"/>
      <c r="AX1848" t="s"/>
      <c r="AY1848" t="n">
        <v>2311986</v>
      </c>
      <c r="AZ1848" t="s">
        <v>896</v>
      </c>
      <c r="BA1848" t="s"/>
      <c r="BB1848" t="n">
        <v>96905</v>
      </c>
      <c r="BC1848" t="n">
        <v>9.983632564544701</v>
      </c>
      <c r="BD1848" t="n">
        <v>53.556297782236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895</v>
      </c>
      <c r="F1849" t="n">
        <v>2028103</v>
      </c>
      <c r="G1849" t="s">
        <v>74</v>
      </c>
      <c r="H1849" t="s">
        <v>75</v>
      </c>
      <c r="I1849" t="s"/>
      <c r="J1849" t="s">
        <v>74</v>
      </c>
      <c r="K1849" t="n">
        <v>187</v>
      </c>
      <c r="L1849" t="s">
        <v>76</v>
      </c>
      <c r="M1849" t="s"/>
      <c r="N1849" t="s">
        <v>899</v>
      </c>
      <c r="O1849" t="s">
        <v>78</v>
      </c>
      <c r="P1849" t="s">
        <v>895</v>
      </c>
      <c r="Q1849" t="s"/>
      <c r="R1849" t="s">
        <v>80</v>
      </c>
      <c r="S1849" t="s">
        <v>540</v>
      </c>
      <c r="T1849" t="s">
        <v>82</v>
      </c>
      <c r="U1849" t="s"/>
      <c r="V1849" t="s">
        <v>83</v>
      </c>
      <c r="W1849" t="s">
        <v>84</v>
      </c>
      <c r="X1849" t="s"/>
      <c r="Y1849" t="s">
        <v>85</v>
      </c>
      <c r="Z1849">
        <f>HYPERLINK("https://hotelmonitor-cachepage.eclerx.com/savepage/tk_15439114947884042_sr_2152.html","info")</f>
        <v/>
      </c>
      <c r="AA1849" t="n">
        <v>173847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/>
      <c r="AP1849" t="n">
        <v>24</v>
      </c>
      <c r="AQ1849" t="s">
        <v>88</v>
      </c>
      <c r="AR1849" t="s">
        <v>140</v>
      </c>
      <c r="AS1849" t="s"/>
      <c r="AT1849" t="s">
        <v>90</v>
      </c>
      <c r="AU1849" t="s"/>
      <c r="AV1849" t="s"/>
      <c r="AW1849" t="s"/>
      <c r="AX1849" t="s"/>
      <c r="AY1849" t="n">
        <v>2311986</v>
      </c>
      <c r="AZ1849" t="s">
        <v>896</v>
      </c>
      <c r="BA1849" t="s"/>
      <c r="BB1849" t="n">
        <v>96905</v>
      </c>
      <c r="BC1849" t="n">
        <v>9.983632564544701</v>
      </c>
      <c r="BD1849" t="n">
        <v>53.556297782236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895</v>
      </c>
      <c r="F1850" t="n">
        <v>2028103</v>
      </c>
      <c r="G1850" t="s">
        <v>74</v>
      </c>
      <c r="H1850" t="s">
        <v>75</v>
      </c>
      <c r="I1850" t="s"/>
      <c r="J1850" t="s">
        <v>74</v>
      </c>
      <c r="K1850" t="n">
        <v>187</v>
      </c>
      <c r="L1850" t="s">
        <v>76</v>
      </c>
      <c r="M1850" t="s"/>
      <c r="N1850" t="s">
        <v>900</v>
      </c>
      <c r="O1850" t="s">
        <v>78</v>
      </c>
      <c r="P1850" t="s">
        <v>895</v>
      </c>
      <c r="Q1850" t="s"/>
      <c r="R1850" t="s">
        <v>80</v>
      </c>
      <c r="S1850" t="s">
        <v>540</v>
      </c>
      <c r="T1850" t="s">
        <v>82</v>
      </c>
      <c r="U1850" t="s"/>
      <c r="V1850" t="s">
        <v>83</v>
      </c>
      <c r="W1850" t="s">
        <v>84</v>
      </c>
      <c r="X1850" t="s"/>
      <c r="Y1850" t="s">
        <v>85</v>
      </c>
      <c r="Z1850">
        <f>HYPERLINK("https://hotelmonitor-cachepage.eclerx.com/savepage/tk_15439114947884042_sr_2152.html","info")</f>
        <v/>
      </c>
      <c r="AA1850" t="n">
        <v>173847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/>
      <c r="AP1850" t="n">
        <v>24</v>
      </c>
      <c r="AQ1850" t="s">
        <v>88</v>
      </c>
      <c r="AR1850" t="s">
        <v>89</v>
      </c>
      <c r="AS1850" t="s"/>
      <c r="AT1850" t="s">
        <v>90</v>
      </c>
      <c r="AU1850" t="s"/>
      <c r="AV1850" t="s"/>
      <c r="AW1850" t="s"/>
      <c r="AX1850" t="s"/>
      <c r="AY1850" t="n">
        <v>2311986</v>
      </c>
      <c r="AZ1850" t="s">
        <v>896</v>
      </c>
      <c r="BA1850" t="s"/>
      <c r="BB1850" t="n">
        <v>96905</v>
      </c>
      <c r="BC1850" t="n">
        <v>9.983632564544701</v>
      </c>
      <c r="BD1850" t="n">
        <v>53.556297782236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895</v>
      </c>
      <c r="F1851" t="n">
        <v>2028103</v>
      </c>
      <c r="G1851" t="s">
        <v>74</v>
      </c>
      <c r="H1851" t="s">
        <v>75</v>
      </c>
      <c r="I1851" t="s"/>
      <c r="J1851" t="s">
        <v>74</v>
      </c>
      <c r="K1851" t="n">
        <v>188</v>
      </c>
      <c r="L1851" t="s">
        <v>76</v>
      </c>
      <c r="M1851" t="s"/>
      <c r="N1851" t="s">
        <v>897</v>
      </c>
      <c r="O1851" t="s">
        <v>78</v>
      </c>
      <c r="P1851" t="s">
        <v>895</v>
      </c>
      <c r="Q1851" t="s"/>
      <c r="R1851" t="s">
        <v>80</v>
      </c>
      <c r="S1851" t="s">
        <v>185</v>
      </c>
      <c r="T1851" t="s">
        <v>82</v>
      </c>
      <c r="U1851" t="s"/>
      <c r="V1851" t="s">
        <v>83</v>
      </c>
      <c r="W1851" t="s">
        <v>84</v>
      </c>
      <c r="X1851" t="s"/>
      <c r="Y1851" t="s">
        <v>85</v>
      </c>
      <c r="Z1851">
        <f>HYPERLINK("https://hotelmonitor-cachepage.eclerx.com/savepage/tk_15439114947884042_sr_2152.html","info")</f>
        <v/>
      </c>
      <c r="AA1851" t="n">
        <v>173847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/>
      <c r="AP1851" t="n">
        <v>24</v>
      </c>
      <c r="AQ1851" t="s">
        <v>88</v>
      </c>
      <c r="AR1851" t="s">
        <v>96</v>
      </c>
      <c r="AS1851" t="s"/>
      <c r="AT1851" t="s">
        <v>90</v>
      </c>
      <c r="AU1851" t="s"/>
      <c r="AV1851" t="s"/>
      <c r="AW1851" t="s"/>
      <c r="AX1851" t="s"/>
      <c r="AY1851" t="n">
        <v>2311986</v>
      </c>
      <c r="AZ1851" t="s">
        <v>896</v>
      </c>
      <c r="BA1851" t="s"/>
      <c r="BB1851" t="n">
        <v>96905</v>
      </c>
      <c r="BC1851" t="n">
        <v>9.983632564544701</v>
      </c>
      <c r="BD1851" t="n">
        <v>53.556297782236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895</v>
      </c>
      <c r="F1852" t="n">
        <v>2028103</v>
      </c>
      <c r="G1852" t="s">
        <v>74</v>
      </c>
      <c r="H1852" t="s">
        <v>75</v>
      </c>
      <c r="I1852" t="s"/>
      <c r="J1852" t="s">
        <v>74</v>
      </c>
      <c r="K1852" t="n">
        <v>191</v>
      </c>
      <c r="L1852" t="s">
        <v>76</v>
      </c>
      <c r="M1852" t="s"/>
      <c r="N1852" t="s">
        <v>434</v>
      </c>
      <c r="O1852" t="s">
        <v>78</v>
      </c>
      <c r="P1852" t="s">
        <v>895</v>
      </c>
      <c r="Q1852" t="s"/>
      <c r="R1852" t="s">
        <v>80</v>
      </c>
      <c r="S1852" t="s">
        <v>187</v>
      </c>
      <c r="T1852" t="s">
        <v>82</v>
      </c>
      <c r="U1852" t="s"/>
      <c r="V1852" t="s">
        <v>83</v>
      </c>
      <c r="W1852" t="s">
        <v>84</v>
      </c>
      <c r="X1852" t="s"/>
      <c r="Y1852" t="s">
        <v>85</v>
      </c>
      <c r="Z1852">
        <f>HYPERLINK("https://hotelmonitor-cachepage.eclerx.com/savepage/tk_15439114947884042_sr_2152.html","info")</f>
        <v/>
      </c>
      <c r="AA1852" t="n">
        <v>173847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87</v>
      </c>
      <c r="AO1852" t="s"/>
      <c r="AP1852" t="n">
        <v>24</v>
      </c>
      <c r="AQ1852" t="s">
        <v>88</v>
      </c>
      <c r="AR1852" t="s">
        <v>96</v>
      </c>
      <c r="AS1852" t="s"/>
      <c r="AT1852" t="s">
        <v>90</v>
      </c>
      <c r="AU1852" t="s"/>
      <c r="AV1852" t="s"/>
      <c r="AW1852" t="s"/>
      <c r="AX1852" t="s"/>
      <c r="AY1852" t="n">
        <v>2311986</v>
      </c>
      <c r="AZ1852" t="s">
        <v>896</v>
      </c>
      <c r="BA1852" t="s"/>
      <c r="BB1852" t="n">
        <v>96905</v>
      </c>
      <c r="BC1852" t="n">
        <v>9.983632564544701</v>
      </c>
      <c r="BD1852" t="n">
        <v>53.556297782236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895</v>
      </c>
      <c r="F1853" t="n">
        <v>2028103</v>
      </c>
      <c r="G1853" t="s">
        <v>74</v>
      </c>
      <c r="H1853" t="s">
        <v>75</v>
      </c>
      <c r="I1853" t="s"/>
      <c r="J1853" t="s">
        <v>74</v>
      </c>
      <c r="K1853" t="n">
        <v>192</v>
      </c>
      <c r="L1853" t="s">
        <v>76</v>
      </c>
      <c r="M1853" t="s"/>
      <c r="N1853" t="s">
        <v>434</v>
      </c>
      <c r="O1853" t="s">
        <v>78</v>
      </c>
      <c r="P1853" t="s">
        <v>895</v>
      </c>
      <c r="Q1853" t="s"/>
      <c r="R1853" t="s">
        <v>80</v>
      </c>
      <c r="S1853" t="s">
        <v>429</v>
      </c>
      <c r="T1853" t="s">
        <v>82</v>
      </c>
      <c r="U1853" t="s"/>
      <c r="V1853" t="s">
        <v>83</v>
      </c>
      <c r="W1853" t="s">
        <v>84</v>
      </c>
      <c r="X1853" t="s"/>
      <c r="Y1853" t="s">
        <v>85</v>
      </c>
      <c r="Z1853">
        <f>HYPERLINK("https://hotelmonitor-cachepage.eclerx.com/savepage/tk_15439114947884042_sr_2152.html","info")</f>
        <v/>
      </c>
      <c r="AA1853" t="n">
        <v>173847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87</v>
      </c>
      <c r="AO1853" t="s"/>
      <c r="AP1853" t="n">
        <v>24</v>
      </c>
      <c r="AQ1853" t="s">
        <v>88</v>
      </c>
      <c r="AR1853" t="s">
        <v>121</v>
      </c>
      <c r="AS1853" t="s"/>
      <c r="AT1853" t="s">
        <v>90</v>
      </c>
      <c r="AU1853" t="s"/>
      <c r="AV1853" t="s"/>
      <c r="AW1853" t="s"/>
      <c r="AX1853" t="s"/>
      <c r="AY1853" t="n">
        <v>2311986</v>
      </c>
      <c r="AZ1853" t="s">
        <v>896</v>
      </c>
      <c r="BA1853" t="s"/>
      <c r="BB1853" t="n">
        <v>96905</v>
      </c>
      <c r="BC1853" t="n">
        <v>9.983632564544701</v>
      </c>
      <c r="BD1853" t="n">
        <v>53.556297782236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895</v>
      </c>
      <c r="F1854" t="n">
        <v>2028103</v>
      </c>
      <c r="G1854" t="s">
        <v>74</v>
      </c>
      <c r="H1854" t="s">
        <v>75</v>
      </c>
      <c r="I1854" t="s"/>
      <c r="J1854" t="s">
        <v>74</v>
      </c>
      <c r="K1854" t="n">
        <v>200</v>
      </c>
      <c r="L1854" t="s">
        <v>76</v>
      </c>
      <c r="M1854" t="s"/>
      <c r="N1854" t="s">
        <v>184</v>
      </c>
      <c r="O1854" t="s">
        <v>78</v>
      </c>
      <c r="P1854" t="s">
        <v>895</v>
      </c>
      <c r="Q1854" t="s"/>
      <c r="R1854" t="s">
        <v>80</v>
      </c>
      <c r="S1854" t="s">
        <v>755</v>
      </c>
      <c r="T1854" t="s">
        <v>82</v>
      </c>
      <c r="U1854" t="s"/>
      <c r="V1854" t="s">
        <v>83</v>
      </c>
      <c r="W1854" t="s">
        <v>84</v>
      </c>
      <c r="X1854" t="s"/>
      <c r="Y1854" t="s">
        <v>85</v>
      </c>
      <c r="Z1854">
        <f>HYPERLINK("https://hotelmonitor-cachepage.eclerx.com/savepage/tk_15439114947884042_sr_2152.html","info")</f>
        <v/>
      </c>
      <c r="AA1854" t="n">
        <v>173847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87</v>
      </c>
      <c r="AO1854" t="s"/>
      <c r="AP1854" t="n">
        <v>24</v>
      </c>
      <c r="AQ1854" t="s">
        <v>88</v>
      </c>
      <c r="AR1854" t="s">
        <v>119</v>
      </c>
      <c r="AS1854" t="s"/>
      <c r="AT1854" t="s">
        <v>90</v>
      </c>
      <c r="AU1854" t="s"/>
      <c r="AV1854" t="s"/>
      <c r="AW1854" t="s"/>
      <c r="AX1854" t="s"/>
      <c r="AY1854" t="n">
        <v>2311986</v>
      </c>
      <c r="AZ1854" t="s">
        <v>896</v>
      </c>
      <c r="BA1854" t="s"/>
      <c r="BB1854" t="n">
        <v>96905</v>
      </c>
      <c r="BC1854" t="n">
        <v>9.983632564544701</v>
      </c>
      <c r="BD1854" t="n">
        <v>53.556297782236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895</v>
      </c>
      <c r="F1855" t="n">
        <v>2028103</v>
      </c>
      <c r="G1855" t="s">
        <v>74</v>
      </c>
      <c r="H1855" t="s">
        <v>75</v>
      </c>
      <c r="I1855" t="s"/>
      <c r="J1855" t="s">
        <v>74</v>
      </c>
      <c r="K1855" t="n">
        <v>202</v>
      </c>
      <c r="L1855" t="s">
        <v>76</v>
      </c>
      <c r="M1855" t="s"/>
      <c r="N1855" t="s">
        <v>184</v>
      </c>
      <c r="O1855" t="s">
        <v>78</v>
      </c>
      <c r="P1855" t="s">
        <v>895</v>
      </c>
      <c r="Q1855" t="s"/>
      <c r="R1855" t="s">
        <v>80</v>
      </c>
      <c r="S1855" t="s">
        <v>277</v>
      </c>
      <c r="T1855" t="s">
        <v>82</v>
      </c>
      <c r="U1855" t="s"/>
      <c r="V1855" t="s">
        <v>83</v>
      </c>
      <c r="W1855" t="s">
        <v>84</v>
      </c>
      <c r="X1855" t="s"/>
      <c r="Y1855" t="s">
        <v>85</v>
      </c>
      <c r="Z1855">
        <f>HYPERLINK("https://hotelmonitor-cachepage.eclerx.com/savepage/tk_15439114947884042_sr_2152.html","info")</f>
        <v/>
      </c>
      <c r="AA1855" t="n">
        <v>173847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87</v>
      </c>
      <c r="AO1855" t="s"/>
      <c r="AP1855" t="n">
        <v>24</v>
      </c>
      <c r="AQ1855" t="s">
        <v>88</v>
      </c>
      <c r="AR1855" t="s">
        <v>124</v>
      </c>
      <c r="AS1855" t="s"/>
      <c r="AT1855" t="s">
        <v>90</v>
      </c>
      <c r="AU1855" t="s"/>
      <c r="AV1855" t="s"/>
      <c r="AW1855" t="s"/>
      <c r="AX1855" t="s"/>
      <c r="AY1855" t="n">
        <v>2311986</v>
      </c>
      <c r="AZ1855" t="s">
        <v>896</v>
      </c>
      <c r="BA1855" t="s"/>
      <c r="BB1855" t="n">
        <v>96905</v>
      </c>
      <c r="BC1855" t="n">
        <v>9.983632564544701</v>
      </c>
      <c r="BD1855" t="n">
        <v>53.556297782236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895</v>
      </c>
      <c r="F1856" t="n">
        <v>2028103</v>
      </c>
      <c r="G1856" t="s">
        <v>74</v>
      </c>
      <c r="H1856" t="s">
        <v>75</v>
      </c>
      <c r="I1856" t="s"/>
      <c r="J1856" t="s">
        <v>74</v>
      </c>
      <c r="K1856" t="n">
        <v>202</v>
      </c>
      <c r="L1856" t="s">
        <v>76</v>
      </c>
      <c r="M1856" t="s"/>
      <c r="N1856" t="s">
        <v>191</v>
      </c>
      <c r="O1856" t="s">
        <v>78</v>
      </c>
      <c r="P1856" t="s">
        <v>895</v>
      </c>
      <c r="Q1856" t="s"/>
      <c r="R1856" t="s">
        <v>80</v>
      </c>
      <c r="S1856" t="s">
        <v>277</v>
      </c>
      <c r="T1856" t="s">
        <v>82</v>
      </c>
      <c r="U1856" t="s"/>
      <c r="V1856" t="s">
        <v>83</v>
      </c>
      <c r="W1856" t="s">
        <v>94</v>
      </c>
      <c r="X1856" t="s"/>
      <c r="Y1856" t="s">
        <v>85</v>
      </c>
      <c r="Z1856">
        <f>HYPERLINK("https://hotelmonitor-cachepage.eclerx.com/savepage/tk_15439114947884042_sr_2152.html","info")</f>
        <v/>
      </c>
      <c r="AA1856" t="n">
        <v>173847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87</v>
      </c>
      <c r="AO1856" t="s"/>
      <c r="AP1856" t="n">
        <v>24</v>
      </c>
      <c r="AQ1856" t="s">
        <v>88</v>
      </c>
      <c r="AR1856" t="s">
        <v>89</v>
      </c>
      <c r="AS1856" t="s"/>
      <c r="AT1856" t="s">
        <v>90</v>
      </c>
      <c r="AU1856" t="s"/>
      <c r="AV1856" t="s"/>
      <c r="AW1856" t="s"/>
      <c r="AX1856" t="s"/>
      <c r="AY1856" t="n">
        <v>2311986</v>
      </c>
      <c r="AZ1856" t="s">
        <v>896</v>
      </c>
      <c r="BA1856" t="s"/>
      <c r="BB1856" t="n">
        <v>96905</v>
      </c>
      <c r="BC1856" t="n">
        <v>9.983632564544701</v>
      </c>
      <c r="BD1856" t="n">
        <v>53.556297782236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895</v>
      </c>
      <c r="F1857" t="n">
        <v>2028103</v>
      </c>
      <c r="G1857" t="s">
        <v>74</v>
      </c>
      <c r="H1857" t="s">
        <v>75</v>
      </c>
      <c r="I1857" t="s"/>
      <c r="J1857" t="s">
        <v>74</v>
      </c>
      <c r="K1857" t="n">
        <v>203</v>
      </c>
      <c r="L1857" t="s">
        <v>76</v>
      </c>
      <c r="M1857" t="s"/>
      <c r="N1857" t="s">
        <v>748</v>
      </c>
      <c r="O1857" t="s">
        <v>78</v>
      </c>
      <c r="P1857" t="s">
        <v>895</v>
      </c>
      <c r="Q1857" t="s"/>
      <c r="R1857" t="s">
        <v>80</v>
      </c>
      <c r="S1857" t="s">
        <v>506</v>
      </c>
      <c r="T1857" t="s">
        <v>82</v>
      </c>
      <c r="U1857" t="s"/>
      <c r="V1857" t="s">
        <v>83</v>
      </c>
      <c r="W1857" t="s">
        <v>84</v>
      </c>
      <c r="X1857" t="s"/>
      <c r="Y1857" t="s">
        <v>85</v>
      </c>
      <c r="Z1857">
        <f>HYPERLINK("https://hotelmonitor-cachepage.eclerx.com/savepage/tk_15439114947884042_sr_2152.html","info")</f>
        <v/>
      </c>
      <c r="AA1857" t="n">
        <v>173847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87</v>
      </c>
      <c r="AO1857" t="s"/>
      <c r="AP1857" t="n">
        <v>24</v>
      </c>
      <c r="AQ1857" t="s">
        <v>88</v>
      </c>
      <c r="AR1857" t="s">
        <v>110</v>
      </c>
      <c r="AS1857" t="s"/>
      <c r="AT1857" t="s">
        <v>90</v>
      </c>
      <c r="AU1857" t="s"/>
      <c r="AV1857" t="s"/>
      <c r="AW1857" t="s"/>
      <c r="AX1857" t="s"/>
      <c r="AY1857" t="n">
        <v>2311986</v>
      </c>
      <c r="AZ1857" t="s">
        <v>896</v>
      </c>
      <c r="BA1857" t="s"/>
      <c r="BB1857" t="n">
        <v>96905</v>
      </c>
      <c r="BC1857" t="n">
        <v>9.983632564544701</v>
      </c>
      <c r="BD1857" t="n">
        <v>53.556297782236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895</v>
      </c>
      <c r="F1858" t="n">
        <v>2028103</v>
      </c>
      <c r="G1858" t="s">
        <v>74</v>
      </c>
      <c r="H1858" t="s">
        <v>75</v>
      </c>
      <c r="I1858" t="s"/>
      <c r="J1858" t="s">
        <v>74</v>
      </c>
      <c r="K1858" t="n">
        <v>204</v>
      </c>
      <c r="L1858" t="s">
        <v>76</v>
      </c>
      <c r="M1858" t="s"/>
      <c r="N1858" t="s">
        <v>748</v>
      </c>
      <c r="O1858" t="s">
        <v>78</v>
      </c>
      <c r="P1858" t="s">
        <v>895</v>
      </c>
      <c r="Q1858" t="s"/>
      <c r="R1858" t="s">
        <v>80</v>
      </c>
      <c r="S1858" t="s">
        <v>436</v>
      </c>
      <c r="T1858" t="s">
        <v>82</v>
      </c>
      <c r="U1858" t="s"/>
      <c r="V1858" t="s">
        <v>83</v>
      </c>
      <c r="W1858" t="s">
        <v>84</v>
      </c>
      <c r="X1858" t="s"/>
      <c r="Y1858" t="s">
        <v>85</v>
      </c>
      <c r="Z1858">
        <f>HYPERLINK("https://hotelmonitor-cachepage.eclerx.com/savepage/tk_15439114947884042_sr_2152.html","info")</f>
        <v/>
      </c>
      <c r="AA1858" t="n">
        <v>173847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87</v>
      </c>
      <c r="AO1858" t="s"/>
      <c r="AP1858" t="n">
        <v>24</v>
      </c>
      <c r="AQ1858" t="s">
        <v>88</v>
      </c>
      <c r="AR1858" t="s">
        <v>116</v>
      </c>
      <c r="AS1858" t="s"/>
      <c r="AT1858" t="s">
        <v>90</v>
      </c>
      <c r="AU1858" t="s"/>
      <c r="AV1858" t="s"/>
      <c r="AW1858" t="s"/>
      <c r="AX1858" t="s"/>
      <c r="AY1858" t="n">
        <v>2311986</v>
      </c>
      <c r="AZ1858" t="s">
        <v>896</v>
      </c>
      <c r="BA1858" t="s"/>
      <c r="BB1858" t="n">
        <v>96905</v>
      </c>
      <c r="BC1858" t="n">
        <v>9.983632564544701</v>
      </c>
      <c r="BD1858" t="n">
        <v>53.556297782236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895</v>
      </c>
      <c r="F1859" t="n">
        <v>2028103</v>
      </c>
      <c r="G1859" t="s">
        <v>74</v>
      </c>
      <c r="H1859" t="s">
        <v>75</v>
      </c>
      <c r="I1859" t="s"/>
      <c r="J1859" t="s">
        <v>74</v>
      </c>
      <c r="K1859" t="n">
        <v>206</v>
      </c>
      <c r="L1859" t="s">
        <v>76</v>
      </c>
      <c r="M1859" t="s"/>
      <c r="N1859" t="s">
        <v>901</v>
      </c>
      <c r="O1859" t="s">
        <v>78</v>
      </c>
      <c r="P1859" t="s">
        <v>895</v>
      </c>
      <c r="Q1859" t="s"/>
      <c r="R1859" t="s">
        <v>80</v>
      </c>
      <c r="S1859" t="s">
        <v>194</v>
      </c>
      <c r="T1859" t="s">
        <v>82</v>
      </c>
      <c r="U1859" t="s"/>
      <c r="V1859" t="s">
        <v>83</v>
      </c>
      <c r="W1859" t="s">
        <v>94</v>
      </c>
      <c r="X1859" t="s"/>
      <c r="Y1859" t="s">
        <v>85</v>
      </c>
      <c r="Z1859">
        <f>HYPERLINK("https://hotelmonitor-cachepage.eclerx.com/savepage/tk_15439114947884042_sr_2152.html","info")</f>
        <v/>
      </c>
      <c r="AA1859" t="n">
        <v>173847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87</v>
      </c>
      <c r="AO1859" t="s"/>
      <c r="AP1859" t="n">
        <v>24</v>
      </c>
      <c r="AQ1859" t="s">
        <v>88</v>
      </c>
      <c r="AR1859" t="s">
        <v>89</v>
      </c>
      <c r="AS1859" t="s"/>
      <c r="AT1859" t="s">
        <v>90</v>
      </c>
      <c r="AU1859" t="s"/>
      <c r="AV1859" t="s"/>
      <c r="AW1859" t="s"/>
      <c r="AX1859" t="s"/>
      <c r="AY1859" t="n">
        <v>2311986</v>
      </c>
      <c r="AZ1859" t="s">
        <v>896</v>
      </c>
      <c r="BA1859" t="s"/>
      <c r="BB1859" t="n">
        <v>96905</v>
      </c>
      <c r="BC1859" t="n">
        <v>9.983632564544701</v>
      </c>
      <c r="BD1859" t="n">
        <v>53.556297782236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895</v>
      </c>
      <c r="F1860" t="n">
        <v>2028103</v>
      </c>
      <c r="G1860" t="s">
        <v>74</v>
      </c>
      <c r="H1860" t="s">
        <v>75</v>
      </c>
      <c r="I1860" t="s"/>
      <c r="J1860" t="s">
        <v>74</v>
      </c>
      <c r="K1860" t="n">
        <v>206</v>
      </c>
      <c r="L1860" t="s">
        <v>76</v>
      </c>
      <c r="M1860" t="s"/>
      <c r="N1860" t="s">
        <v>191</v>
      </c>
      <c r="O1860" t="s">
        <v>78</v>
      </c>
      <c r="P1860" t="s">
        <v>895</v>
      </c>
      <c r="Q1860" t="s"/>
      <c r="R1860" t="s">
        <v>80</v>
      </c>
      <c r="S1860" t="s">
        <v>194</v>
      </c>
      <c r="T1860" t="s">
        <v>82</v>
      </c>
      <c r="U1860" t="s"/>
      <c r="V1860" t="s">
        <v>83</v>
      </c>
      <c r="W1860" t="s">
        <v>84</v>
      </c>
      <c r="X1860" t="s"/>
      <c r="Y1860" t="s">
        <v>85</v>
      </c>
      <c r="Z1860">
        <f>HYPERLINK("https://hotelmonitor-cachepage.eclerx.com/savepage/tk_15439114947884042_sr_2152.html","info")</f>
        <v/>
      </c>
      <c r="AA1860" t="n">
        <v>173847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87</v>
      </c>
      <c r="AO1860" t="s"/>
      <c r="AP1860" t="n">
        <v>24</v>
      </c>
      <c r="AQ1860" t="s">
        <v>88</v>
      </c>
      <c r="AR1860" t="s">
        <v>89</v>
      </c>
      <c r="AS1860" t="s"/>
      <c r="AT1860" t="s">
        <v>90</v>
      </c>
      <c r="AU1860" t="s"/>
      <c r="AV1860" t="s"/>
      <c r="AW1860" t="s"/>
      <c r="AX1860" t="s"/>
      <c r="AY1860" t="n">
        <v>2311986</v>
      </c>
      <c r="AZ1860" t="s">
        <v>896</v>
      </c>
      <c r="BA1860" t="s"/>
      <c r="BB1860" t="n">
        <v>96905</v>
      </c>
      <c r="BC1860" t="n">
        <v>9.983632564544701</v>
      </c>
      <c r="BD1860" t="n">
        <v>53.556297782236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895</v>
      </c>
      <c r="F1861" t="n">
        <v>2028103</v>
      </c>
      <c r="G1861" t="s">
        <v>74</v>
      </c>
      <c r="H1861" t="s">
        <v>75</v>
      </c>
      <c r="I1861" t="s"/>
      <c r="J1861" t="s">
        <v>74</v>
      </c>
      <c r="K1861" t="n">
        <v>209</v>
      </c>
      <c r="L1861" t="s">
        <v>76</v>
      </c>
      <c r="M1861" t="s"/>
      <c r="N1861" t="s">
        <v>191</v>
      </c>
      <c r="O1861" t="s">
        <v>78</v>
      </c>
      <c r="P1861" t="s">
        <v>895</v>
      </c>
      <c r="Q1861" t="s"/>
      <c r="R1861" t="s">
        <v>80</v>
      </c>
      <c r="S1861" t="s">
        <v>718</v>
      </c>
      <c r="T1861" t="s">
        <v>82</v>
      </c>
      <c r="U1861" t="s"/>
      <c r="V1861" t="s">
        <v>83</v>
      </c>
      <c r="W1861" t="s">
        <v>94</v>
      </c>
      <c r="X1861" t="s"/>
      <c r="Y1861" t="s">
        <v>85</v>
      </c>
      <c r="Z1861">
        <f>HYPERLINK("https://hotelmonitor-cachepage.eclerx.com/savepage/tk_15439114947884042_sr_2152.html","info")</f>
        <v/>
      </c>
      <c r="AA1861" t="n">
        <v>173847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87</v>
      </c>
      <c r="AO1861" t="s"/>
      <c r="AP1861" t="n">
        <v>24</v>
      </c>
      <c r="AQ1861" t="s">
        <v>88</v>
      </c>
      <c r="AR1861" t="s">
        <v>89</v>
      </c>
      <c r="AS1861" t="s"/>
      <c r="AT1861" t="s">
        <v>90</v>
      </c>
      <c r="AU1861" t="s"/>
      <c r="AV1861" t="s"/>
      <c r="AW1861" t="s"/>
      <c r="AX1861" t="s"/>
      <c r="AY1861" t="n">
        <v>2311986</v>
      </c>
      <c r="AZ1861" t="s">
        <v>896</v>
      </c>
      <c r="BA1861" t="s"/>
      <c r="BB1861" t="n">
        <v>96905</v>
      </c>
      <c r="BC1861" t="n">
        <v>9.983632564544701</v>
      </c>
      <c r="BD1861" t="n">
        <v>53.556297782236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895</v>
      </c>
      <c r="F1862" t="n">
        <v>2028103</v>
      </c>
      <c r="G1862" t="s">
        <v>74</v>
      </c>
      <c r="H1862" t="s">
        <v>75</v>
      </c>
      <c r="I1862" t="s"/>
      <c r="J1862" t="s">
        <v>74</v>
      </c>
      <c r="K1862" t="n">
        <v>212</v>
      </c>
      <c r="L1862" t="s">
        <v>76</v>
      </c>
      <c r="M1862" t="s"/>
      <c r="N1862" t="s">
        <v>902</v>
      </c>
      <c r="O1862" t="s">
        <v>78</v>
      </c>
      <c r="P1862" t="s">
        <v>895</v>
      </c>
      <c r="Q1862" t="s"/>
      <c r="R1862" t="s">
        <v>80</v>
      </c>
      <c r="S1862" t="s">
        <v>303</v>
      </c>
      <c r="T1862" t="s">
        <v>82</v>
      </c>
      <c r="U1862" t="s"/>
      <c r="V1862" t="s">
        <v>83</v>
      </c>
      <c r="W1862" t="s">
        <v>94</v>
      </c>
      <c r="X1862" t="s"/>
      <c r="Y1862" t="s">
        <v>85</v>
      </c>
      <c r="Z1862">
        <f>HYPERLINK("https://hotelmonitor-cachepage.eclerx.com/savepage/tk_15439114947884042_sr_2152.html","info")</f>
        <v/>
      </c>
      <c r="AA1862" t="n">
        <v>173847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87</v>
      </c>
      <c r="AO1862" t="s"/>
      <c r="AP1862" t="n">
        <v>24</v>
      </c>
      <c r="AQ1862" t="s">
        <v>88</v>
      </c>
      <c r="AR1862" t="s">
        <v>103</v>
      </c>
      <c r="AS1862" t="s"/>
      <c r="AT1862" t="s">
        <v>90</v>
      </c>
      <c r="AU1862" t="s"/>
      <c r="AV1862" t="s"/>
      <c r="AW1862" t="s"/>
      <c r="AX1862" t="s"/>
      <c r="AY1862" t="n">
        <v>2311986</v>
      </c>
      <c r="AZ1862" t="s">
        <v>896</v>
      </c>
      <c r="BA1862" t="s"/>
      <c r="BB1862" t="n">
        <v>96905</v>
      </c>
      <c r="BC1862" t="n">
        <v>9.983632564544701</v>
      </c>
      <c r="BD1862" t="n">
        <v>53.556297782236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895</v>
      </c>
      <c r="F1863" t="n">
        <v>2028103</v>
      </c>
      <c r="G1863" t="s">
        <v>74</v>
      </c>
      <c r="H1863" t="s">
        <v>75</v>
      </c>
      <c r="I1863" t="s"/>
      <c r="J1863" t="s">
        <v>74</v>
      </c>
      <c r="K1863" t="n">
        <v>221</v>
      </c>
      <c r="L1863" t="s">
        <v>76</v>
      </c>
      <c r="M1863" t="s"/>
      <c r="N1863" t="s">
        <v>903</v>
      </c>
      <c r="O1863" t="s">
        <v>78</v>
      </c>
      <c r="P1863" t="s">
        <v>895</v>
      </c>
      <c r="Q1863" t="s"/>
      <c r="R1863" t="s">
        <v>80</v>
      </c>
      <c r="S1863" t="s">
        <v>205</v>
      </c>
      <c r="T1863" t="s">
        <v>82</v>
      </c>
      <c r="U1863" t="s"/>
      <c r="V1863" t="s">
        <v>83</v>
      </c>
      <c r="W1863" t="s">
        <v>94</v>
      </c>
      <c r="X1863" t="s"/>
      <c r="Y1863" t="s">
        <v>85</v>
      </c>
      <c r="Z1863">
        <f>HYPERLINK("https://hotelmonitor-cachepage.eclerx.com/savepage/tk_15439114947884042_sr_2152.html","info")</f>
        <v/>
      </c>
      <c r="AA1863" t="n">
        <v>173847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87</v>
      </c>
      <c r="AO1863" t="s"/>
      <c r="AP1863" t="n">
        <v>24</v>
      </c>
      <c r="AQ1863" t="s">
        <v>88</v>
      </c>
      <c r="AR1863" t="s">
        <v>103</v>
      </c>
      <c r="AS1863" t="s"/>
      <c r="AT1863" t="s">
        <v>90</v>
      </c>
      <c r="AU1863" t="s"/>
      <c r="AV1863" t="s"/>
      <c r="AW1863" t="s"/>
      <c r="AX1863" t="s"/>
      <c r="AY1863" t="n">
        <v>2311986</v>
      </c>
      <c r="AZ1863" t="s">
        <v>896</v>
      </c>
      <c r="BA1863" t="s"/>
      <c r="BB1863" t="n">
        <v>96905</v>
      </c>
      <c r="BC1863" t="n">
        <v>9.983632564544701</v>
      </c>
      <c r="BD1863" t="n">
        <v>53.556297782236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895</v>
      </c>
      <c r="F1864" t="n">
        <v>2028103</v>
      </c>
      <c r="G1864" t="s">
        <v>74</v>
      </c>
      <c r="H1864" t="s">
        <v>75</v>
      </c>
      <c r="I1864" t="s"/>
      <c r="J1864" t="s">
        <v>74</v>
      </c>
      <c r="K1864" t="n">
        <v>224</v>
      </c>
      <c r="L1864" t="s">
        <v>76</v>
      </c>
      <c r="M1864" t="s"/>
      <c r="N1864" t="s">
        <v>901</v>
      </c>
      <c r="O1864" t="s">
        <v>78</v>
      </c>
      <c r="P1864" t="s">
        <v>895</v>
      </c>
      <c r="Q1864" t="s"/>
      <c r="R1864" t="s">
        <v>80</v>
      </c>
      <c r="S1864" t="s">
        <v>206</v>
      </c>
      <c r="T1864" t="s">
        <v>82</v>
      </c>
      <c r="U1864" t="s"/>
      <c r="V1864" t="s">
        <v>83</v>
      </c>
      <c r="W1864" t="s">
        <v>94</v>
      </c>
      <c r="X1864" t="s"/>
      <c r="Y1864" t="s">
        <v>85</v>
      </c>
      <c r="Z1864">
        <f>HYPERLINK("https://hotelmonitor-cachepage.eclerx.com/savepage/tk_15439114947884042_sr_2152.html","info")</f>
        <v/>
      </c>
      <c r="AA1864" t="n">
        <v>173847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87</v>
      </c>
      <c r="AO1864" t="s"/>
      <c r="AP1864" t="n">
        <v>24</v>
      </c>
      <c r="AQ1864" t="s">
        <v>88</v>
      </c>
      <c r="AR1864" t="s">
        <v>89</v>
      </c>
      <c r="AS1864" t="s"/>
      <c r="AT1864" t="s">
        <v>90</v>
      </c>
      <c r="AU1864" t="s"/>
      <c r="AV1864" t="s"/>
      <c r="AW1864" t="s"/>
      <c r="AX1864" t="s"/>
      <c r="AY1864" t="n">
        <v>2311986</v>
      </c>
      <c r="AZ1864" t="s">
        <v>896</v>
      </c>
      <c r="BA1864" t="s"/>
      <c r="BB1864" t="n">
        <v>96905</v>
      </c>
      <c r="BC1864" t="n">
        <v>9.983632564544701</v>
      </c>
      <c r="BD1864" t="n">
        <v>53.556297782236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895</v>
      </c>
      <c r="F1865" t="n">
        <v>2028103</v>
      </c>
      <c r="G1865" t="s">
        <v>74</v>
      </c>
      <c r="H1865" t="s">
        <v>75</v>
      </c>
      <c r="I1865" t="s"/>
      <c r="J1865" t="s">
        <v>74</v>
      </c>
      <c r="K1865" t="n">
        <v>229</v>
      </c>
      <c r="L1865" t="s">
        <v>76</v>
      </c>
      <c r="M1865" t="s"/>
      <c r="N1865" t="s">
        <v>191</v>
      </c>
      <c r="O1865" t="s">
        <v>78</v>
      </c>
      <c r="P1865" t="s">
        <v>895</v>
      </c>
      <c r="Q1865" t="s"/>
      <c r="R1865" t="s">
        <v>80</v>
      </c>
      <c r="S1865" t="s">
        <v>208</v>
      </c>
      <c r="T1865" t="s">
        <v>82</v>
      </c>
      <c r="U1865" t="s"/>
      <c r="V1865" t="s">
        <v>83</v>
      </c>
      <c r="W1865" t="s">
        <v>84</v>
      </c>
      <c r="X1865" t="s"/>
      <c r="Y1865" t="s">
        <v>85</v>
      </c>
      <c r="Z1865">
        <f>HYPERLINK("https://hotelmonitor-cachepage.eclerx.com/savepage/tk_15439114947884042_sr_2152.html","info")</f>
        <v/>
      </c>
      <c r="AA1865" t="n">
        <v>173847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87</v>
      </c>
      <c r="AO1865" t="s"/>
      <c r="AP1865" t="n">
        <v>24</v>
      </c>
      <c r="AQ1865" t="s">
        <v>88</v>
      </c>
      <c r="AR1865" t="s">
        <v>89</v>
      </c>
      <c r="AS1865" t="s"/>
      <c r="AT1865" t="s">
        <v>90</v>
      </c>
      <c r="AU1865" t="s"/>
      <c r="AV1865" t="s"/>
      <c r="AW1865" t="s"/>
      <c r="AX1865" t="s"/>
      <c r="AY1865" t="n">
        <v>2311986</v>
      </c>
      <c r="AZ1865" t="s">
        <v>896</v>
      </c>
      <c r="BA1865" t="s"/>
      <c r="BB1865" t="n">
        <v>96905</v>
      </c>
      <c r="BC1865" t="n">
        <v>9.983632564544701</v>
      </c>
      <c r="BD1865" t="n">
        <v>53.556297782236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895</v>
      </c>
      <c r="F1866" t="n">
        <v>2028103</v>
      </c>
      <c r="G1866" t="s">
        <v>74</v>
      </c>
      <c r="H1866" t="s">
        <v>75</v>
      </c>
      <c r="I1866" t="s"/>
      <c r="J1866" t="s">
        <v>74</v>
      </c>
      <c r="K1866" t="n">
        <v>233</v>
      </c>
      <c r="L1866" t="s">
        <v>76</v>
      </c>
      <c r="M1866" t="s"/>
      <c r="N1866" t="s">
        <v>901</v>
      </c>
      <c r="O1866" t="s">
        <v>78</v>
      </c>
      <c r="P1866" t="s">
        <v>895</v>
      </c>
      <c r="Q1866" t="s"/>
      <c r="R1866" t="s">
        <v>80</v>
      </c>
      <c r="S1866" t="s">
        <v>212</v>
      </c>
      <c r="T1866" t="s">
        <v>82</v>
      </c>
      <c r="U1866" t="s"/>
      <c r="V1866" t="s">
        <v>83</v>
      </c>
      <c r="W1866" t="s">
        <v>84</v>
      </c>
      <c r="X1866" t="s"/>
      <c r="Y1866" t="s">
        <v>85</v>
      </c>
      <c r="Z1866">
        <f>HYPERLINK("https://hotelmonitor-cachepage.eclerx.com/savepage/tk_15439114947884042_sr_2152.html","info")</f>
        <v/>
      </c>
      <c r="AA1866" t="n">
        <v>173847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/>
      <c r="AP1866" t="n">
        <v>24</v>
      </c>
      <c r="AQ1866" t="s">
        <v>88</v>
      </c>
      <c r="AR1866" t="s">
        <v>89</v>
      </c>
      <c r="AS1866" t="s"/>
      <c r="AT1866" t="s">
        <v>90</v>
      </c>
      <c r="AU1866" t="s"/>
      <c r="AV1866" t="s"/>
      <c r="AW1866" t="s"/>
      <c r="AX1866" t="s"/>
      <c r="AY1866" t="n">
        <v>2311986</v>
      </c>
      <c r="AZ1866" t="s">
        <v>896</v>
      </c>
      <c r="BA1866" t="s"/>
      <c r="BB1866" t="n">
        <v>96905</v>
      </c>
      <c r="BC1866" t="n">
        <v>9.983632564544701</v>
      </c>
      <c r="BD1866" t="n">
        <v>53.556297782236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895</v>
      </c>
      <c r="F1867" t="n">
        <v>2028103</v>
      </c>
      <c r="G1867" t="s">
        <v>74</v>
      </c>
      <c r="H1867" t="s">
        <v>75</v>
      </c>
      <c r="I1867" t="s"/>
      <c r="J1867" t="s">
        <v>74</v>
      </c>
      <c r="K1867" t="n">
        <v>236</v>
      </c>
      <c r="L1867" t="s">
        <v>76</v>
      </c>
      <c r="M1867" t="s"/>
      <c r="N1867" t="s">
        <v>191</v>
      </c>
      <c r="O1867" t="s">
        <v>78</v>
      </c>
      <c r="P1867" t="s">
        <v>895</v>
      </c>
      <c r="Q1867" t="s"/>
      <c r="R1867" t="s">
        <v>80</v>
      </c>
      <c r="S1867" t="s">
        <v>820</v>
      </c>
      <c r="T1867" t="s">
        <v>82</v>
      </c>
      <c r="U1867" t="s"/>
      <c r="V1867" t="s">
        <v>83</v>
      </c>
      <c r="W1867" t="s">
        <v>84</v>
      </c>
      <c r="X1867" t="s"/>
      <c r="Y1867" t="s">
        <v>85</v>
      </c>
      <c r="Z1867">
        <f>HYPERLINK("https://hotelmonitor-cachepage.eclerx.com/savepage/tk_15439114947884042_sr_2152.html","info")</f>
        <v/>
      </c>
      <c r="AA1867" t="n">
        <v>173847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/>
      <c r="AP1867" t="n">
        <v>24</v>
      </c>
      <c r="AQ1867" t="s">
        <v>88</v>
      </c>
      <c r="AR1867" t="s">
        <v>89</v>
      </c>
      <c r="AS1867" t="s"/>
      <c r="AT1867" t="s">
        <v>90</v>
      </c>
      <c r="AU1867" t="s"/>
      <c r="AV1867" t="s"/>
      <c r="AW1867" t="s"/>
      <c r="AX1867" t="s"/>
      <c r="AY1867" t="n">
        <v>2311986</v>
      </c>
      <c r="AZ1867" t="s">
        <v>896</v>
      </c>
      <c r="BA1867" t="s"/>
      <c r="BB1867" t="n">
        <v>96905</v>
      </c>
      <c r="BC1867" t="n">
        <v>9.983632564544701</v>
      </c>
      <c r="BD1867" t="n">
        <v>53.556297782236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895</v>
      </c>
      <c r="F1868" t="n">
        <v>2028103</v>
      </c>
      <c r="G1868" t="s">
        <v>74</v>
      </c>
      <c r="H1868" t="s">
        <v>75</v>
      </c>
      <c r="I1868" t="s"/>
      <c r="J1868" t="s">
        <v>74</v>
      </c>
      <c r="K1868" t="n">
        <v>238</v>
      </c>
      <c r="L1868" t="s">
        <v>76</v>
      </c>
      <c r="M1868" t="s"/>
      <c r="N1868" t="s">
        <v>902</v>
      </c>
      <c r="O1868" t="s">
        <v>78</v>
      </c>
      <c r="P1868" t="s">
        <v>895</v>
      </c>
      <c r="Q1868" t="s"/>
      <c r="R1868" t="s">
        <v>80</v>
      </c>
      <c r="S1868" t="s">
        <v>833</v>
      </c>
      <c r="T1868" t="s">
        <v>82</v>
      </c>
      <c r="U1868" t="s"/>
      <c r="V1868" t="s">
        <v>83</v>
      </c>
      <c r="W1868" t="s">
        <v>84</v>
      </c>
      <c r="X1868" t="s"/>
      <c r="Y1868" t="s">
        <v>85</v>
      </c>
      <c r="Z1868">
        <f>HYPERLINK("https://hotelmonitor-cachepage.eclerx.com/savepage/tk_15439114947884042_sr_2152.html","info")</f>
        <v/>
      </c>
      <c r="AA1868" t="n">
        <v>173847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/>
      <c r="AP1868" t="n">
        <v>24</v>
      </c>
      <c r="AQ1868" t="s">
        <v>88</v>
      </c>
      <c r="AR1868" t="s">
        <v>103</v>
      </c>
      <c r="AS1868" t="s"/>
      <c r="AT1868" t="s">
        <v>90</v>
      </c>
      <c r="AU1868" t="s"/>
      <c r="AV1868" t="s"/>
      <c r="AW1868" t="s"/>
      <c r="AX1868" t="s"/>
      <c r="AY1868" t="n">
        <v>2311986</v>
      </c>
      <c r="AZ1868" t="s">
        <v>896</v>
      </c>
      <c r="BA1868" t="s"/>
      <c r="BB1868" t="n">
        <v>96905</v>
      </c>
      <c r="BC1868" t="n">
        <v>9.983632564544701</v>
      </c>
      <c r="BD1868" t="n">
        <v>53.556297782236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895</v>
      </c>
      <c r="F1869" t="n">
        <v>2028103</v>
      </c>
      <c r="G1869" t="s">
        <v>74</v>
      </c>
      <c r="H1869" t="s">
        <v>75</v>
      </c>
      <c r="I1869" t="s"/>
      <c r="J1869" t="s">
        <v>74</v>
      </c>
      <c r="K1869" t="n">
        <v>243</v>
      </c>
      <c r="L1869" t="s">
        <v>76</v>
      </c>
      <c r="M1869" t="s"/>
      <c r="N1869" t="s">
        <v>789</v>
      </c>
      <c r="O1869" t="s">
        <v>78</v>
      </c>
      <c r="P1869" t="s">
        <v>895</v>
      </c>
      <c r="Q1869" t="s"/>
      <c r="R1869" t="s">
        <v>80</v>
      </c>
      <c r="S1869" t="s">
        <v>334</v>
      </c>
      <c r="T1869" t="s">
        <v>82</v>
      </c>
      <c r="U1869" t="s"/>
      <c r="V1869" t="s">
        <v>83</v>
      </c>
      <c r="W1869" t="s">
        <v>84</v>
      </c>
      <c r="X1869" t="s"/>
      <c r="Y1869" t="s">
        <v>85</v>
      </c>
      <c r="Z1869">
        <f>HYPERLINK("https://hotelmonitor-cachepage.eclerx.com/savepage/tk_15439114947884042_sr_2152.html","info")</f>
        <v/>
      </c>
      <c r="AA1869" t="n">
        <v>173847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/>
      <c r="AP1869" t="n">
        <v>24</v>
      </c>
      <c r="AQ1869" t="s">
        <v>88</v>
      </c>
      <c r="AR1869" t="s">
        <v>121</v>
      </c>
      <c r="AS1869" t="s"/>
      <c r="AT1869" t="s">
        <v>90</v>
      </c>
      <c r="AU1869" t="s"/>
      <c r="AV1869" t="s"/>
      <c r="AW1869" t="s"/>
      <c r="AX1869" t="s"/>
      <c r="AY1869" t="n">
        <v>2311986</v>
      </c>
      <c r="AZ1869" t="s">
        <v>896</v>
      </c>
      <c r="BA1869" t="s"/>
      <c r="BB1869" t="n">
        <v>96905</v>
      </c>
      <c r="BC1869" t="n">
        <v>9.983632564544701</v>
      </c>
      <c r="BD1869" t="n">
        <v>53.556297782236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895</v>
      </c>
      <c r="F1870" t="n">
        <v>2028103</v>
      </c>
      <c r="G1870" t="s">
        <v>74</v>
      </c>
      <c r="H1870" t="s">
        <v>75</v>
      </c>
      <c r="I1870" t="s"/>
      <c r="J1870" t="s">
        <v>74</v>
      </c>
      <c r="K1870" t="n">
        <v>247</v>
      </c>
      <c r="L1870" t="s">
        <v>76</v>
      </c>
      <c r="M1870" t="s"/>
      <c r="N1870" t="s">
        <v>792</v>
      </c>
      <c r="O1870" t="s">
        <v>78</v>
      </c>
      <c r="P1870" t="s">
        <v>895</v>
      </c>
      <c r="Q1870" t="s"/>
      <c r="R1870" t="s">
        <v>80</v>
      </c>
      <c r="S1870" t="s">
        <v>904</v>
      </c>
      <c r="T1870" t="s">
        <v>82</v>
      </c>
      <c r="U1870" t="s"/>
      <c r="V1870" t="s">
        <v>83</v>
      </c>
      <c r="W1870" t="s">
        <v>84</v>
      </c>
      <c r="X1870" t="s"/>
      <c r="Y1870" t="s">
        <v>85</v>
      </c>
      <c r="Z1870">
        <f>HYPERLINK("https://hotelmonitor-cachepage.eclerx.com/savepage/tk_15439114947884042_sr_2152.html","info")</f>
        <v/>
      </c>
      <c r="AA1870" t="n">
        <v>173847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/>
      <c r="AP1870" t="n">
        <v>24</v>
      </c>
      <c r="AQ1870" t="s">
        <v>88</v>
      </c>
      <c r="AR1870" t="s">
        <v>121</v>
      </c>
      <c r="AS1870" t="s"/>
      <c r="AT1870" t="s">
        <v>90</v>
      </c>
      <c r="AU1870" t="s"/>
      <c r="AV1870" t="s"/>
      <c r="AW1870" t="s"/>
      <c r="AX1870" t="s"/>
      <c r="AY1870" t="n">
        <v>2311986</v>
      </c>
      <c r="AZ1870" t="s">
        <v>896</v>
      </c>
      <c r="BA1870" t="s"/>
      <c r="BB1870" t="n">
        <v>96905</v>
      </c>
      <c r="BC1870" t="n">
        <v>9.983632564544701</v>
      </c>
      <c r="BD1870" t="n">
        <v>53.556297782236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895</v>
      </c>
      <c r="F1871" t="n">
        <v>2028103</v>
      </c>
      <c r="G1871" t="s">
        <v>74</v>
      </c>
      <c r="H1871" t="s">
        <v>75</v>
      </c>
      <c r="I1871" t="s"/>
      <c r="J1871" t="s">
        <v>74</v>
      </c>
      <c r="K1871" t="n">
        <v>249</v>
      </c>
      <c r="L1871" t="s">
        <v>76</v>
      </c>
      <c r="M1871" t="s"/>
      <c r="N1871" t="s">
        <v>905</v>
      </c>
      <c r="O1871" t="s">
        <v>78</v>
      </c>
      <c r="P1871" t="s">
        <v>895</v>
      </c>
      <c r="Q1871" t="s"/>
      <c r="R1871" t="s">
        <v>80</v>
      </c>
      <c r="S1871" t="s">
        <v>397</v>
      </c>
      <c r="T1871" t="s">
        <v>82</v>
      </c>
      <c r="U1871" t="s"/>
      <c r="V1871" t="s">
        <v>83</v>
      </c>
      <c r="W1871" t="s">
        <v>84</v>
      </c>
      <c r="X1871" t="s"/>
      <c r="Y1871" t="s">
        <v>85</v>
      </c>
      <c r="Z1871">
        <f>HYPERLINK("https://hotelmonitor-cachepage.eclerx.com/savepage/tk_15439114947884042_sr_2152.html","info")</f>
        <v/>
      </c>
      <c r="AA1871" t="n">
        <v>173847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/>
      <c r="AP1871" t="n">
        <v>24</v>
      </c>
      <c r="AQ1871" t="s">
        <v>88</v>
      </c>
      <c r="AR1871" t="s">
        <v>103</v>
      </c>
      <c r="AS1871" t="s"/>
      <c r="AT1871" t="s">
        <v>90</v>
      </c>
      <c r="AU1871" t="s"/>
      <c r="AV1871" t="s"/>
      <c r="AW1871" t="s"/>
      <c r="AX1871" t="s"/>
      <c r="AY1871" t="n">
        <v>2311986</v>
      </c>
      <c r="AZ1871" t="s">
        <v>896</v>
      </c>
      <c r="BA1871" t="s"/>
      <c r="BB1871" t="n">
        <v>96905</v>
      </c>
      <c r="BC1871" t="n">
        <v>9.983632564544701</v>
      </c>
      <c r="BD1871" t="n">
        <v>53.556297782236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895</v>
      </c>
      <c r="F1872" t="n">
        <v>2028103</v>
      </c>
      <c r="G1872" t="s">
        <v>74</v>
      </c>
      <c r="H1872" t="s">
        <v>75</v>
      </c>
      <c r="I1872" t="s"/>
      <c r="J1872" t="s">
        <v>74</v>
      </c>
      <c r="K1872" t="n">
        <v>250</v>
      </c>
      <c r="L1872" t="s">
        <v>76</v>
      </c>
      <c r="M1872" t="s"/>
      <c r="N1872" t="s">
        <v>901</v>
      </c>
      <c r="O1872" t="s">
        <v>78</v>
      </c>
      <c r="P1872" t="s">
        <v>895</v>
      </c>
      <c r="Q1872" t="s"/>
      <c r="R1872" t="s">
        <v>80</v>
      </c>
      <c r="S1872" t="s">
        <v>398</v>
      </c>
      <c r="T1872" t="s">
        <v>82</v>
      </c>
      <c r="U1872" t="s"/>
      <c r="V1872" t="s">
        <v>83</v>
      </c>
      <c r="W1872" t="s">
        <v>84</v>
      </c>
      <c r="X1872" t="s"/>
      <c r="Y1872" t="s">
        <v>85</v>
      </c>
      <c r="Z1872">
        <f>HYPERLINK("https://hotelmonitor-cachepage.eclerx.com/savepage/tk_15439114947884042_sr_2152.html","info")</f>
        <v/>
      </c>
      <c r="AA1872" t="n">
        <v>173847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/>
      <c r="AP1872" t="n">
        <v>24</v>
      </c>
      <c r="AQ1872" t="s">
        <v>88</v>
      </c>
      <c r="AR1872" t="s">
        <v>89</v>
      </c>
      <c r="AS1872" t="s"/>
      <c r="AT1872" t="s">
        <v>90</v>
      </c>
      <c r="AU1872" t="s"/>
      <c r="AV1872" t="s"/>
      <c r="AW1872" t="s"/>
      <c r="AX1872" t="s"/>
      <c r="AY1872" t="n">
        <v>2311986</v>
      </c>
      <c r="AZ1872" t="s">
        <v>896</v>
      </c>
      <c r="BA1872" t="s"/>
      <c r="BB1872" t="n">
        <v>96905</v>
      </c>
      <c r="BC1872" t="n">
        <v>9.983632564544701</v>
      </c>
      <c r="BD1872" t="n">
        <v>53.556297782236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895</v>
      </c>
      <c r="F1873" t="n">
        <v>2028103</v>
      </c>
      <c r="G1873" t="s">
        <v>74</v>
      </c>
      <c r="H1873" t="s">
        <v>75</v>
      </c>
      <c r="I1873" t="s"/>
      <c r="J1873" t="s">
        <v>74</v>
      </c>
      <c r="K1873" t="n">
        <v>252</v>
      </c>
      <c r="L1873" t="s">
        <v>76</v>
      </c>
      <c r="M1873" t="s"/>
      <c r="N1873" t="s">
        <v>203</v>
      </c>
      <c r="O1873" t="s">
        <v>78</v>
      </c>
      <c r="P1873" t="s">
        <v>895</v>
      </c>
      <c r="Q1873" t="s"/>
      <c r="R1873" t="s">
        <v>80</v>
      </c>
      <c r="S1873" t="s">
        <v>675</v>
      </c>
      <c r="T1873" t="s">
        <v>82</v>
      </c>
      <c r="U1873" t="s"/>
      <c r="V1873" t="s">
        <v>83</v>
      </c>
      <c r="W1873" t="s">
        <v>84</v>
      </c>
      <c r="X1873" t="s"/>
      <c r="Y1873" t="s">
        <v>85</v>
      </c>
      <c r="Z1873">
        <f>HYPERLINK("https://hotelmonitor-cachepage.eclerx.com/savepage/tk_15439114947884042_sr_2152.html","info")</f>
        <v/>
      </c>
      <c r="AA1873" t="n">
        <v>173847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/>
      <c r="AP1873" t="n">
        <v>24</v>
      </c>
      <c r="AQ1873" t="s">
        <v>88</v>
      </c>
      <c r="AR1873" t="s">
        <v>89</v>
      </c>
      <c r="AS1873" t="s"/>
      <c r="AT1873" t="s">
        <v>90</v>
      </c>
      <c r="AU1873" t="s"/>
      <c r="AV1873" t="s"/>
      <c r="AW1873" t="s"/>
      <c r="AX1873" t="s"/>
      <c r="AY1873" t="n">
        <v>2311986</v>
      </c>
      <c r="AZ1873" t="s">
        <v>896</v>
      </c>
      <c r="BA1873" t="s"/>
      <c r="BB1873" t="n">
        <v>96905</v>
      </c>
      <c r="BC1873" t="n">
        <v>9.983632564544701</v>
      </c>
      <c r="BD1873" t="n">
        <v>53.556297782236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895</v>
      </c>
      <c r="F1874" t="n">
        <v>2028103</v>
      </c>
      <c r="G1874" t="s">
        <v>74</v>
      </c>
      <c r="H1874" t="s">
        <v>75</v>
      </c>
      <c r="I1874" t="s"/>
      <c r="J1874" t="s">
        <v>74</v>
      </c>
      <c r="K1874" t="n">
        <v>255</v>
      </c>
      <c r="L1874" t="s">
        <v>76</v>
      </c>
      <c r="M1874" t="s"/>
      <c r="N1874" t="s">
        <v>792</v>
      </c>
      <c r="O1874" t="s">
        <v>78</v>
      </c>
      <c r="P1874" t="s">
        <v>895</v>
      </c>
      <c r="Q1874" t="s"/>
      <c r="R1874" t="s">
        <v>80</v>
      </c>
      <c r="S1874" t="s">
        <v>219</v>
      </c>
      <c r="T1874" t="s">
        <v>82</v>
      </c>
      <c r="U1874" t="s"/>
      <c r="V1874" t="s">
        <v>83</v>
      </c>
      <c r="W1874" t="s">
        <v>84</v>
      </c>
      <c r="X1874" t="s"/>
      <c r="Y1874" t="s">
        <v>85</v>
      </c>
      <c r="Z1874">
        <f>HYPERLINK("https://hotelmonitor-cachepage.eclerx.com/savepage/tk_15439114947884042_sr_2152.html","info")</f>
        <v/>
      </c>
      <c r="AA1874" t="n">
        <v>173847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/>
      <c r="AP1874" t="n">
        <v>24</v>
      </c>
      <c r="AQ1874" t="s">
        <v>88</v>
      </c>
      <c r="AR1874" t="s">
        <v>89</v>
      </c>
      <c r="AS1874" t="s"/>
      <c r="AT1874" t="s">
        <v>90</v>
      </c>
      <c r="AU1874" t="s"/>
      <c r="AV1874" t="s"/>
      <c r="AW1874" t="s"/>
      <c r="AX1874" t="s"/>
      <c r="AY1874" t="n">
        <v>2311986</v>
      </c>
      <c r="AZ1874" t="s">
        <v>896</v>
      </c>
      <c r="BA1874" t="s"/>
      <c r="BB1874" t="n">
        <v>96905</v>
      </c>
      <c r="BC1874" t="n">
        <v>9.983632564544701</v>
      </c>
      <c r="BD1874" t="n">
        <v>53.556297782236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895</v>
      </c>
      <c r="F1875" t="n">
        <v>2028103</v>
      </c>
      <c r="G1875" t="s">
        <v>74</v>
      </c>
      <c r="H1875" t="s">
        <v>75</v>
      </c>
      <c r="I1875" t="s"/>
      <c r="J1875" t="s">
        <v>74</v>
      </c>
      <c r="K1875" t="n">
        <v>260</v>
      </c>
      <c r="L1875" t="s">
        <v>76</v>
      </c>
      <c r="M1875" t="s"/>
      <c r="N1875" t="s">
        <v>906</v>
      </c>
      <c r="O1875" t="s">
        <v>78</v>
      </c>
      <c r="P1875" t="s">
        <v>895</v>
      </c>
      <c r="Q1875" t="s"/>
      <c r="R1875" t="s">
        <v>80</v>
      </c>
      <c r="S1875" t="s">
        <v>907</v>
      </c>
      <c r="T1875" t="s">
        <v>82</v>
      </c>
      <c r="U1875" t="s"/>
      <c r="V1875" t="s">
        <v>83</v>
      </c>
      <c r="W1875" t="s">
        <v>84</v>
      </c>
      <c r="X1875" t="s"/>
      <c r="Y1875" t="s">
        <v>85</v>
      </c>
      <c r="Z1875">
        <f>HYPERLINK("https://hotelmonitor-cachepage.eclerx.com/savepage/tk_15439114947884042_sr_2152.html","info")</f>
        <v/>
      </c>
      <c r="AA1875" t="n">
        <v>173847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/>
      <c r="AP1875" t="n">
        <v>24</v>
      </c>
      <c r="AQ1875" t="s">
        <v>88</v>
      </c>
      <c r="AR1875" t="s">
        <v>103</v>
      </c>
      <c r="AS1875" t="s"/>
      <c r="AT1875" t="s">
        <v>90</v>
      </c>
      <c r="AU1875" t="s"/>
      <c r="AV1875" t="s"/>
      <c r="AW1875" t="s"/>
      <c r="AX1875" t="s"/>
      <c r="AY1875" t="n">
        <v>2311986</v>
      </c>
      <c r="AZ1875" t="s">
        <v>896</v>
      </c>
      <c r="BA1875" t="s"/>
      <c r="BB1875" t="n">
        <v>96905</v>
      </c>
      <c r="BC1875" t="n">
        <v>9.983632564544701</v>
      </c>
      <c r="BD1875" t="n">
        <v>53.556297782236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895</v>
      </c>
      <c r="F1876" t="n">
        <v>2028103</v>
      </c>
      <c r="G1876" t="s">
        <v>74</v>
      </c>
      <c r="H1876" t="s">
        <v>75</v>
      </c>
      <c r="I1876" t="s"/>
      <c r="J1876" t="s">
        <v>74</v>
      </c>
      <c r="K1876" t="n">
        <v>261</v>
      </c>
      <c r="L1876" t="s">
        <v>76</v>
      </c>
      <c r="M1876" t="s"/>
      <c r="N1876" t="s">
        <v>792</v>
      </c>
      <c r="O1876" t="s">
        <v>78</v>
      </c>
      <c r="P1876" t="s">
        <v>895</v>
      </c>
      <c r="Q1876" t="s"/>
      <c r="R1876" t="s">
        <v>80</v>
      </c>
      <c r="S1876" t="s">
        <v>908</v>
      </c>
      <c r="T1876" t="s">
        <v>82</v>
      </c>
      <c r="U1876" t="s"/>
      <c r="V1876" t="s">
        <v>83</v>
      </c>
      <c r="W1876" t="s">
        <v>84</v>
      </c>
      <c r="X1876" t="s"/>
      <c r="Y1876" t="s">
        <v>85</v>
      </c>
      <c r="Z1876">
        <f>HYPERLINK("https://hotelmonitor-cachepage.eclerx.com/savepage/tk_15439114947884042_sr_2152.html","info")</f>
        <v/>
      </c>
      <c r="AA1876" t="n">
        <v>173847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/>
      <c r="AP1876" t="n">
        <v>24</v>
      </c>
      <c r="AQ1876" t="s">
        <v>88</v>
      </c>
      <c r="AR1876" t="s">
        <v>89</v>
      </c>
      <c r="AS1876" t="s"/>
      <c r="AT1876" t="s">
        <v>90</v>
      </c>
      <c r="AU1876" t="s"/>
      <c r="AV1876" t="s"/>
      <c r="AW1876" t="s"/>
      <c r="AX1876" t="s"/>
      <c r="AY1876" t="n">
        <v>2311986</v>
      </c>
      <c r="AZ1876" t="s">
        <v>896</v>
      </c>
      <c r="BA1876" t="s"/>
      <c r="BB1876" t="n">
        <v>96905</v>
      </c>
      <c r="BC1876" t="n">
        <v>9.983632564544701</v>
      </c>
      <c r="BD1876" t="n">
        <v>53.556297782236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895</v>
      </c>
      <c r="F1877" t="n">
        <v>2028103</v>
      </c>
      <c r="G1877" t="s">
        <v>74</v>
      </c>
      <c r="H1877" t="s">
        <v>75</v>
      </c>
      <c r="I1877" t="s"/>
      <c r="J1877" t="s">
        <v>74</v>
      </c>
      <c r="K1877" t="n">
        <v>261</v>
      </c>
      <c r="L1877" t="s">
        <v>76</v>
      </c>
      <c r="M1877" t="s"/>
      <c r="N1877" t="s">
        <v>559</v>
      </c>
      <c r="O1877" t="s">
        <v>78</v>
      </c>
      <c r="P1877" t="s">
        <v>895</v>
      </c>
      <c r="Q1877" t="s"/>
      <c r="R1877" t="s">
        <v>80</v>
      </c>
      <c r="S1877" t="s">
        <v>908</v>
      </c>
      <c r="T1877" t="s">
        <v>82</v>
      </c>
      <c r="U1877" t="s"/>
      <c r="V1877" t="s">
        <v>83</v>
      </c>
      <c r="W1877" t="s">
        <v>94</v>
      </c>
      <c r="X1877" t="s"/>
      <c r="Y1877" t="s">
        <v>85</v>
      </c>
      <c r="Z1877">
        <f>HYPERLINK("https://hotelmonitor-cachepage.eclerx.com/savepage/tk_15439114947884042_sr_2152.html","info")</f>
        <v/>
      </c>
      <c r="AA1877" t="n">
        <v>173847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/>
      <c r="AP1877" t="n">
        <v>24</v>
      </c>
      <c r="AQ1877" t="s">
        <v>88</v>
      </c>
      <c r="AR1877" t="s">
        <v>156</v>
      </c>
      <c r="AS1877" t="s"/>
      <c r="AT1877" t="s">
        <v>90</v>
      </c>
      <c r="AU1877" t="s"/>
      <c r="AV1877" t="s"/>
      <c r="AW1877" t="s"/>
      <c r="AX1877" t="s"/>
      <c r="AY1877" t="n">
        <v>2311986</v>
      </c>
      <c r="AZ1877" t="s">
        <v>896</v>
      </c>
      <c r="BA1877" t="s"/>
      <c r="BB1877" t="n">
        <v>96905</v>
      </c>
      <c r="BC1877" t="n">
        <v>9.983632564544701</v>
      </c>
      <c r="BD1877" t="n">
        <v>53.556297782236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895</v>
      </c>
      <c r="F1878" t="n">
        <v>2028103</v>
      </c>
      <c r="G1878" t="s">
        <v>74</v>
      </c>
      <c r="H1878" t="s">
        <v>75</v>
      </c>
      <c r="I1878" t="s"/>
      <c r="J1878" t="s">
        <v>74</v>
      </c>
      <c r="K1878" t="n">
        <v>271</v>
      </c>
      <c r="L1878" t="s">
        <v>76</v>
      </c>
      <c r="M1878" t="s"/>
      <c r="N1878" t="s">
        <v>909</v>
      </c>
      <c r="O1878" t="s">
        <v>78</v>
      </c>
      <c r="P1878" t="s">
        <v>895</v>
      </c>
      <c r="Q1878" t="s"/>
      <c r="R1878" t="s">
        <v>80</v>
      </c>
      <c r="S1878" t="s">
        <v>910</v>
      </c>
      <c r="T1878" t="s">
        <v>82</v>
      </c>
      <c r="U1878" t="s"/>
      <c r="V1878" t="s">
        <v>83</v>
      </c>
      <c r="W1878" t="s">
        <v>84</v>
      </c>
      <c r="X1878" t="s"/>
      <c r="Y1878" t="s">
        <v>85</v>
      </c>
      <c r="Z1878">
        <f>HYPERLINK("https://hotelmonitor-cachepage.eclerx.com/savepage/tk_15439114947884042_sr_2152.html","info")</f>
        <v/>
      </c>
      <c r="AA1878" t="n">
        <v>173847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/>
      <c r="AP1878" t="n">
        <v>24</v>
      </c>
      <c r="AQ1878" t="s">
        <v>88</v>
      </c>
      <c r="AR1878" t="s">
        <v>103</v>
      </c>
      <c r="AS1878" t="s"/>
      <c r="AT1878" t="s">
        <v>90</v>
      </c>
      <c r="AU1878" t="s"/>
      <c r="AV1878" t="s"/>
      <c r="AW1878" t="s"/>
      <c r="AX1878" t="s"/>
      <c r="AY1878" t="n">
        <v>2311986</v>
      </c>
      <c r="AZ1878" t="s">
        <v>896</v>
      </c>
      <c r="BA1878" t="s"/>
      <c r="BB1878" t="n">
        <v>96905</v>
      </c>
      <c r="BC1878" t="n">
        <v>9.983632564544701</v>
      </c>
      <c r="BD1878" t="n">
        <v>53.556297782236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895</v>
      </c>
      <c r="F1879" t="n">
        <v>2028103</v>
      </c>
      <c r="G1879" t="s">
        <v>74</v>
      </c>
      <c r="H1879" t="s">
        <v>75</v>
      </c>
      <c r="I1879" t="s"/>
      <c r="J1879" t="s">
        <v>74</v>
      </c>
      <c r="K1879" t="n">
        <v>275</v>
      </c>
      <c r="L1879" t="s">
        <v>76</v>
      </c>
      <c r="M1879" t="s"/>
      <c r="N1879" t="s">
        <v>792</v>
      </c>
      <c r="O1879" t="s">
        <v>78</v>
      </c>
      <c r="P1879" t="s">
        <v>895</v>
      </c>
      <c r="Q1879" t="s"/>
      <c r="R1879" t="s">
        <v>80</v>
      </c>
      <c r="S1879" t="s">
        <v>401</v>
      </c>
      <c r="T1879" t="s">
        <v>82</v>
      </c>
      <c r="U1879" t="s"/>
      <c r="V1879" t="s">
        <v>83</v>
      </c>
      <c r="W1879" t="s">
        <v>84</v>
      </c>
      <c r="X1879" t="s"/>
      <c r="Y1879" t="s">
        <v>85</v>
      </c>
      <c r="Z1879">
        <f>HYPERLINK("https://hotelmonitor-cachepage.eclerx.com/savepage/tk_15439114947884042_sr_2152.html","info")</f>
        <v/>
      </c>
      <c r="AA1879" t="n">
        <v>173847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/>
      <c r="AP1879" t="n">
        <v>24</v>
      </c>
      <c r="AQ1879" t="s">
        <v>88</v>
      </c>
      <c r="AR1879" t="s">
        <v>89</v>
      </c>
      <c r="AS1879" t="s"/>
      <c r="AT1879" t="s">
        <v>90</v>
      </c>
      <c r="AU1879" t="s"/>
      <c r="AV1879" t="s"/>
      <c r="AW1879" t="s"/>
      <c r="AX1879" t="s"/>
      <c r="AY1879" t="n">
        <v>2311986</v>
      </c>
      <c r="AZ1879" t="s">
        <v>896</v>
      </c>
      <c r="BA1879" t="s"/>
      <c r="BB1879" t="n">
        <v>96905</v>
      </c>
      <c r="BC1879" t="n">
        <v>9.983632564544701</v>
      </c>
      <c r="BD1879" t="n">
        <v>53.556297782236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895</v>
      </c>
      <c r="F1880" t="n">
        <v>2028103</v>
      </c>
      <c r="G1880" t="s">
        <v>74</v>
      </c>
      <c r="H1880" t="s">
        <v>75</v>
      </c>
      <c r="I1880" t="s"/>
      <c r="J1880" t="s">
        <v>74</v>
      </c>
      <c r="K1880" t="n">
        <v>296</v>
      </c>
      <c r="L1880" t="s">
        <v>76</v>
      </c>
      <c r="M1880" t="s"/>
      <c r="N1880" t="s">
        <v>77</v>
      </c>
      <c r="O1880" t="s">
        <v>78</v>
      </c>
      <c r="P1880" t="s">
        <v>895</v>
      </c>
      <c r="Q1880" t="s"/>
      <c r="R1880" t="s">
        <v>80</v>
      </c>
      <c r="S1880" t="s">
        <v>911</v>
      </c>
      <c r="T1880" t="s">
        <v>82</v>
      </c>
      <c r="U1880" t="s"/>
      <c r="V1880" t="s">
        <v>83</v>
      </c>
      <c r="W1880" t="s">
        <v>94</v>
      </c>
      <c r="X1880" t="s"/>
      <c r="Y1880" t="s">
        <v>85</v>
      </c>
      <c r="Z1880">
        <f>HYPERLINK("https://hotelmonitor-cachepage.eclerx.com/savepage/tk_15439114947884042_sr_2152.html","info")</f>
        <v/>
      </c>
      <c r="AA1880" t="n">
        <v>173847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87</v>
      </c>
      <c r="AO1880" t="s"/>
      <c r="AP1880" t="n">
        <v>24</v>
      </c>
      <c r="AQ1880" t="s">
        <v>88</v>
      </c>
      <c r="AR1880" t="s">
        <v>156</v>
      </c>
      <c r="AS1880" t="s"/>
      <c r="AT1880" t="s">
        <v>90</v>
      </c>
      <c r="AU1880" t="s"/>
      <c r="AV1880" t="s"/>
      <c r="AW1880" t="s"/>
      <c r="AX1880" t="s"/>
      <c r="AY1880" t="n">
        <v>2311986</v>
      </c>
      <c r="AZ1880" t="s">
        <v>896</v>
      </c>
      <c r="BA1880" t="s"/>
      <c r="BB1880" t="n">
        <v>96905</v>
      </c>
      <c r="BC1880" t="n">
        <v>9.983632564544701</v>
      </c>
      <c r="BD1880" t="n">
        <v>53.556297782236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895</v>
      </c>
      <c r="F1881" t="n">
        <v>2028103</v>
      </c>
      <c r="G1881" t="s">
        <v>74</v>
      </c>
      <c r="H1881" t="s">
        <v>75</v>
      </c>
      <c r="I1881" t="s"/>
      <c r="J1881" t="s">
        <v>74</v>
      </c>
      <c r="K1881" t="n">
        <v>314</v>
      </c>
      <c r="L1881" t="s">
        <v>76</v>
      </c>
      <c r="M1881" t="s"/>
      <c r="N1881" t="s">
        <v>184</v>
      </c>
      <c r="O1881" t="s">
        <v>78</v>
      </c>
      <c r="P1881" t="s">
        <v>895</v>
      </c>
      <c r="Q1881" t="s"/>
      <c r="R1881" t="s">
        <v>80</v>
      </c>
      <c r="S1881" t="s">
        <v>841</v>
      </c>
      <c r="T1881" t="s">
        <v>82</v>
      </c>
      <c r="U1881" t="s"/>
      <c r="V1881" t="s">
        <v>83</v>
      </c>
      <c r="W1881" t="s">
        <v>84</v>
      </c>
      <c r="X1881" t="s"/>
      <c r="Y1881" t="s">
        <v>85</v>
      </c>
      <c r="Z1881">
        <f>HYPERLINK("https://hotelmonitor-cachepage.eclerx.com/savepage/tk_15439114947884042_sr_2152.html","info")</f>
        <v/>
      </c>
      <c r="AA1881" t="n">
        <v>173847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87</v>
      </c>
      <c r="AO1881" t="s"/>
      <c r="AP1881" t="n">
        <v>24</v>
      </c>
      <c r="AQ1881" t="s">
        <v>88</v>
      </c>
      <c r="AR1881" t="s">
        <v>103</v>
      </c>
      <c r="AS1881" t="s"/>
      <c r="AT1881" t="s">
        <v>90</v>
      </c>
      <c r="AU1881" t="s"/>
      <c r="AV1881" t="s"/>
      <c r="AW1881" t="s"/>
      <c r="AX1881" t="s"/>
      <c r="AY1881" t="n">
        <v>2311986</v>
      </c>
      <c r="AZ1881" t="s">
        <v>896</v>
      </c>
      <c r="BA1881" t="s"/>
      <c r="BB1881" t="n">
        <v>96905</v>
      </c>
      <c r="BC1881" t="n">
        <v>9.983632564544701</v>
      </c>
      <c r="BD1881" t="n">
        <v>53.556297782236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895</v>
      </c>
      <c r="F1882" t="n">
        <v>2028103</v>
      </c>
      <c r="G1882" t="s">
        <v>74</v>
      </c>
      <c r="H1882" t="s">
        <v>75</v>
      </c>
      <c r="I1882" t="s"/>
      <c r="J1882" t="s">
        <v>74</v>
      </c>
      <c r="K1882" t="n">
        <v>330</v>
      </c>
      <c r="L1882" t="s">
        <v>76</v>
      </c>
      <c r="M1882" t="s"/>
      <c r="N1882" t="s">
        <v>559</v>
      </c>
      <c r="O1882" t="s">
        <v>78</v>
      </c>
      <c r="P1882" t="s">
        <v>895</v>
      </c>
      <c r="Q1882" t="s"/>
      <c r="R1882" t="s">
        <v>80</v>
      </c>
      <c r="S1882" t="s">
        <v>912</v>
      </c>
      <c r="T1882" t="s">
        <v>82</v>
      </c>
      <c r="U1882" t="s"/>
      <c r="V1882" t="s">
        <v>83</v>
      </c>
      <c r="W1882" t="s">
        <v>84</v>
      </c>
      <c r="X1882" t="s"/>
      <c r="Y1882" t="s">
        <v>85</v>
      </c>
      <c r="Z1882">
        <f>HYPERLINK("https://hotelmonitor-cachepage.eclerx.com/savepage/tk_15439114947884042_sr_2152.html","info")</f>
        <v/>
      </c>
      <c r="AA1882" t="n">
        <v>173847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87</v>
      </c>
      <c r="AO1882" t="s"/>
      <c r="AP1882" t="n">
        <v>24</v>
      </c>
      <c r="AQ1882" t="s">
        <v>88</v>
      </c>
      <c r="AR1882" t="s">
        <v>156</v>
      </c>
      <c r="AS1882" t="s"/>
      <c r="AT1882" t="s">
        <v>90</v>
      </c>
      <c r="AU1882" t="s"/>
      <c r="AV1882" t="s"/>
      <c r="AW1882" t="s"/>
      <c r="AX1882" t="s"/>
      <c r="AY1882" t="n">
        <v>2311986</v>
      </c>
      <c r="AZ1882" t="s">
        <v>896</v>
      </c>
      <c r="BA1882" t="s"/>
      <c r="BB1882" t="n">
        <v>96905</v>
      </c>
      <c r="BC1882" t="n">
        <v>9.983632564544701</v>
      </c>
      <c r="BD1882" t="n">
        <v>53.556297782236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895</v>
      </c>
      <c r="F1883" t="n">
        <v>2028103</v>
      </c>
      <c r="G1883" t="s">
        <v>74</v>
      </c>
      <c r="H1883" t="s">
        <v>75</v>
      </c>
      <c r="I1883" t="s"/>
      <c r="J1883" t="s">
        <v>74</v>
      </c>
      <c r="K1883" t="n">
        <v>345</v>
      </c>
      <c r="L1883" t="s">
        <v>76</v>
      </c>
      <c r="M1883" t="s"/>
      <c r="N1883" t="s">
        <v>756</v>
      </c>
      <c r="O1883" t="s">
        <v>78</v>
      </c>
      <c r="P1883" t="s">
        <v>895</v>
      </c>
      <c r="Q1883" t="s"/>
      <c r="R1883" t="s">
        <v>80</v>
      </c>
      <c r="S1883" t="s">
        <v>844</v>
      </c>
      <c r="T1883" t="s">
        <v>82</v>
      </c>
      <c r="U1883" t="s"/>
      <c r="V1883" t="s">
        <v>83</v>
      </c>
      <c r="W1883" t="s">
        <v>94</v>
      </c>
      <c r="X1883" t="s"/>
      <c r="Y1883" t="s">
        <v>85</v>
      </c>
      <c r="Z1883">
        <f>HYPERLINK("https://hotelmonitor-cachepage.eclerx.com/savepage/tk_15439114947884042_sr_2152.html","info")</f>
        <v/>
      </c>
      <c r="AA1883" t="n">
        <v>173847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87</v>
      </c>
      <c r="AO1883" t="s"/>
      <c r="AP1883" t="n">
        <v>24</v>
      </c>
      <c r="AQ1883" t="s">
        <v>88</v>
      </c>
      <c r="AR1883" t="s">
        <v>156</v>
      </c>
      <c r="AS1883" t="s"/>
      <c r="AT1883" t="s">
        <v>90</v>
      </c>
      <c r="AU1883" t="s"/>
      <c r="AV1883" t="s"/>
      <c r="AW1883" t="s"/>
      <c r="AX1883" t="s"/>
      <c r="AY1883" t="n">
        <v>2311986</v>
      </c>
      <c r="AZ1883" t="s">
        <v>896</v>
      </c>
      <c r="BA1883" t="s"/>
      <c r="BB1883" t="n">
        <v>96905</v>
      </c>
      <c r="BC1883" t="n">
        <v>9.983632564544701</v>
      </c>
      <c r="BD1883" t="n">
        <v>53.556297782236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895</v>
      </c>
      <c r="F1884" t="n">
        <v>2028103</v>
      </c>
      <c r="G1884" t="s">
        <v>74</v>
      </c>
      <c r="H1884" t="s">
        <v>75</v>
      </c>
      <c r="I1884" t="s"/>
      <c r="J1884" t="s">
        <v>74</v>
      </c>
      <c r="K1884" t="n">
        <v>351</v>
      </c>
      <c r="L1884" t="s">
        <v>76</v>
      </c>
      <c r="M1884" t="s"/>
      <c r="N1884" t="s">
        <v>913</v>
      </c>
      <c r="O1884" t="s">
        <v>78</v>
      </c>
      <c r="P1884" t="s">
        <v>895</v>
      </c>
      <c r="Q1884" t="s"/>
      <c r="R1884" t="s">
        <v>80</v>
      </c>
      <c r="S1884" t="s">
        <v>914</v>
      </c>
      <c r="T1884" t="s">
        <v>82</v>
      </c>
      <c r="U1884" t="s"/>
      <c r="V1884" t="s">
        <v>83</v>
      </c>
      <c r="W1884" t="s">
        <v>94</v>
      </c>
      <c r="X1884" t="s"/>
      <c r="Y1884" t="s">
        <v>85</v>
      </c>
      <c r="Z1884">
        <f>HYPERLINK("https://hotelmonitor-cachepage.eclerx.com/savepage/tk_15439114947884042_sr_2152.html","info")</f>
        <v/>
      </c>
      <c r="AA1884" t="n">
        <v>173847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87</v>
      </c>
      <c r="AO1884" t="s"/>
      <c r="AP1884" t="n">
        <v>24</v>
      </c>
      <c r="AQ1884" t="s">
        <v>88</v>
      </c>
      <c r="AR1884" t="s">
        <v>156</v>
      </c>
      <c r="AS1884" t="s"/>
      <c r="AT1884" t="s">
        <v>90</v>
      </c>
      <c r="AU1884" t="s"/>
      <c r="AV1884" t="s"/>
      <c r="AW1884" t="s"/>
      <c r="AX1884" t="s"/>
      <c r="AY1884" t="n">
        <v>2311986</v>
      </c>
      <c r="AZ1884" t="s">
        <v>896</v>
      </c>
      <c r="BA1884" t="s"/>
      <c r="BB1884" t="n">
        <v>96905</v>
      </c>
      <c r="BC1884" t="n">
        <v>9.983632564544701</v>
      </c>
      <c r="BD1884" t="n">
        <v>53.556297782236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895</v>
      </c>
      <c r="F1885" t="n">
        <v>2028103</v>
      </c>
      <c r="G1885" t="s">
        <v>74</v>
      </c>
      <c r="H1885" t="s">
        <v>75</v>
      </c>
      <c r="I1885" t="s"/>
      <c r="J1885" t="s">
        <v>74</v>
      </c>
      <c r="K1885" t="n">
        <v>365</v>
      </c>
      <c r="L1885" t="s">
        <v>76</v>
      </c>
      <c r="M1885" t="s"/>
      <c r="N1885" t="s">
        <v>915</v>
      </c>
      <c r="O1885" t="s">
        <v>78</v>
      </c>
      <c r="P1885" t="s">
        <v>895</v>
      </c>
      <c r="Q1885" t="s"/>
      <c r="R1885" t="s">
        <v>80</v>
      </c>
      <c r="S1885" t="s">
        <v>916</v>
      </c>
      <c r="T1885" t="s">
        <v>82</v>
      </c>
      <c r="U1885" t="s"/>
      <c r="V1885" t="s">
        <v>83</v>
      </c>
      <c r="W1885" t="s">
        <v>84</v>
      </c>
      <c r="X1885" t="s"/>
      <c r="Y1885" t="s">
        <v>85</v>
      </c>
      <c r="Z1885">
        <f>HYPERLINK("https://hotelmonitor-cachepage.eclerx.com/savepage/tk_15439114947884042_sr_2152.html","info")</f>
        <v/>
      </c>
      <c r="AA1885" t="n">
        <v>173847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87</v>
      </c>
      <c r="AO1885" t="s"/>
      <c r="AP1885" t="n">
        <v>24</v>
      </c>
      <c r="AQ1885" t="s">
        <v>88</v>
      </c>
      <c r="AR1885" t="s">
        <v>103</v>
      </c>
      <c r="AS1885" t="s"/>
      <c r="AT1885" t="s">
        <v>90</v>
      </c>
      <c r="AU1885" t="s"/>
      <c r="AV1885" t="s"/>
      <c r="AW1885" t="s"/>
      <c r="AX1885" t="s"/>
      <c r="AY1885" t="n">
        <v>2311986</v>
      </c>
      <c r="AZ1885" t="s">
        <v>896</v>
      </c>
      <c r="BA1885" t="s"/>
      <c r="BB1885" t="n">
        <v>96905</v>
      </c>
      <c r="BC1885" t="n">
        <v>9.983632564544701</v>
      </c>
      <c r="BD1885" t="n">
        <v>53.556297782236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895</v>
      </c>
      <c r="F1886" t="n">
        <v>2028103</v>
      </c>
      <c r="G1886" t="s">
        <v>74</v>
      </c>
      <c r="H1886" t="s">
        <v>75</v>
      </c>
      <c r="I1886" t="s"/>
      <c r="J1886" t="s">
        <v>74</v>
      </c>
      <c r="K1886" t="n">
        <v>399</v>
      </c>
      <c r="L1886" t="s">
        <v>76</v>
      </c>
      <c r="M1886" t="s"/>
      <c r="N1886" t="s">
        <v>756</v>
      </c>
      <c r="O1886" t="s">
        <v>78</v>
      </c>
      <c r="P1886" t="s">
        <v>895</v>
      </c>
      <c r="Q1886" t="s"/>
      <c r="R1886" t="s">
        <v>80</v>
      </c>
      <c r="S1886" t="s">
        <v>887</v>
      </c>
      <c r="T1886" t="s">
        <v>82</v>
      </c>
      <c r="U1886" t="s"/>
      <c r="V1886" t="s">
        <v>83</v>
      </c>
      <c r="W1886" t="s">
        <v>84</v>
      </c>
      <c r="X1886" t="s"/>
      <c r="Y1886" t="s">
        <v>85</v>
      </c>
      <c r="Z1886">
        <f>HYPERLINK("https://hotelmonitor-cachepage.eclerx.com/savepage/tk_15439114947884042_sr_2152.html","info")</f>
        <v/>
      </c>
      <c r="AA1886" t="n">
        <v>173847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87</v>
      </c>
      <c r="AO1886" t="s"/>
      <c r="AP1886" t="n">
        <v>24</v>
      </c>
      <c r="AQ1886" t="s">
        <v>88</v>
      </c>
      <c r="AR1886" t="s">
        <v>156</v>
      </c>
      <c r="AS1886" t="s"/>
      <c r="AT1886" t="s">
        <v>90</v>
      </c>
      <c r="AU1886" t="s"/>
      <c r="AV1886" t="s"/>
      <c r="AW1886" t="s"/>
      <c r="AX1886" t="s"/>
      <c r="AY1886" t="n">
        <v>2311986</v>
      </c>
      <c r="AZ1886" t="s">
        <v>896</v>
      </c>
      <c r="BA1886" t="s"/>
      <c r="BB1886" t="n">
        <v>96905</v>
      </c>
      <c r="BC1886" t="n">
        <v>9.983632564544701</v>
      </c>
      <c r="BD1886" t="n">
        <v>53.556297782236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97</v>
      </c>
      <c r="B1887" t="s">
        <v>71</v>
      </c>
      <c r="C1887" t="s">
        <v>98</v>
      </c>
      <c r="D1887" t="n">
        <v>2</v>
      </c>
      <c r="E1887" t="s">
        <v>357</v>
      </c>
      <c r="F1887" t="n">
        <v>2337504</v>
      </c>
      <c r="G1887" t="s">
        <v>74</v>
      </c>
      <c r="H1887" t="s">
        <v>75</v>
      </c>
      <c r="I1887" t="s"/>
      <c r="J1887" t="s">
        <v>74</v>
      </c>
      <c r="K1887" t="n">
        <v>72</v>
      </c>
      <c r="L1887" t="s">
        <v>76</v>
      </c>
      <c r="M1887" t="s"/>
      <c r="N1887" t="s">
        <v>111</v>
      </c>
      <c r="O1887" t="s">
        <v>78</v>
      </c>
      <c r="P1887" t="s">
        <v>357</v>
      </c>
      <c r="Q1887" t="s"/>
      <c r="R1887" t="s">
        <v>80</v>
      </c>
      <c r="S1887" t="s">
        <v>649</v>
      </c>
      <c r="T1887" t="s">
        <v>82</v>
      </c>
      <c r="U1887" t="s"/>
      <c r="V1887" t="s">
        <v>83</v>
      </c>
      <c r="W1887" t="s">
        <v>94</v>
      </c>
      <c r="X1887" t="s"/>
      <c r="Y1887" t="s">
        <v>85</v>
      </c>
      <c r="Z1887">
        <f>HYPERLINK("https://hotelmonitor-cachepage.eclerx.com/savepage/tk_15439015484632573_sr_2151.html","info")</f>
        <v/>
      </c>
      <c r="AA1887" t="n">
        <v>190197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/>
      <c r="AP1887" t="n">
        <v>41</v>
      </c>
      <c r="AQ1887" t="s">
        <v>88</v>
      </c>
      <c r="AR1887" t="s">
        <v>113</v>
      </c>
      <c r="AS1887" t="s"/>
      <c r="AT1887" t="s">
        <v>90</v>
      </c>
      <c r="AU1887" t="s"/>
      <c r="AV1887" t="s"/>
      <c r="AW1887" t="s"/>
      <c r="AX1887" t="s"/>
      <c r="AY1887" t="n">
        <v>2311845</v>
      </c>
      <c r="AZ1887" t="s">
        <v>358</v>
      </c>
      <c r="BA1887" t="s"/>
      <c r="BB1887" t="n">
        <v>28212</v>
      </c>
      <c r="BC1887" t="n">
        <v>10.062282979488</v>
      </c>
      <c r="BD1887" t="n">
        <v>53.554118064721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97</v>
      </c>
      <c r="B1888" t="s">
        <v>71</v>
      </c>
      <c r="C1888" t="s">
        <v>98</v>
      </c>
      <c r="D1888" t="n">
        <v>2</v>
      </c>
      <c r="E1888" t="s">
        <v>357</v>
      </c>
      <c r="F1888" t="n">
        <v>2337504</v>
      </c>
      <c r="G1888" t="s">
        <v>74</v>
      </c>
      <c r="H1888" t="s">
        <v>75</v>
      </c>
      <c r="I1888" t="s"/>
      <c r="J1888" t="s">
        <v>74</v>
      </c>
      <c r="K1888" t="n">
        <v>102</v>
      </c>
      <c r="L1888" t="s">
        <v>76</v>
      </c>
      <c r="M1888" t="s"/>
      <c r="N1888" t="s">
        <v>305</v>
      </c>
      <c r="O1888" t="s">
        <v>78</v>
      </c>
      <c r="P1888" t="s">
        <v>357</v>
      </c>
      <c r="Q1888" t="s"/>
      <c r="R1888" t="s">
        <v>80</v>
      </c>
      <c r="S1888" t="s">
        <v>316</v>
      </c>
      <c r="T1888" t="s">
        <v>82</v>
      </c>
      <c r="U1888" t="s"/>
      <c r="V1888" t="s">
        <v>83</v>
      </c>
      <c r="W1888" t="s">
        <v>84</v>
      </c>
      <c r="X1888" t="s"/>
      <c r="Y1888" t="s">
        <v>85</v>
      </c>
      <c r="Z1888">
        <f>HYPERLINK("https://hotelmonitor-cachepage.eclerx.com/savepage/tk_15439015484632573_sr_2151.html","info")</f>
        <v/>
      </c>
      <c r="AA1888" t="n">
        <v>190197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/>
      <c r="AP1888" t="n">
        <v>41</v>
      </c>
      <c r="AQ1888" t="s">
        <v>88</v>
      </c>
      <c r="AR1888" t="s">
        <v>140</v>
      </c>
      <c r="AS1888" t="s"/>
      <c r="AT1888" t="s">
        <v>90</v>
      </c>
      <c r="AU1888" t="s"/>
      <c r="AV1888" t="s"/>
      <c r="AW1888" t="s"/>
      <c r="AX1888" t="s"/>
      <c r="AY1888" t="n">
        <v>2311845</v>
      </c>
      <c r="AZ1888" t="s">
        <v>358</v>
      </c>
      <c r="BA1888" t="s"/>
      <c r="BB1888" t="n">
        <v>28212</v>
      </c>
      <c r="BC1888" t="n">
        <v>10.062282979488</v>
      </c>
      <c r="BD1888" t="n">
        <v>53.554118064721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97</v>
      </c>
      <c r="B1889" t="s">
        <v>71</v>
      </c>
      <c r="C1889" t="s">
        <v>98</v>
      </c>
      <c r="D1889" t="n">
        <v>2</v>
      </c>
      <c r="E1889" t="s">
        <v>357</v>
      </c>
      <c r="F1889" t="n">
        <v>2337504</v>
      </c>
      <c r="G1889" t="s">
        <v>74</v>
      </c>
      <c r="H1889" t="s">
        <v>75</v>
      </c>
      <c r="I1889" t="s"/>
      <c r="J1889" t="s">
        <v>74</v>
      </c>
      <c r="K1889" t="n">
        <v>102</v>
      </c>
      <c r="L1889" t="s">
        <v>76</v>
      </c>
      <c r="M1889" t="s"/>
      <c r="N1889" t="s">
        <v>309</v>
      </c>
      <c r="O1889" t="s">
        <v>78</v>
      </c>
      <c r="P1889" t="s">
        <v>357</v>
      </c>
      <c r="Q1889" t="s"/>
      <c r="R1889" t="s">
        <v>80</v>
      </c>
      <c r="S1889" t="s">
        <v>316</v>
      </c>
      <c r="T1889" t="s">
        <v>82</v>
      </c>
      <c r="U1889" t="s"/>
      <c r="V1889" t="s">
        <v>83</v>
      </c>
      <c r="W1889" t="s">
        <v>84</v>
      </c>
      <c r="X1889" t="s"/>
      <c r="Y1889" t="s">
        <v>85</v>
      </c>
      <c r="Z1889">
        <f>HYPERLINK("https://hotelmonitor-cachepage.eclerx.com/savepage/tk_15439015484632573_sr_2151.html","info")</f>
        <v/>
      </c>
      <c r="AA1889" t="n">
        <v>190197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/>
      <c r="AP1889" t="n">
        <v>41</v>
      </c>
      <c r="AQ1889" t="s">
        <v>88</v>
      </c>
      <c r="AR1889" t="s">
        <v>89</v>
      </c>
      <c r="AS1889" t="s"/>
      <c r="AT1889" t="s">
        <v>90</v>
      </c>
      <c r="AU1889" t="s"/>
      <c r="AV1889" t="s"/>
      <c r="AW1889" t="s"/>
      <c r="AX1889" t="s"/>
      <c r="AY1889" t="n">
        <v>2311845</v>
      </c>
      <c r="AZ1889" t="s">
        <v>358</v>
      </c>
      <c r="BA1889" t="s"/>
      <c r="BB1889" t="n">
        <v>28212</v>
      </c>
      <c r="BC1889" t="n">
        <v>10.062282979488</v>
      </c>
      <c r="BD1889" t="n">
        <v>53.554118064721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97</v>
      </c>
      <c r="B1890" t="s">
        <v>71</v>
      </c>
      <c r="C1890" t="s">
        <v>98</v>
      </c>
      <c r="D1890" t="n">
        <v>2</v>
      </c>
      <c r="E1890" t="s">
        <v>357</v>
      </c>
      <c r="F1890" t="n">
        <v>2337504</v>
      </c>
      <c r="G1890" t="s">
        <v>74</v>
      </c>
      <c r="H1890" t="s">
        <v>75</v>
      </c>
      <c r="I1890" t="s"/>
      <c r="J1890" t="s">
        <v>74</v>
      </c>
      <c r="K1890" t="n">
        <v>102</v>
      </c>
      <c r="L1890" t="s">
        <v>76</v>
      </c>
      <c r="M1890" t="s"/>
      <c r="N1890" t="s">
        <v>305</v>
      </c>
      <c r="O1890" t="s">
        <v>78</v>
      </c>
      <c r="P1890" t="s">
        <v>357</v>
      </c>
      <c r="Q1890" t="s"/>
      <c r="R1890" t="s">
        <v>80</v>
      </c>
      <c r="S1890" t="s">
        <v>316</v>
      </c>
      <c r="T1890" t="s">
        <v>82</v>
      </c>
      <c r="U1890" t="s"/>
      <c r="V1890" t="s">
        <v>83</v>
      </c>
      <c r="W1890" t="s">
        <v>84</v>
      </c>
      <c r="X1890" t="s"/>
      <c r="Y1890" t="s">
        <v>85</v>
      </c>
      <c r="Z1890">
        <f>HYPERLINK("https://hotelmonitor-cachepage.eclerx.com/savepage/tk_15439015484632573_sr_2151.html","info")</f>
        <v/>
      </c>
      <c r="AA1890" t="n">
        <v>190197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/>
      <c r="AP1890" t="n">
        <v>41</v>
      </c>
      <c r="AQ1890" t="s">
        <v>88</v>
      </c>
      <c r="AR1890" t="s">
        <v>119</v>
      </c>
      <c r="AS1890" t="s"/>
      <c r="AT1890" t="s">
        <v>90</v>
      </c>
      <c r="AU1890" t="s"/>
      <c r="AV1890" t="s"/>
      <c r="AW1890" t="s"/>
      <c r="AX1890" t="s"/>
      <c r="AY1890" t="n">
        <v>2311845</v>
      </c>
      <c r="AZ1890" t="s">
        <v>358</v>
      </c>
      <c r="BA1890" t="s"/>
      <c r="BB1890" t="n">
        <v>28212</v>
      </c>
      <c r="BC1890" t="n">
        <v>10.062282979488</v>
      </c>
      <c r="BD1890" t="n">
        <v>53.554118064721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97</v>
      </c>
      <c r="B1891" t="s">
        <v>71</v>
      </c>
      <c r="C1891" t="s">
        <v>98</v>
      </c>
      <c r="D1891" t="n">
        <v>2</v>
      </c>
      <c r="E1891" t="s">
        <v>357</v>
      </c>
      <c r="F1891" t="n">
        <v>2337504</v>
      </c>
      <c r="G1891" t="s">
        <v>74</v>
      </c>
      <c r="H1891" t="s">
        <v>75</v>
      </c>
      <c r="I1891" t="s"/>
      <c r="J1891" t="s">
        <v>74</v>
      </c>
      <c r="K1891" t="n">
        <v>109</v>
      </c>
      <c r="L1891" t="s">
        <v>76</v>
      </c>
      <c r="M1891" t="s"/>
      <c r="N1891" t="s">
        <v>359</v>
      </c>
      <c r="O1891" t="s">
        <v>78</v>
      </c>
      <c r="P1891" t="s">
        <v>357</v>
      </c>
      <c r="Q1891" t="s"/>
      <c r="R1891" t="s">
        <v>80</v>
      </c>
      <c r="S1891" t="s">
        <v>282</v>
      </c>
      <c r="T1891" t="s">
        <v>82</v>
      </c>
      <c r="U1891" t="s"/>
      <c r="V1891" t="s">
        <v>83</v>
      </c>
      <c r="W1891" t="s">
        <v>84</v>
      </c>
      <c r="X1891" t="s"/>
      <c r="Y1891" t="s">
        <v>85</v>
      </c>
      <c r="Z1891">
        <f>HYPERLINK("https://hotelmonitor-cachepage.eclerx.com/savepage/tk_15439015484632573_sr_2151.html","info")</f>
        <v/>
      </c>
      <c r="AA1891" t="n">
        <v>190197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/>
      <c r="AP1891" t="n">
        <v>41</v>
      </c>
      <c r="AQ1891" t="s">
        <v>88</v>
      </c>
      <c r="AR1891" t="s">
        <v>119</v>
      </c>
      <c r="AS1891" t="s"/>
      <c r="AT1891" t="s">
        <v>90</v>
      </c>
      <c r="AU1891" t="s"/>
      <c r="AV1891" t="s"/>
      <c r="AW1891" t="s"/>
      <c r="AX1891" t="s"/>
      <c r="AY1891" t="n">
        <v>2311845</v>
      </c>
      <c r="AZ1891" t="s">
        <v>358</v>
      </c>
      <c r="BA1891" t="s"/>
      <c r="BB1891" t="n">
        <v>28212</v>
      </c>
      <c r="BC1891" t="n">
        <v>10.062282979488</v>
      </c>
      <c r="BD1891" t="n">
        <v>53.554118064721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97</v>
      </c>
      <c r="B1892" t="s">
        <v>71</v>
      </c>
      <c r="C1892" t="s">
        <v>98</v>
      </c>
      <c r="D1892" t="n">
        <v>2</v>
      </c>
      <c r="E1892" t="s">
        <v>357</v>
      </c>
      <c r="F1892" t="n">
        <v>2337504</v>
      </c>
      <c r="G1892" t="s">
        <v>74</v>
      </c>
      <c r="H1892" t="s">
        <v>75</v>
      </c>
      <c r="I1892" t="s"/>
      <c r="J1892" t="s">
        <v>74</v>
      </c>
      <c r="K1892" t="n">
        <v>110</v>
      </c>
      <c r="L1892" t="s">
        <v>76</v>
      </c>
      <c r="M1892" t="s"/>
      <c r="N1892" t="s">
        <v>359</v>
      </c>
      <c r="O1892" t="s">
        <v>78</v>
      </c>
      <c r="P1892" t="s">
        <v>357</v>
      </c>
      <c r="Q1892" t="s"/>
      <c r="R1892" t="s">
        <v>80</v>
      </c>
      <c r="S1892" t="s">
        <v>151</v>
      </c>
      <c r="T1892" t="s">
        <v>82</v>
      </c>
      <c r="U1892" t="s"/>
      <c r="V1892" t="s">
        <v>83</v>
      </c>
      <c r="W1892" t="s">
        <v>84</v>
      </c>
      <c r="X1892" t="s"/>
      <c r="Y1892" t="s">
        <v>85</v>
      </c>
      <c r="Z1892">
        <f>HYPERLINK("https://hotelmonitor-cachepage.eclerx.com/savepage/tk_15439015484632573_sr_2151.html","info")</f>
        <v/>
      </c>
      <c r="AA1892" t="n">
        <v>190197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/>
      <c r="AP1892" t="n">
        <v>41</v>
      </c>
      <c r="AQ1892" t="s">
        <v>88</v>
      </c>
      <c r="AR1892" t="s">
        <v>140</v>
      </c>
      <c r="AS1892" t="s"/>
      <c r="AT1892" t="s">
        <v>90</v>
      </c>
      <c r="AU1892" t="s"/>
      <c r="AV1892" t="s"/>
      <c r="AW1892" t="s"/>
      <c r="AX1892" t="s"/>
      <c r="AY1892" t="n">
        <v>2311845</v>
      </c>
      <c r="AZ1892" t="s">
        <v>358</v>
      </c>
      <c r="BA1892" t="s"/>
      <c r="BB1892" t="n">
        <v>28212</v>
      </c>
      <c r="BC1892" t="n">
        <v>10.062282979488</v>
      </c>
      <c r="BD1892" t="n">
        <v>53.554118064721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97</v>
      </c>
      <c r="B1893" t="s">
        <v>71</v>
      </c>
      <c r="C1893" t="s">
        <v>98</v>
      </c>
      <c r="D1893" t="n">
        <v>2</v>
      </c>
      <c r="E1893" t="s">
        <v>357</v>
      </c>
      <c r="F1893" t="n">
        <v>2337504</v>
      </c>
      <c r="G1893" t="s">
        <v>74</v>
      </c>
      <c r="H1893" t="s">
        <v>75</v>
      </c>
      <c r="I1893" t="s"/>
      <c r="J1893" t="s">
        <v>74</v>
      </c>
      <c r="K1893" t="n">
        <v>110</v>
      </c>
      <c r="L1893" t="s">
        <v>76</v>
      </c>
      <c r="M1893" t="s"/>
      <c r="N1893" t="s">
        <v>360</v>
      </c>
      <c r="O1893" t="s">
        <v>78</v>
      </c>
      <c r="P1893" t="s">
        <v>357</v>
      </c>
      <c r="Q1893" t="s"/>
      <c r="R1893" t="s">
        <v>80</v>
      </c>
      <c r="S1893" t="s">
        <v>151</v>
      </c>
      <c r="T1893" t="s">
        <v>82</v>
      </c>
      <c r="U1893" t="s"/>
      <c r="V1893" t="s">
        <v>83</v>
      </c>
      <c r="W1893" t="s">
        <v>84</v>
      </c>
      <c r="X1893" t="s"/>
      <c r="Y1893" t="s">
        <v>85</v>
      </c>
      <c r="Z1893">
        <f>HYPERLINK("https://hotelmonitor-cachepage.eclerx.com/savepage/tk_15439015484632573_sr_2151.html","info")</f>
        <v/>
      </c>
      <c r="AA1893" t="n">
        <v>190197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/>
      <c r="AP1893" t="n">
        <v>41</v>
      </c>
      <c r="AQ1893" t="s">
        <v>88</v>
      </c>
      <c r="AR1893" t="s">
        <v>89</v>
      </c>
      <c r="AS1893" t="s"/>
      <c r="AT1893" t="s">
        <v>90</v>
      </c>
      <c r="AU1893" t="s"/>
      <c r="AV1893" t="s"/>
      <c r="AW1893" t="s"/>
      <c r="AX1893" t="s"/>
      <c r="AY1893" t="n">
        <v>2311845</v>
      </c>
      <c r="AZ1893" t="s">
        <v>358</v>
      </c>
      <c r="BA1893" t="s"/>
      <c r="BB1893" t="n">
        <v>28212</v>
      </c>
      <c r="BC1893" t="n">
        <v>10.062282979488</v>
      </c>
      <c r="BD1893" t="n">
        <v>53.554118064721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97</v>
      </c>
      <c r="B1894" t="s">
        <v>71</v>
      </c>
      <c r="C1894" t="s">
        <v>98</v>
      </c>
      <c r="D1894" t="n">
        <v>2</v>
      </c>
      <c r="E1894" t="s">
        <v>917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194</v>
      </c>
      <c r="L1894" t="s">
        <v>76</v>
      </c>
      <c r="M1894" t="s"/>
      <c r="N1894" t="s">
        <v>918</v>
      </c>
      <c r="O1894" t="s">
        <v>78</v>
      </c>
      <c r="P1894" t="s">
        <v>917</v>
      </c>
      <c r="Q1894" t="s"/>
      <c r="R1894" t="s">
        <v>80</v>
      </c>
      <c r="S1894" t="s">
        <v>190</v>
      </c>
      <c r="T1894" t="s">
        <v>82</v>
      </c>
      <c r="U1894" t="s"/>
      <c r="V1894" t="s">
        <v>83</v>
      </c>
      <c r="W1894" t="s">
        <v>84</v>
      </c>
      <c r="X1894" t="s"/>
      <c r="Y1894" t="s">
        <v>85</v>
      </c>
      <c r="Z1894">
        <f>HYPERLINK("https://hotelmonitor-cachepage.eclerx.com/savepage/tk_15439015831866195_sr_2151.html","info")</f>
        <v/>
      </c>
      <c r="AA1894" t="n">
        <v>-6796281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/>
      <c r="AP1894" t="n">
        <v>52</v>
      </c>
      <c r="AQ1894" t="s">
        <v>88</v>
      </c>
      <c r="AR1894" t="s">
        <v>89</v>
      </c>
      <c r="AS1894" t="s"/>
      <c r="AT1894" t="s">
        <v>90</v>
      </c>
      <c r="AU1894" t="s"/>
      <c r="AV1894" t="s"/>
      <c r="AW1894" t="s"/>
      <c r="AX1894" t="s"/>
      <c r="AY1894" t="n">
        <v>6796281</v>
      </c>
      <c r="AZ1894" t="s">
        <v>322</v>
      </c>
      <c r="BA1894" t="s"/>
      <c r="BB1894" t="n">
        <v>89437</v>
      </c>
      <c r="BC1894" t="n">
        <v>0</v>
      </c>
      <c r="BD1894" t="n">
        <v>0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97</v>
      </c>
      <c r="B1895" t="s">
        <v>71</v>
      </c>
      <c r="C1895" t="s">
        <v>98</v>
      </c>
      <c r="D1895" t="n">
        <v>2</v>
      </c>
      <c r="E1895" t="s">
        <v>917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194</v>
      </c>
      <c r="L1895" t="s">
        <v>76</v>
      </c>
      <c r="M1895" t="s"/>
      <c r="N1895" t="s">
        <v>919</v>
      </c>
      <c r="O1895" t="s">
        <v>78</v>
      </c>
      <c r="P1895" t="s">
        <v>917</v>
      </c>
      <c r="Q1895" t="s"/>
      <c r="R1895" t="s">
        <v>80</v>
      </c>
      <c r="S1895" t="s">
        <v>190</v>
      </c>
      <c r="T1895" t="s">
        <v>82</v>
      </c>
      <c r="U1895" t="s"/>
      <c r="V1895" t="s">
        <v>83</v>
      </c>
      <c r="W1895" t="s">
        <v>84</v>
      </c>
      <c r="X1895" t="s"/>
      <c r="Y1895" t="s">
        <v>85</v>
      </c>
      <c r="Z1895">
        <f>HYPERLINK("https://hotelmonitor-cachepage.eclerx.com/savepage/tk_15439015831866195_sr_2151.html","info")</f>
        <v/>
      </c>
      <c r="AA1895" t="n">
        <v>-6796281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/>
      <c r="AP1895" t="n">
        <v>52</v>
      </c>
      <c r="AQ1895" t="s">
        <v>88</v>
      </c>
      <c r="AR1895" t="s">
        <v>119</v>
      </c>
      <c r="AS1895" t="s"/>
      <c r="AT1895" t="s">
        <v>90</v>
      </c>
      <c r="AU1895" t="s"/>
      <c r="AV1895" t="s"/>
      <c r="AW1895" t="s"/>
      <c r="AX1895" t="s"/>
      <c r="AY1895" t="n">
        <v>6796281</v>
      </c>
      <c r="AZ1895" t="s">
        <v>322</v>
      </c>
      <c r="BA1895" t="s"/>
      <c r="BB1895" t="n">
        <v>89437</v>
      </c>
      <c r="BC1895" t="n">
        <v>0</v>
      </c>
      <c r="BD1895" t="n">
        <v>0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97</v>
      </c>
      <c r="B1896" t="s">
        <v>71</v>
      </c>
      <c r="C1896" t="s">
        <v>98</v>
      </c>
      <c r="D1896" t="n">
        <v>2</v>
      </c>
      <c r="E1896" t="s">
        <v>917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194</v>
      </c>
      <c r="L1896" t="s">
        <v>76</v>
      </c>
      <c r="M1896" t="s"/>
      <c r="N1896" t="s">
        <v>919</v>
      </c>
      <c r="O1896" t="s">
        <v>78</v>
      </c>
      <c r="P1896" t="s">
        <v>917</v>
      </c>
      <c r="Q1896" t="s"/>
      <c r="R1896" t="s">
        <v>80</v>
      </c>
      <c r="S1896" t="s">
        <v>190</v>
      </c>
      <c r="T1896" t="s">
        <v>82</v>
      </c>
      <c r="U1896" t="s"/>
      <c r="V1896" t="s">
        <v>83</v>
      </c>
      <c r="W1896" t="s">
        <v>84</v>
      </c>
      <c r="X1896" t="s"/>
      <c r="Y1896" t="s">
        <v>85</v>
      </c>
      <c r="Z1896">
        <f>HYPERLINK("https://hotelmonitor-cachepage.eclerx.com/savepage/tk_15439015831866195_sr_2151.html","info")</f>
        <v/>
      </c>
      <c r="AA1896" t="n">
        <v>-6796281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/>
      <c r="AP1896" t="n">
        <v>52</v>
      </c>
      <c r="AQ1896" t="s">
        <v>88</v>
      </c>
      <c r="AR1896" t="s">
        <v>140</v>
      </c>
      <c r="AS1896" t="s"/>
      <c r="AT1896" t="s">
        <v>90</v>
      </c>
      <c r="AU1896" t="s"/>
      <c r="AV1896" t="s"/>
      <c r="AW1896" t="s"/>
      <c r="AX1896" t="s"/>
      <c r="AY1896" t="n">
        <v>6796281</v>
      </c>
      <c r="AZ1896" t="s">
        <v>322</v>
      </c>
      <c r="BA1896" t="s"/>
      <c r="BB1896" t="n">
        <v>89437</v>
      </c>
      <c r="BC1896" t="n">
        <v>0</v>
      </c>
      <c r="BD1896" t="n">
        <v>0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876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166</v>
      </c>
      <c r="L1897" t="s">
        <v>76</v>
      </c>
      <c r="M1897" t="s"/>
      <c r="N1897" t="s">
        <v>77</v>
      </c>
      <c r="O1897" t="s">
        <v>78</v>
      </c>
      <c r="P1897" t="s">
        <v>876</v>
      </c>
      <c r="Q1897" t="s"/>
      <c r="R1897" t="s">
        <v>80</v>
      </c>
      <c r="S1897" t="s">
        <v>160</v>
      </c>
      <c r="T1897" t="s">
        <v>82</v>
      </c>
      <c r="U1897" t="s"/>
      <c r="V1897" t="s">
        <v>83</v>
      </c>
      <c r="W1897" t="s">
        <v>84</v>
      </c>
      <c r="X1897" t="s"/>
      <c r="Y1897" t="s">
        <v>85</v>
      </c>
      <c r="Z1897">
        <f>HYPERLINK("https://hotelmonitor-cachepage.eclerx.com/savepage/tk_154391150318601_sr_2152.html","info")</f>
        <v/>
      </c>
      <c r="AA1897" t="n">
        <v>-2311835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/>
      <c r="AP1897" t="n">
        <v>27</v>
      </c>
      <c r="AQ1897" t="s">
        <v>88</v>
      </c>
      <c r="AR1897" t="s">
        <v>119</v>
      </c>
      <c r="AS1897" t="s"/>
      <c r="AT1897" t="s">
        <v>90</v>
      </c>
      <c r="AU1897" t="s"/>
      <c r="AV1897" t="s"/>
      <c r="AW1897" t="s"/>
      <c r="AX1897" t="s"/>
      <c r="AY1897" t="n">
        <v>2311835</v>
      </c>
      <c r="AZ1897" t="s">
        <v>877</v>
      </c>
      <c r="BA1897" t="s"/>
      <c r="BB1897" t="n">
        <v>61391</v>
      </c>
      <c r="BC1897" t="n">
        <v>10.016082</v>
      </c>
      <c r="BD1897" t="n">
        <v>53.555479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876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166</v>
      </c>
      <c r="L1898" t="s">
        <v>76</v>
      </c>
      <c r="M1898" t="s"/>
      <c r="N1898" t="s">
        <v>77</v>
      </c>
      <c r="O1898" t="s">
        <v>78</v>
      </c>
      <c r="P1898" t="s">
        <v>876</v>
      </c>
      <c r="Q1898" t="s"/>
      <c r="R1898" t="s">
        <v>80</v>
      </c>
      <c r="S1898" t="s">
        <v>160</v>
      </c>
      <c r="T1898" t="s">
        <v>82</v>
      </c>
      <c r="U1898" t="s"/>
      <c r="V1898" t="s">
        <v>83</v>
      </c>
      <c r="W1898" t="s">
        <v>84</v>
      </c>
      <c r="X1898" t="s"/>
      <c r="Y1898" t="s">
        <v>85</v>
      </c>
      <c r="Z1898">
        <f>HYPERLINK("https://hotelmonitor-cachepage.eclerx.com/savepage/tk_154391150318601_sr_2152.html","info")</f>
        <v/>
      </c>
      <c r="AA1898" t="n">
        <v>-2311835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87</v>
      </c>
      <c r="AO1898" t="s"/>
      <c r="AP1898" t="n">
        <v>27</v>
      </c>
      <c r="AQ1898" t="s">
        <v>88</v>
      </c>
      <c r="AR1898" t="s">
        <v>140</v>
      </c>
      <c r="AS1898" t="s"/>
      <c r="AT1898" t="s">
        <v>90</v>
      </c>
      <c r="AU1898" t="s"/>
      <c r="AV1898" t="s"/>
      <c r="AW1898" t="s"/>
      <c r="AX1898" t="s"/>
      <c r="AY1898" t="n">
        <v>2311835</v>
      </c>
      <c r="AZ1898" t="s">
        <v>877</v>
      </c>
      <c r="BA1898" t="s"/>
      <c r="BB1898" t="n">
        <v>61391</v>
      </c>
      <c r="BC1898" t="n">
        <v>10.016082</v>
      </c>
      <c r="BD1898" t="n">
        <v>53.555479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876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166</v>
      </c>
      <c r="L1899" t="s">
        <v>76</v>
      </c>
      <c r="M1899" t="s"/>
      <c r="N1899" t="s">
        <v>141</v>
      </c>
      <c r="O1899" t="s">
        <v>78</v>
      </c>
      <c r="P1899" t="s">
        <v>876</v>
      </c>
      <c r="Q1899" t="s"/>
      <c r="R1899" t="s">
        <v>80</v>
      </c>
      <c r="S1899" t="s">
        <v>160</v>
      </c>
      <c r="T1899" t="s">
        <v>82</v>
      </c>
      <c r="U1899" t="s"/>
      <c r="V1899" t="s">
        <v>83</v>
      </c>
      <c r="W1899" t="s">
        <v>84</v>
      </c>
      <c r="X1899" t="s"/>
      <c r="Y1899" t="s">
        <v>85</v>
      </c>
      <c r="Z1899">
        <f>HYPERLINK("https://hotelmonitor-cachepage.eclerx.com/savepage/tk_154391150318601_sr_2152.html","info")</f>
        <v/>
      </c>
      <c r="AA1899" t="n">
        <v>-2311835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/>
      <c r="AP1899" t="n">
        <v>27</v>
      </c>
      <c r="AQ1899" t="s">
        <v>88</v>
      </c>
      <c r="AR1899" t="s">
        <v>89</v>
      </c>
      <c r="AS1899" t="s"/>
      <c r="AT1899" t="s">
        <v>90</v>
      </c>
      <c r="AU1899" t="s"/>
      <c r="AV1899" t="s"/>
      <c r="AW1899" t="s"/>
      <c r="AX1899" t="s"/>
      <c r="AY1899" t="n">
        <v>2311835</v>
      </c>
      <c r="AZ1899" t="s">
        <v>877</v>
      </c>
      <c r="BA1899" t="s"/>
      <c r="BB1899" t="n">
        <v>61391</v>
      </c>
      <c r="BC1899" t="n">
        <v>10.016082</v>
      </c>
      <c r="BD1899" t="n">
        <v>53.555479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876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166</v>
      </c>
      <c r="L1900" t="s">
        <v>76</v>
      </c>
      <c r="M1900" t="s"/>
      <c r="N1900" t="s">
        <v>878</v>
      </c>
      <c r="O1900" t="s">
        <v>78</v>
      </c>
      <c r="P1900" t="s">
        <v>876</v>
      </c>
      <c r="Q1900" t="s"/>
      <c r="R1900" t="s">
        <v>80</v>
      </c>
      <c r="S1900" t="s">
        <v>160</v>
      </c>
      <c r="T1900" t="s">
        <v>82</v>
      </c>
      <c r="U1900" t="s"/>
      <c r="V1900" t="s">
        <v>83</v>
      </c>
      <c r="W1900" t="s">
        <v>84</v>
      </c>
      <c r="X1900" t="s"/>
      <c r="Y1900" t="s">
        <v>85</v>
      </c>
      <c r="Z1900">
        <f>HYPERLINK("https://hotelmonitor-cachepage.eclerx.com/savepage/tk_154391150318601_sr_2152.html","info")</f>
        <v/>
      </c>
      <c r="AA1900" t="n">
        <v>-2311835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/>
      <c r="AP1900" t="n">
        <v>27</v>
      </c>
      <c r="AQ1900" t="s">
        <v>88</v>
      </c>
      <c r="AR1900" t="s">
        <v>107</v>
      </c>
      <c r="AS1900" t="s"/>
      <c r="AT1900" t="s">
        <v>90</v>
      </c>
      <c r="AU1900" t="s"/>
      <c r="AV1900" t="s"/>
      <c r="AW1900" t="s"/>
      <c r="AX1900" t="s"/>
      <c r="AY1900" t="n">
        <v>2311835</v>
      </c>
      <c r="AZ1900" t="s">
        <v>877</v>
      </c>
      <c r="BA1900" t="s"/>
      <c r="BB1900" t="n">
        <v>61391</v>
      </c>
      <c r="BC1900" t="n">
        <v>10.016082</v>
      </c>
      <c r="BD1900" t="n">
        <v>53.555479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920</v>
      </c>
      <c r="F1901" t="n">
        <v>530529</v>
      </c>
      <c r="G1901" t="s">
        <v>74</v>
      </c>
      <c r="H1901" t="s">
        <v>75</v>
      </c>
      <c r="I1901" t="s"/>
      <c r="J1901" t="s">
        <v>74</v>
      </c>
      <c r="K1901" t="n">
        <v>123</v>
      </c>
      <c r="L1901" t="s">
        <v>76</v>
      </c>
      <c r="M1901" t="s"/>
      <c r="N1901" t="s">
        <v>77</v>
      </c>
      <c r="O1901" t="s">
        <v>78</v>
      </c>
      <c r="P1901" t="s">
        <v>921</v>
      </c>
      <c r="Q1901" t="s"/>
      <c r="R1901" t="s">
        <v>347</v>
      </c>
      <c r="S1901" t="s">
        <v>270</v>
      </c>
      <c r="T1901" t="s">
        <v>82</v>
      </c>
      <c r="U1901" t="s"/>
      <c r="V1901" t="s">
        <v>83</v>
      </c>
      <c r="W1901" t="s">
        <v>84</v>
      </c>
      <c r="X1901" t="s"/>
      <c r="Y1901" t="s">
        <v>85</v>
      </c>
      <c r="Z1901">
        <f>HYPERLINK("https://hotelmonitor-cachepage.eclerx.com/savepage/tk_1543911635047867_sr_2152.html","info")</f>
        <v/>
      </c>
      <c r="AA1901" t="n">
        <v>99023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/>
      <c r="AP1901" t="n">
        <v>75</v>
      </c>
      <c r="AQ1901" t="s">
        <v>88</v>
      </c>
      <c r="AR1901" t="s">
        <v>119</v>
      </c>
      <c r="AS1901" t="s"/>
      <c r="AT1901" t="s">
        <v>90</v>
      </c>
      <c r="AU1901" t="s"/>
      <c r="AV1901" t="s"/>
      <c r="AW1901" t="s"/>
      <c r="AX1901" t="s"/>
      <c r="AY1901" t="n">
        <v>4915729</v>
      </c>
      <c r="AZ1901" t="s">
        <v>922</v>
      </c>
      <c r="BA1901" t="s"/>
      <c r="BB1901" t="n">
        <v>53748</v>
      </c>
      <c r="BC1901" t="n">
        <v>10.018243</v>
      </c>
      <c r="BD1901" t="n">
        <v>53.545309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920</v>
      </c>
      <c r="F1902" t="n">
        <v>530529</v>
      </c>
      <c r="G1902" t="s">
        <v>74</v>
      </c>
      <c r="H1902" t="s">
        <v>75</v>
      </c>
      <c r="I1902" t="s"/>
      <c r="J1902" t="s">
        <v>74</v>
      </c>
      <c r="K1902" t="n">
        <v>125</v>
      </c>
      <c r="L1902" t="s">
        <v>76</v>
      </c>
      <c r="M1902" t="s"/>
      <c r="N1902" t="s">
        <v>77</v>
      </c>
      <c r="O1902" t="s">
        <v>78</v>
      </c>
      <c r="P1902" t="s">
        <v>921</v>
      </c>
      <c r="Q1902" t="s"/>
      <c r="R1902" t="s">
        <v>347</v>
      </c>
      <c r="S1902" t="s">
        <v>271</v>
      </c>
      <c r="T1902" t="s">
        <v>82</v>
      </c>
      <c r="U1902" t="s"/>
      <c r="V1902" t="s">
        <v>83</v>
      </c>
      <c r="W1902" t="s">
        <v>84</v>
      </c>
      <c r="X1902" t="s"/>
      <c r="Y1902" t="s">
        <v>85</v>
      </c>
      <c r="Z1902">
        <f>HYPERLINK("https://hotelmonitor-cachepage.eclerx.com/savepage/tk_1543911635047867_sr_2152.html","info")</f>
        <v/>
      </c>
      <c r="AA1902" t="n">
        <v>99023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/>
      <c r="AP1902" t="n">
        <v>75</v>
      </c>
      <c r="AQ1902" t="s">
        <v>88</v>
      </c>
      <c r="AR1902" t="s">
        <v>124</v>
      </c>
      <c r="AS1902" t="s"/>
      <c r="AT1902" t="s">
        <v>90</v>
      </c>
      <c r="AU1902" t="s"/>
      <c r="AV1902" t="s"/>
      <c r="AW1902" t="s"/>
      <c r="AX1902" t="s"/>
      <c r="AY1902" t="n">
        <v>4915729</v>
      </c>
      <c r="AZ1902" t="s">
        <v>922</v>
      </c>
      <c r="BA1902" t="s"/>
      <c r="BB1902" t="n">
        <v>53748</v>
      </c>
      <c r="BC1902" t="n">
        <v>10.018243</v>
      </c>
      <c r="BD1902" t="n">
        <v>53.545309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920</v>
      </c>
      <c r="F1903" t="n">
        <v>530529</v>
      </c>
      <c r="G1903" t="s">
        <v>74</v>
      </c>
      <c r="H1903" t="s">
        <v>75</v>
      </c>
      <c r="I1903" t="s"/>
      <c r="J1903" t="s">
        <v>74</v>
      </c>
      <c r="K1903" t="n">
        <v>140</v>
      </c>
      <c r="L1903" t="s">
        <v>76</v>
      </c>
      <c r="M1903" t="s"/>
      <c r="N1903" t="s">
        <v>923</v>
      </c>
      <c r="O1903" t="s">
        <v>78</v>
      </c>
      <c r="P1903" t="s">
        <v>921</v>
      </c>
      <c r="Q1903" t="s"/>
      <c r="R1903" t="s">
        <v>347</v>
      </c>
      <c r="S1903" t="s">
        <v>352</v>
      </c>
      <c r="T1903" t="s">
        <v>82</v>
      </c>
      <c r="U1903" t="s"/>
      <c r="V1903" t="s">
        <v>83</v>
      </c>
      <c r="W1903" t="s">
        <v>84</v>
      </c>
      <c r="X1903" t="s"/>
      <c r="Y1903" t="s">
        <v>85</v>
      </c>
      <c r="Z1903">
        <f>HYPERLINK("https://hotelmonitor-cachepage.eclerx.com/savepage/tk_1543911635047867_sr_2152.html","info")</f>
        <v/>
      </c>
      <c r="AA1903" t="n">
        <v>99023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/>
      <c r="AP1903" t="n">
        <v>75</v>
      </c>
      <c r="AQ1903" t="s">
        <v>88</v>
      </c>
      <c r="AR1903" t="s">
        <v>103</v>
      </c>
      <c r="AS1903" t="s"/>
      <c r="AT1903" t="s">
        <v>90</v>
      </c>
      <c r="AU1903" t="s"/>
      <c r="AV1903" t="s"/>
      <c r="AW1903" t="s"/>
      <c r="AX1903" t="s"/>
      <c r="AY1903" t="n">
        <v>4915729</v>
      </c>
      <c r="AZ1903" t="s">
        <v>922</v>
      </c>
      <c r="BA1903" t="s"/>
      <c r="BB1903" t="n">
        <v>53748</v>
      </c>
      <c r="BC1903" t="n">
        <v>10.018243</v>
      </c>
      <c r="BD1903" t="n">
        <v>53.545309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920</v>
      </c>
      <c r="F1904" t="n">
        <v>530529</v>
      </c>
      <c r="G1904" t="s">
        <v>74</v>
      </c>
      <c r="H1904" t="s">
        <v>75</v>
      </c>
      <c r="I1904" t="s"/>
      <c r="J1904" t="s">
        <v>74</v>
      </c>
      <c r="K1904" t="n">
        <v>140</v>
      </c>
      <c r="L1904" t="s">
        <v>76</v>
      </c>
      <c r="M1904" t="s"/>
      <c r="N1904" t="s">
        <v>923</v>
      </c>
      <c r="O1904" t="s">
        <v>78</v>
      </c>
      <c r="P1904" t="s">
        <v>921</v>
      </c>
      <c r="Q1904" t="s"/>
      <c r="R1904" t="s">
        <v>347</v>
      </c>
      <c r="S1904" t="s">
        <v>352</v>
      </c>
      <c r="T1904" t="s">
        <v>82</v>
      </c>
      <c r="U1904" t="s"/>
      <c r="V1904" t="s">
        <v>83</v>
      </c>
      <c r="W1904" t="s">
        <v>94</v>
      </c>
      <c r="X1904" t="s"/>
      <c r="Y1904" t="s">
        <v>85</v>
      </c>
      <c r="Z1904">
        <f>HYPERLINK("https://hotelmonitor-cachepage.eclerx.com/savepage/tk_1543911635047867_sr_2152.html","info")</f>
        <v/>
      </c>
      <c r="AA1904" t="n">
        <v>99023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/>
      <c r="AP1904" t="n">
        <v>75</v>
      </c>
      <c r="AQ1904" t="s">
        <v>88</v>
      </c>
      <c r="AR1904" t="s">
        <v>103</v>
      </c>
      <c r="AS1904" t="s"/>
      <c r="AT1904" t="s">
        <v>90</v>
      </c>
      <c r="AU1904" t="s"/>
      <c r="AV1904" t="s"/>
      <c r="AW1904" t="s"/>
      <c r="AX1904" t="s"/>
      <c r="AY1904" t="n">
        <v>4915729</v>
      </c>
      <c r="AZ1904" t="s">
        <v>922</v>
      </c>
      <c r="BA1904" t="s"/>
      <c r="BB1904" t="n">
        <v>53748</v>
      </c>
      <c r="BC1904" t="n">
        <v>10.018243</v>
      </c>
      <c r="BD1904" t="n">
        <v>53.545309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920</v>
      </c>
      <c r="F1905" t="n">
        <v>530529</v>
      </c>
      <c r="G1905" t="s">
        <v>74</v>
      </c>
      <c r="H1905" t="s">
        <v>75</v>
      </c>
      <c r="I1905" t="s"/>
      <c r="J1905" t="s">
        <v>74</v>
      </c>
      <c r="K1905" t="n">
        <v>143</v>
      </c>
      <c r="L1905" t="s">
        <v>76</v>
      </c>
      <c r="M1905" t="s"/>
      <c r="N1905" t="s">
        <v>191</v>
      </c>
      <c r="O1905" t="s">
        <v>78</v>
      </c>
      <c r="P1905" t="s">
        <v>921</v>
      </c>
      <c r="Q1905" t="s"/>
      <c r="R1905" t="s">
        <v>347</v>
      </c>
      <c r="S1905" t="s">
        <v>155</v>
      </c>
      <c r="T1905" t="s">
        <v>82</v>
      </c>
      <c r="U1905" t="s"/>
      <c r="V1905" t="s">
        <v>83</v>
      </c>
      <c r="W1905" t="s">
        <v>94</v>
      </c>
      <c r="X1905" t="s"/>
      <c r="Y1905" t="s">
        <v>85</v>
      </c>
      <c r="Z1905">
        <f>HYPERLINK("https://hotelmonitor-cachepage.eclerx.com/savepage/tk_1543911635047867_sr_2152.html","info")</f>
        <v/>
      </c>
      <c r="AA1905" t="n">
        <v>99023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/>
      <c r="AP1905" t="n">
        <v>75</v>
      </c>
      <c r="AQ1905" t="s">
        <v>88</v>
      </c>
      <c r="AR1905" t="s">
        <v>89</v>
      </c>
      <c r="AS1905" t="s"/>
      <c r="AT1905" t="s">
        <v>90</v>
      </c>
      <c r="AU1905" t="s"/>
      <c r="AV1905" t="s"/>
      <c r="AW1905" t="s"/>
      <c r="AX1905" t="s"/>
      <c r="AY1905" t="n">
        <v>4915729</v>
      </c>
      <c r="AZ1905" t="s">
        <v>922</v>
      </c>
      <c r="BA1905" t="s"/>
      <c r="BB1905" t="n">
        <v>53748</v>
      </c>
      <c r="BC1905" t="n">
        <v>10.018243</v>
      </c>
      <c r="BD1905" t="n">
        <v>53.545309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920</v>
      </c>
      <c r="F1906" t="n">
        <v>530529</v>
      </c>
      <c r="G1906" t="s">
        <v>74</v>
      </c>
      <c r="H1906" t="s">
        <v>75</v>
      </c>
      <c r="I1906" t="s"/>
      <c r="J1906" t="s">
        <v>74</v>
      </c>
      <c r="K1906" t="n">
        <v>143</v>
      </c>
      <c r="L1906" t="s">
        <v>76</v>
      </c>
      <c r="M1906" t="s"/>
      <c r="N1906" t="s">
        <v>191</v>
      </c>
      <c r="O1906" t="s">
        <v>78</v>
      </c>
      <c r="P1906" t="s">
        <v>921</v>
      </c>
      <c r="Q1906" t="s"/>
      <c r="R1906" t="s">
        <v>347</v>
      </c>
      <c r="S1906" t="s">
        <v>155</v>
      </c>
      <c r="T1906" t="s">
        <v>82</v>
      </c>
      <c r="U1906" t="s"/>
      <c r="V1906" t="s">
        <v>83</v>
      </c>
      <c r="W1906" t="s">
        <v>84</v>
      </c>
      <c r="X1906" t="s"/>
      <c r="Y1906" t="s">
        <v>85</v>
      </c>
      <c r="Z1906">
        <f>HYPERLINK("https://hotelmonitor-cachepage.eclerx.com/savepage/tk_1543911635047867_sr_2152.html","info")</f>
        <v/>
      </c>
      <c r="AA1906" t="n">
        <v>99023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/>
      <c r="AP1906" t="n">
        <v>75</v>
      </c>
      <c r="AQ1906" t="s">
        <v>88</v>
      </c>
      <c r="AR1906" t="s">
        <v>89</v>
      </c>
      <c r="AS1906" t="s"/>
      <c r="AT1906" t="s">
        <v>90</v>
      </c>
      <c r="AU1906" t="s"/>
      <c r="AV1906" t="s"/>
      <c r="AW1906" t="s"/>
      <c r="AX1906" t="s"/>
      <c r="AY1906" t="n">
        <v>4915729</v>
      </c>
      <c r="AZ1906" t="s">
        <v>922</v>
      </c>
      <c r="BA1906" t="s"/>
      <c r="BB1906" t="n">
        <v>53748</v>
      </c>
      <c r="BC1906" t="n">
        <v>10.018243</v>
      </c>
      <c r="BD1906" t="n">
        <v>53.545309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920</v>
      </c>
      <c r="F1907" t="n">
        <v>530529</v>
      </c>
      <c r="G1907" t="s">
        <v>74</v>
      </c>
      <c r="H1907" t="s">
        <v>75</v>
      </c>
      <c r="I1907" t="s"/>
      <c r="J1907" t="s">
        <v>74</v>
      </c>
      <c r="K1907" t="n">
        <v>148</v>
      </c>
      <c r="L1907" t="s">
        <v>76</v>
      </c>
      <c r="M1907" t="s"/>
      <c r="N1907" t="s">
        <v>924</v>
      </c>
      <c r="O1907" t="s">
        <v>78</v>
      </c>
      <c r="P1907" t="s">
        <v>921</v>
      </c>
      <c r="Q1907" t="s"/>
      <c r="R1907" t="s">
        <v>347</v>
      </c>
      <c r="S1907" t="s">
        <v>485</v>
      </c>
      <c r="T1907" t="s">
        <v>82</v>
      </c>
      <c r="U1907" t="s"/>
      <c r="V1907" t="s">
        <v>83</v>
      </c>
      <c r="W1907" t="s">
        <v>84</v>
      </c>
      <c r="X1907" t="s"/>
      <c r="Y1907" t="s">
        <v>85</v>
      </c>
      <c r="Z1907">
        <f>HYPERLINK("https://hotelmonitor-cachepage.eclerx.com/savepage/tk_1543911635047867_sr_2152.html","info")</f>
        <v/>
      </c>
      <c r="AA1907" t="n">
        <v>99023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/>
      <c r="AP1907" t="n">
        <v>75</v>
      </c>
      <c r="AQ1907" t="s">
        <v>88</v>
      </c>
      <c r="AR1907" t="s">
        <v>110</v>
      </c>
      <c r="AS1907" t="s"/>
      <c r="AT1907" t="s">
        <v>90</v>
      </c>
      <c r="AU1907" t="s"/>
      <c r="AV1907" t="s"/>
      <c r="AW1907" t="s"/>
      <c r="AX1907" t="s"/>
      <c r="AY1907" t="n">
        <v>4915729</v>
      </c>
      <c r="AZ1907" t="s">
        <v>922</v>
      </c>
      <c r="BA1907" t="s"/>
      <c r="BB1907" t="n">
        <v>53748</v>
      </c>
      <c r="BC1907" t="n">
        <v>10.018243</v>
      </c>
      <c r="BD1907" t="n">
        <v>53.545309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920</v>
      </c>
      <c r="F1908" t="n">
        <v>530529</v>
      </c>
      <c r="G1908" t="s">
        <v>74</v>
      </c>
      <c r="H1908" t="s">
        <v>75</v>
      </c>
      <c r="I1908" t="s"/>
      <c r="J1908" t="s">
        <v>74</v>
      </c>
      <c r="K1908" t="n">
        <v>150</v>
      </c>
      <c r="L1908" t="s">
        <v>76</v>
      </c>
      <c r="M1908" t="s"/>
      <c r="N1908" t="s">
        <v>195</v>
      </c>
      <c r="O1908" t="s">
        <v>78</v>
      </c>
      <c r="P1908" t="s">
        <v>921</v>
      </c>
      <c r="Q1908" t="s"/>
      <c r="R1908" t="s">
        <v>347</v>
      </c>
      <c r="S1908" t="s">
        <v>365</v>
      </c>
      <c r="T1908" t="s">
        <v>82</v>
      </c>
      <c r="U1908" t="s"/>
      <c r="V1908" t="s">
        <v>83</v>
      </c>
      <c r="W1908" t="s">
        <v>84</v>
      </c>
      <c r="X1908" t="s"/>
      <c r="Y1908" t="s">
        <v>85</v>
      </c>
      <c r="Z1908">
        <f>HYPERLINK("https://hotelmonitor-cachepage.eclerx.com/savepage/tk_1543911635047867_sr_2152.html","info")</f>
        <v/>
      </c>
      <c r="AA1908" t="n">
        <v>99023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/>
      <c r="AP1908" t="n">
        <v>75</v>
      </c>
      <c r="AQ1908" t="s">
        <v>88</v>
      </c>
      <c r="AR1908" t="s">
        <v>126</v>
      </c>
      <c r="AS1908" t="s"/>
      <c r="AT1908" t="s">
        <v>90</v>
      </c>
      <c r="AU1908" t="s"/>
      <c r="AV1908" t="s"/>
      <c r="AW1908" t="s"/>
      <c r="AX1908" t="s"/>
      <c r="AY1908" t="n">
        <v>4915729</v>
      </c>
      <c r="AZ1908" t="s">
        <v>922</v>
      </c>
      <c r="BA1908" t="s"/>
      <c r="BB1908" t="n">
        <v>53748</v>
      </c>
      <c r="BC1908" t="n">
        <v>10.018243</v>
      </c>
      <c r="BD1908" t="n">
        <v>53.545309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920</v>
      </c>
      <c r="F1909" t="n">
        <v>530529</v>
      </c>
      <c r="G1909" t="s">
        <v>74</v>
      </c>
      <c r="H1909" t="s">
        <v>75</v>
      </c>
      <c r="I1909" t="s"/>
      <c r="J1909" t="s">
        <v>74</v>
      </c>
      <c r="K1909" t="n">
        <v>153</v>
      </c>
      <c r="L1909" t="s">
        <v>76</v>
      </c>
      <c r="M1909" t="s"/>
      <c r="N1909" t="s">
        <v>437</v>
      </c>
      <c r="O1909" t="s">
        <v>78</v>
      </c>
      <c r="P1909" t="s">
        <v>921</v>
      </c>
      <c r="Q1909" t="s"/>
      <c r="R1909" t="s">
        <v>347</v>
      </c>
      <c r="S1909" t="s">
        <v>488</v>
      </c>
      <c r="T1909" t="s">
        <v>82</v>
      </c>
      <c r="U1909" t="s"/>
      <c r="V1909" t="s">
        <v>83</v>
      </c>
      <c r="W1909" t="s">
        <v>84</v>
      </c>
      <c r="X1909" t="s"/>
      <c r="Y1909" t="s">
        <v>85</v>
      </c>
      <c r="Z1909">
        <f>HYPERLINK("https://hotelmonitor-cachepage.eclerx.com/savepage/tk_1543911635047867_sr_2152.html","info")</f>
        <v/>
      </c>
      <c r="AA1909" t="n">
        <v>99023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/>
      <c r="AP1909" t="n">
        <v>75</v>
      </c>
      <c r="AQ1909" t="s">
        <v>88</v>
      </c>
      <c r="AR1909" t="s">
        <v>103</v>
      </c>
      <c r="AS1909" t="s"/>
      <c r="AT1909" t="s">
        <v>90</v>
      </c>
      <c r="AU1909" t="s"/>
      <c r="AV1909" t="s"/>
      <c r="AW1909" t="s"/>
      <c r="AX1909" t="s"/>
      <c r="AY1909" t="n">
        <v>4915729</v>
      </c>
      <c r="AZ1909" t="s">
        <v>922</v>
      </c>
      <c r="BA1909" t="s"/>
      <c r="BB1909" t="n">
        <v>53748</v>
      </c>
      <c r="BC1909" t="n">
        <v>10.018243</v>
      </c>
      <c r="BD1909" t="n">
        <v>53.545309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920</v>
      </c>
      <c r="F1910" t="n">
        <v>530529</v>
      </c>
      <c r="G1910" t="s">
        <v>74</v>
      </c>
      <c r="H1910" t="s">
        <v>75</v>
      </c>
      <c r="I1910" t="s"/>
      <c r="J1910" t="s">
        <v>74</v>
      </c>
      <c r="K1910" t="n">
        <v>154</v>
      </c>
      <c r="L1910" t="s">
        <v>76</v>
      </c>
      <c r="M1910" t="s"/>
      <c r="N1910" t="s">
        <v>924</v>
      </c>
      <c r="O1910" t="s">
        <v>78</v>
      </c>
      <c r="P1910" t="s">
        <v>921</v>
      </c>
      <c r="Q1910" t="s"/>
      <c r="R1910" t="s">
        <v>347</v>
      </c>
      <c r="S1910" t="s">
        <v>389</v>
      </c>
      <c r="T1910" t="s">
        <v>82</v>
      </c>
      <c r="U1910" t="s"/>
      <c r="V1910" t="s">
        <v>83</v>
      </c>
      <c r="W1910" t="s">
        <v>84</v>
      </c>
      <c r="X1910" t="s"/>
      <c r="Y1910" t="s">
        <v>85</v>
      </c>
      <c r="Z1910">
        <f>HYPERLINK("https://hotelmonitor-cachepage.eclerx.com/savepage/tk_1543911635047867_sr_2152.html","info")</f>
        <v/>
      </c>
      <c r="AA1910" t="n">
        <v>99023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/>
      <c r="AP1910" t="n">
        <v>75</v>
      </c>
      <c r="AQ1910" t="s">
        <v>88</v>
      </c>
      <c r="AR1910" t="s">
        <v>116</v>
      </c>
      <c r="AS1910" t="s"/>
      <c r="AT1910" t="s">
        <v>90</v>
      </c>
      <c r="AU1910" t="s"/>
      <c r="AV1910" t="s"/>
      <c r="AW1910" t="s"/>
      <c r="AX1910" t="s"/>
      <c r="AY1910" t="n">
        <v>4915729</v>
      </c>
      <c r="AZ1910" t="s">
        <v>922</v>
      </c>
      <c r="BA1910" t="s"/>
      <c r="BB1910" t="n">
        <v>53748</v>
      </c>
      <c r="BC1910" t="n">
        <v>10.018243</v>
      </c>
      <c r="BD1910" t="n">
        <v>53.545309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920</v>
      </c>
      <c r="F1911" t="n">
        <v>530529</v>
      </c>
      <c r="G1911" t="s">
        <v>74</v>
      </c>
      <c r="H1911" t="s">
        <v>75</v>
      </c>
      <c r="I1911" t="s"/>
      <c r="J1911" t="s">
        <v>74</v>
      </c>
      <c r="K1911" t="n">
        <v>158</v>
      </c>
      <c r="L1911" t="s">
        <v>76</v>
      </c>
      <c r="M1911" t="s"/>
      <c r="N1911" t="s">
        <v>191</v>
      </c>
      <c r="O1911" t="s">
        <v>78</v>
      </c>
      <c r="P1911" t="s">
        <v>921</v>
      </c>
      <c r="Q1911" t="s"/>
      <c r="R1911" t="s">
        <v>347</v>
      </c>
      <c r="S1911" t="s">
        <v>459</v>
      </c>
      <c r="T1911" t="s">
        <v>82</v>
      </c>
      <c r="U1911" t="s"/>
      <c r="V1911" t="s">
        <v>83</v>
      </c>
      <c r="W1911" t="s">
        <v>84</v>
      </c>
      <c r="X1911" t="s"/>
      <c r="Y1911" t="s">
        <v>85</v>
      </c>
      <c r="Z1911">
        <f>HYPERLINK("https://hotelmonitor-cachepage.eclerx.com/savepage/tk_1543911635047867_sr_2152.html","info")</f>
        <v/>
      </c>
      <c r="AA1911" t="n">
        <v>99023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/>
      <c r="AP1911" t="n">
        <v>75</v>
      </c>
      <c r="AQ1911" t="s">
        <v>88</v>
      </c>
      <c r="AR1911" t="s">
        <v>89</v>
      </c>
      <c r="AS1911" t="s"/>
      <c r="AT1911" t="s">
        <v>90</v>
      </c>
      <c r="AU1911" t="s"/>
      <c r="AV1911" t="s"/>
      <c r="AW1911" t="s"/>
      <c r="AX1911" t="s"/>
      <c r="AY1911" t="n">
        <v>4915729</v>
      </c>
      <c r="AZ1911" t="s">
        <v>922</v>
      </c>
      <c r="BA1911" t="s"/>
      <c r="BB1911" t="n">
        <v>53748</v>
      </c>
      <c r="BC1911" t="n">
        <v>10.018243</v>
      </c>
      <c r="BD1911" t="n">
        <v>53.545309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180</v>
      </c>
      <c r="F1912" t="n">
        <v>530532</v>
      </c>
      <c r="G1912" t="s">
        <v>74</v>
      </c>
      <c r="H1912" t="s">
        <v>75</v>
      </c>
      <c r="I1912" t="s"/>
      <c r="J1912" t="s">
        <v>74</v>
      </c>
      <c r="K1912" t="n">
        <v>188</v>
      </c>
      <c r="L1912" t="s">
        <v>76</v>
      </c>
      <c r="M1912" t="s"/>
      <c r="N1912" t="s">
        <v>184</v>
      </c>
      <c r="O1912" t="s">
        <v>78</v>
      </c>
      <c r="P1912" t="s">
        <v>180</v>
      </c>
      <c r="Q1912" t="s"/>
      <c r="R1912" t="s">
        <v>80</v>
      </c>
      <c r="S1912" t="s">
        <v>185</v>
      </c>
      <c r="T1912" t="s">
        <v>82</v>
      </c>
      <c r="U1912" t="s"/>
      <c r="V1912" t="s">
        <v>83</v>
      </c>
      <c r="W1912" t="s">
        <v>84</v>
      </c>
      <c r="X1912" t="s"/>
      <c r="Y1912" t="s">
        <v>85</v>
      </c>
      <c r="Z1912">
        <f>HYPERLINK("https://hotelmonitor-cachepage.eclerx.com/savepage/tk_15439115061315887_sr_2152.html","info")</f>
        <v/>
      </c>
      <c r="AA1912" t="n">
        <v>99093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/>
      <c r="AP1912" t="n">
        <v>28</v>
      </c>
      <c r="AQ1912" t="s">
        <v>88</v>
      </c>
      <c r="AR1912" t="s">
        <v>140</v>
      </c>
      <c r="AS1912" t="s"/>
      <c r="AT1912" t="s">
        <v>90</v>
      </c>
      <c r="AU1912" t="s"/>
      <c r="AV1912" t="s"/>
      <c r="AW1912" t="s"/>
      <c r="AX1912" t="s"/>
      <c r="AY1912" t="n">
        <v>2311989</v>
      </c>
      <c r="AZ1912" t="s">
        <v>183</v>
      </c>
      <c r="BA1912" t="s"/>
      <c r="BB1912" t="n">
        <v>27815</v>
      </c>
      <c r="BC1912" t="n">
        <v>9.9880796670914</v>
      </c>
      <c r="BD1912" t="n">
        <v>53.549484198577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180</v>
      </c>
      <c r="F1913" t="n">
        <v>530532</v>
      </c>
      <c r="G1913" t="s">
        <v>74</v>
      </c>
      <c r="H1913" t="s">
        <v>75</v>
      </c>
      <c r="I1913" t="s"/>
      <c r="J1913" t="s">
        <v>74</v>
      </c>
      <c r="K1913" t="n">
        <v>188</v>
      </c>
      <c r="L1913" t="s">
        <v>76</v>
      </c>
      <c r="M1913" t="s"/>
      <c r="N1913" t="s">
        <v>184</v>
      </c>
      <c r="O1913" t="s">
        <v>78</v>
      </c>
      <c r="P1913" t="s">
        <v>180</v>
      </c>
      <c r="Q1913" t="s"/>
      <c r="R1913" t="s">
        <v>80</v>
      </c>
      <c r="S1913" t="s">
        <v>185</v>
      </c>
      <c r="T1913" t="s">
        <v>82</v>
      </c>
      <c r="U1913" t="s"/>
      <c r="V1913" t="s">
        <v>83</v>
      </c>
      <c r="W1913" t="s">
        <v>84</v>
      </c>
      <c r="X1913" t="s"/>
      <c r="Y1913" t="s">
        <v>85</v>
      </c>
      <c r="Z1913">
        <f>HYPERLINK("https://hotelmonitor-cachepage.eclerx.com/savepage/tk_15439115061315887_sr_2152.html","info")</f>
        <v/>
      </c>
      <c r="AA1913" t="n">
        <v>99093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/>
      <c r="AP1913" t="n">
        <v>28</v>
      </c>
      <c r="AQ1913" t="s">
        <v>88</v>
      </c>
      <c r="AR1913" t="s">
        <v>186</v>
      </c>
      <c r="AS1913" t="s"/>
      <c r="AT1913" t="s">
        <v>90</v>
      </c>
      <c r="AU1913" t="s"/>
      <c r="AV1913" t="s"/>
      <c r="AW1913" t="s"/>
      <c r="AX1913" t="s"/>
      <c r="AY1913" t="n">
        <v>2311989</v>
      </c>
      <c r="AZ1913" t="s">
        <v>183</v>
      </c>
      <c r="BA1913" t="s"/>
      <c r="BB1913" t="n">
        <v>27815</v>
      </c>
      <c r="BC1913" t="n">
        <v>9.9880796670914</v>
      </c>
      <c r="BD1913" t="n">
        <v>53.549484198577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180</v>
      </c>
      <c r="F1914" t="n">
        <v>530532</v>
      </c>
      <c r="G1914" t="s">
        <v>74</v>
      </c>
      <c r="H1914" t="s">
        <v>75</v>
      </c>
      <c r="I1914" t="s"/>
      <c r="J1914" t="s">
        <v>74</v>
      </c>
      <c r="K1914" t="n">
        <v>191</v>
      </c>
      <c r="L1914" t="s">
        <v>76</v>
      </c>
      <c r="M1914" t="s"/>
      <c r="N1914" t="s">
        <v>77</v>
      </c>
      <c r="O1914" t="s">
        <v>78</v>
      </c>
      <c r="P1914" t="s">
        <v>180</v>
      </c>
      <c r="Q1914" t="s"/>
      <c r="R1914" t="s">
        <v>80</v>
      </c>
      <c r="S1914" t="s">
        <v>187</v>
      </c>
      <c r="T1914" t="s">
        <v>82</v>
      </c>
      <c r="U1914" t="s"/>
      <c r="V1914" t="s">
        <v>83</v>
      </c>
      <c r="W1914" t="s">
        <v>84</v>
      </c>
      <c r="X1914" t="s"/>
      <c r="Y1914" t="s">
        <v>85</v>
      </c>
      <c r="Z1914">
        <f>HYPERLINK("https://hotelmonitor-cachepage.eclerx.com/savepage/tk_15439115061315887_sr_2152.html","info")</f>
        <v/>
      </c>
      <c r="AA1914" t="n">
        <v>99093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/>
      <c r="AP1914" t="n">
        <v>28</v>
      </c>
      <c r="AQ1914" t="s">
        <v>88</v>
      </c>
      <c r="AR1914" t="s">
        <v>119</v>
      </c>
      <c r="AS1914" t="s"/>
      <c r="AT1914" t="s">
        <v>90</v>
      </c>
      <c r="AU1914" t="s"/>
      <c r="AV1914" t="s"/>
      <c r="AW1914" t="s"/>
      <c r="AX1914" t="s"/>
      <c r="AY1914" t="n">
        <v>2311989</v>
      </c>
      <c r="AZ1914" t="s">
        <v>183</v>
      </c>
      <c r="BA1914" t="s"/>
      <c r="BB1914" t="n">
        <v>27815</v>
      </c>
      <c r="BC1914" t="n">
        <v>9.9880796670914</v>
      </c>
      <c r="BD1914" t="n">
        <v>53.549484198577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180</v>
      </c>
      <c r="F1915" t="n">
        <v>530532</v>
      </c>
      <c r="G1915" t="s">
        <v>74</v>
      </c>
      <c r="H1915" t="s">
        <v>75</v>
      </c>
      <c r="I1915" t="s"/>
      <c r="J1915" t="s">
        <v>74</v>
      </c>
      <c r="K1915" t="n">
        <v>193</v>
      </c>
      <c r="L1915" t="s">
        <v>76</v>
      </c>
      <c r="M1915" t="s"/>
      <c r="N1915" t="s">
        <v>77</v>
      </c>
      <c r="O1915" t="s">
        <v>78</v>
      </c>
      <c r="P1915" t="s">
        <v>180</v>
      </c>
      <c r="Q1915" t="s"/>
      <c r="R1915" t="s">
        <v>80</v>
      </c>
      <c r="S1915" t="s">
        <v>188</v>
      </c>
      <c r="T1915" t="s">
        <v>82</v>
      </c>
      <c r="U1915" t="s"/>
      <c r="V1915" t="s">
        <v>83</v>
      </c>
      <c r="W1915" t="s">
        <v>84</v>
      </c>
      <c r="X1915" t="s"/>
      <c r="Y1915" t="s">
        <v>85</v>
      </c>
      <c r="Z1915">
        <f>HYPERLINK("https://hotelmonitor-cachepage.eclerx.com/savepage/tk_15439115061315887_sr_2152.html","info")</f>
        <v/>
      </c>
      <c r="AA1915" t="n">
        <v>99093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/>
      <c r="AP1915" t="n">
        <v>28</v>
      </c>
      <c r="AQ1915" t="s">
        <v>88</v>
      </c>
      <c r="AR1915" t="s">
        <v>124</v>
      </c>
      <c r="AS1915" t="s"/>
      <c r="AT1915" t="s">
        <v>90</v>
      </c>
      <c r="AU1915" t="s"/>
      <c r="AV1915" t="s"/>
      <c r="AW1915" t="s"/>
      <c r="AX1915" t="s"/>
      <c r="AY1915" t="n">
        <v>2311989</v>
      </c>
      <c r="AZ1915" t="s">
        <v>183</v>
      </c>
      <c r="BA1915" t="s"/>
      <c r="BB1915" t="n">
        <v>27815</v>
      </c>
      <c r="BC1915" t="n">
        <v>9.9880796670914</v>
      </c>
      <c r="BD1915" t="n">
        <v>53.549484198577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180</v>
      </c>
      <c r="F1916" t="n">
        <v>530532</v>
      </c>
      <c r="G1916" t="s">
        <v>74</v>
      </c>
      <c r="H1916" t="s">
        <v>75</v>
      </c>
      <c r="I1916" t="s"/>
      <c r="J1916" t="s">
        <v>74</v>
      </c>
      <c r="K1916" t="n">
        <v>194</v>
      </c>
      <c r="L1916" t="s">
        <v>76</v>
      </c>
      <c r="M1916" t="s"/>
      <c r="N1916" t="s">
        <v>191</v>
      </c>
      <c r="O1916" t="s">
        <v>78</v>
      </c>
      <c r="P1916" t="s">
        <v>180</v>
      </c>
      <c r="Q1916" t="s"/>
      <c r="R1916" t="s">
        <v>80</v>
      </c>
      <c r="S1916" t="s">
        <v>190</v>
      </c>
      <c r="T1916" t="s">
        <v>82</v>
      </c>
      <c r="U1916" t="s"/>
      <c r="V1916" t="s">
        <v>83</v>
      </c>
      <c r="W1916" t="s">
        <v>84</v>
      </c>
      <c r="X1916" t="s"/>
      <c r="Y1916" t="s">
        <v>85</v>
      </c>
      <c r="Z1916">
        <f>HYPERLINK("https://hotelmonitor-cachepage.eclerx.com/savepage/tk_15439115061315887_sr_2152.html","info")</f>
        <v/>
      </c>
      <c r="AA1916" t="n">
        <v>99093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/>
      <c r="AP1916" t="n">
        <v>28</v>
      </c>
      <c r="AQ1916" t="s">
        <v>88</v>
      </c>
      <c r="AR1916" t="s">
        <v>89</v>
      </c>
      <c r="AS1916" t="s"/>
      <c r="AT1916" t="s">
        <v>90</v>
      </c>
      <c r="AU1916" t="s"/>
      <c r="AV1916" t="s"/>
      <c r="AW1916" t="s"/>
      <c r="AX1916" t="s"/>
      <c r="AY1916" t="n">
        <v>2311989</v>
      </c>
      <c r="AZ1916" t="s">
        <v>183</v>
      </c>
      <c r="BA1916" t="s"/>
      <c r="BB1916" t="n">
        <v>27815</v>
      </c>
      <c r="BC1916" t="n">
        <v>9.9880796670914</v>
      </c>
      <c r="BD1916" t="n">
        <v>53.549484198577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180</v>
      </c>
      <c r="F1917" t="n">
        <v>530532</v>
      </c>
      <c r="G1917" t="s">
        <v>74</v>
      </c>
      <c r="H1917" t="s">
        <v>75</v>
      </c>
      <c r="I1917" t="s"/>
      <c r="J1917" t="s">
        <v>74</v>
      </c>
      <c r="K1917" t="n">
        <v>197</v>
      </c>
      <c r="L1917" t="s">
        <v>76</v>
      </c>
      <c r="M1917" t="s"/>
      <c r="N1917" t="s">
        <v>77</v>
      </c>
      <c r="O1917" t="s">
        <v>78</v>
      </c>
      <c r="P1917" t="s">
        <v>180</v>
      </c>
      <c r="Q1917" t="s"/>
      <c r="R1917" t="s">
        <v>80</v>
      </c>
      <c r="S1917" t="s">
        <v>192</v>
      </c>
      <c r="T1917" t="s">
        <v>82</v>
      </c>
      <c r="U1917" t="s"/>
      <c r="V1917" t="s">
        <v>83</v>
      </c>
      <c r="W1917" t="s">
        <v>84</v>
      </c>
      <c r="X1917" t="s"/>
      <c r="Y1917" t="s">
        <v>85</v>
      </c>
      <c r="Z1917">
        <f>HYPERLINK("https://hotelmonitor-cachepage.eclerx.com/savepage/tk_15439115061315887_sr_2152.html","info")</f>
        <v/>
      </c>
      <c r="AA1917" t="n">
        <v>99093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/>
      <c r="AP1917" t="n">
        <v>28</v>
      </c>
      <c r="AQ1917" t="s">
        <v>88</v>
      </c>
      <c r="AR1917" t="s">
        <v>89</v>
      </c>
      <c r="AS1917" t="s"/>
      <c r="AT1917" t="s">
        <v>90</v>
      </c>
      <c r="AU1917" t="s"/>
      <c r="AV1917" t="s"/>
      <c r="AW1917" t="s"/>
      <c r="AX1917" t="s"/>
      <c r="AY1917" t="n">
        <v>2311989</v>
      </c>
      <c r="AZ1917" t="s">
        <v>183</v>
      </c>
      <c r="BA1917" t="s"/>
      <c r="BB1917" t="n">
        <v>27815</v>
      </c>
      <c r="BC1917" t="n">
        <v>9.9880796670914</v>
      </c>
      <c r="BD1917" t="n">
        <v>53.549484198577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180</v>
      </c>
      <c r="F1918" t="n">
        <v>530532</v>
      </c>
      <c r="G1918" t="s">
        <v>74</v>
      </c>
      <c r="H1918" t="s">
        <v>75</v>
      </c>
      <c r="I1918" t="s"/>
      <c r="J1918" t="s">
        <v>74</v>
      </c>
      <c r="K1918" t="n">
        <v>202</v>
      </c>
      <c r="L1918" t="s">
        <v>76</v>
      </c>
      <c r="M1918" t="s"/>
      <c r="N1918" t="s">
        <v>184</v>
      </c>
      <c r="O1918" t="s">
        <v>78</v>
      </c>
      <c r="P1918" t="s">
        <v>180</v>
      </c>
      <c r="Q1918" t="s"/>
      <c r="R1918" t="s">
        <v>80</v>
      </c>
      <c r="S1918" t="s">
        <v>277</v>
      </c>
      <c r="T1918" t="s">
        <v>82</v>
      </c>
      <c r="U1918" t="s"/>
      <c r="V1918" t="s">
        <v>83</v>
      </c>
      <c r="W1918" t="s">
        <v>84</v>
      </c>
      <c r="X1918" t="s"/>
      <c r="Y1918" t="s">
        <v>85</v>
      </c>
      <c r="Z1918">
        <f>HYPERLINK("https://hotelmonitor-cachepage.eclerx.com/savepage/tk_15439115061315887_sr_2152.html","info")</f>
        <v/>
      </c>
      <c r="AA1918" t="n">
        <v>99093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/>
      <c r="AP1918" t="n">
        <v>28</v>
      </c>
      <c r="AQ1918" t="s">
        <v>88</v>
      </c>
      <c r="AR1918" t="s">
        <v>119</v>
      </c>
      <c r="AS1918" t="s"/>
      <c r="AT1918" t="s">
        <v>90</v>
      </c>
      <c r="AU1918" t="s"/>
      <c r="AV1918" t="s"/>
      <c r="AW1918" t="s"/>
      <c r="AX1918" t="s"/>
      <c r="AY1918" t="n">
        <v>2311989</v>
      </c>
      <c r="AZ1918" t="s">
        <v>183</v>
      </c>
      <c r="BA1918" t="s"/>
      <c r="BB1918" t="n">
        <v>27815</v>
      </c>
      <c r="BC1918" t="n">
        <v>9.9880796670914</v>
      </c>
      <c r="BD1918" t="n">
        <v>53.549484198577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180</v>
      </c>
      <c r="F1919" t="n">
        <v>530532</v>
      </c>
      <c r="G1919" t="s">
        <v>74</v>
      </c>
      <c r="H1919" t="s">
        <v>75</v>
      </c>
      <c r="I1919" t="s"/>
      <c r="J1919" t="s">
        <v>74</v>
      </c>
      <c r="K1919" t="n">
        <v>202</v>
      </c>
      <c r="L1919" t="s">
        <v>76</v>
      </c>
      <c r="M1919" t="s"/>
      <c r="N1919" t="s">
        <v>184</v>
      </c>
      <c r="O1919" t="s">
        <v>78</v>
      </c>
      <c r="P1919" t="s">
        <v>180</v>
      </c>
      <c r="Q1919" t="s"/>
      <c r="R1919" t="s">
        <v>80</v>
      </c>
      <c r="S1919" t="s">
        <v>277</v>
      </c>
      <c r="T1919" t="s">
        <v>82</v>
      </c>
      <c r="U1919" t="s"/>
      <c r="V1919" t="s">
        <v>83</v>
      </c>
      <c r="W1919" t="s">
        <v>84</v>
      </c>
      <c r="X1919" t="s"/>
      <c r="Y1919" t="s">
        <v>85</v>
      </c>
      <c r="Z1919">
        <f>HYPERLINK("https://hotelmonitor-cachepage.eclerx.com/savepage/tk_15439115061315887_sr_2152.html","info")</f>
        <v/>
      </c>
      <c r="AA1919" t="n">
        <v>99093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/>
      <c r="AP1919" t="n">
        <v>28</v>
      </c>
      <c r="AQ1919" t="s">
        <v>88</v>
      </c>
      <c r="AR1919" t="s">
        <v>119</v>
      </c>
      <c r="AS1919" t="s"/>
      <c r="AT1919" t="s">
        <v>90</v>
      </c>
      <c r="AU1919" t="s"/>
      <c r="AV1919" t="s"/>
      <c r="AW1919" t="s"/>
      <c r="AX1919" t="s"/>
      <c r="AY1919" t="n">
        <v>2311989</v>
      </c>
      <c r="AZ1919" t="s">
        <v>183</v>
      </c>
      <c r="BA1919" t="s"/>
      <c r="BB1919" t="n">
        <v>27815</v>
      </c>
      <c r="BC1919" t="n">
        <v>9.9880796670914</v>
      </c>
      <c r="BD1919" t="n">
        <v>53.549484198577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180</v>
      </c>
      <c r="F1920" t="n">
        <v>530532</v>
      </c>
      <c r="G1920" t="s">
        <v>74</v>
      </c>
      <c r="H1920" t="s">
        <v>75</v>
      </c>
      <c r="I1920" t="s"/>
      <c r="J1920" t="s">
        <v>74</v>
      </c>
      <c r="K1920" t="n">
        <v>204</v>
      </c>
      <c r="L1920" t="s">
        <v>76</v>
      </c>
      <c r="M1920" t="s"/>
      <c r="N1920" t="s">
        <v>184</v>
      </c>
      <c r="O1920" t="s">
        <v>78</v>
      </c>
      <c r="P1920" t="s">
        <v>180</v>
      </c>
      <c r="Q1920" t="s"/>
      <c r="R1920" t="s">
        <v>80</v>
      </c>
      <c r="S1920" t="s">
        <v>436</v>
      </c>
      <c r="T1920" t="s">
        <v>82</v>
      </c>
      <c r="U1920" t="s"/>
      <c r="V1920" t="s">
        <v>83</v>
      </c>
      <c r="W1920" t="s">
        <v>84</v>
      </c>
      <c r="X1920" t="s"/>
      <c r="Y1920" t="s">
        <v>85</v>
      </c>
      <c r="Z1920">
        <f>HYPERLINK("https://hotelmonitor-cachepage.eclerx.com/savepage/tk_15439115061315887_sr_2152.html","info")</f>
        <v/>
      </c>
      <c r="AA1920" t="n">
        <v>99093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/>
      <c r="AP1920" t="n">
        <v>28</v>
      </c>
      <c r="AQ1920" t="s">
        <v>88</v>
      </c>
      <c r="AR1920" t="s">
        <v>124</v>
      </c>
      <c r="AS1920" t="s"/>
      <c r="AT1920" t="s">
        <v>90</v>
      </c>
      <c r="AU1920" t="s"/>
      <c r="AV1920" t="s"/>
      <c r="AW1920" t="s"/>
      <c r="AX1920" t="s"/>
      <c r="AY1920" t="n">
        <v>2311989</v>
      </c>
      <c r="AZ1920" t="s">
        <v>183</v>
      </c>
      <c r="BA1920" t="s"/>
      <c r="BB1920" t="n">
        <v>27815</v>
      </c>
      <c r="BC1920" t="n">
        <v>9.9880796670914</v>
      </c>
      <c r="BD1920" t="n">
        <v>53.549484198577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180</v>
      </c>
      <c r="F1921" t="n">
        <v>530532</v>
      </c>
      <c r="G1921" t="s">
        <v>74</v>
      </c>
      <c r="H1921" t="s">
        <v>75</v>
      </c>
      <c r="I1921" t="s"/>
      <c r="J1921" t="s">
        <v>74</v>
      </c>
      <c r="K1921" t="n">
        <v>204</v>
      </c>
      <c r="L1921" t="s">
        <v>76</v>
      </c>
      <c r="M1921" t="s"/>
      <c r="N1921" t="s">
        <v>181</v>
      </c>
      <c r="O1921" t="s">
        <v>78</v>
      </c>
      <c r="P1921" t="s">
        <v>180</v>
      </c>
      <c r="Q1921" t="s"/>
      <c r="R1921" t="s">
        <v>80</v>
      </c>
      <c r="S1921" t="s">
        <v>436</v>
      </c>
      <c r="T1921" t="s">
        <v>82</v>
      </c>
      <c r="U1921" t="s"/>
      <c r="V1921" t="s">
        <v>83</v>
      </c>
      <c r="W1921" t="s">
        <v>94</v>
      </c>
      <c r="X1921" t="s"/>
      <c r="Y1921" t="s">
        <v>85</v>
      </c>
      <c r="Z1921">
        <f>HYPERLINK("https://hotelmonitor-cachepage.eclerx.com/savepage/tk_15439115061315887_sr_2152.html","info")</f>
        <v/>
      </c>
      <c r="AA1921" t="n">
        <v>99093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/>
      <c r="AP1921" t="n">
        <v>28</v>
      </c>
      <c r="AQ1921" t="s">
        <v>88</v>
      </c>
      <c r="AR1921" t="s">
        <v>110</v>
      </c>
      <c r="AS1921" t="s"/>
      <c r="AT1921" t="s">
        <v>90</v>
      </c>
      <c r="AU1921" t="s"/>
      <c r="AV1921" t="s"/>
      <c r="AW1921" t="s"/>
      <c r="AX1921" t="s"/>
      <c r="AY1921" t="n">
        <v>2311989</v>
      </c>
      <c r="AZ1921" t="s">
        <v>183</v>
      </c>
      <c r="BA1921" t="s"/>
      <c r="BB1921" t="n">
        <v>27815</v>
      </c>
      <c r="BC1921" t="n">
        <v>9.9880796670914</v>
      </c>
      <c r="BD1921" t="n">
        <v>53.549484198577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180</v>
      </c>
      <c r="F1922" t="n">
        <v>530532</v>
      </c>
      <c r="G1922" t="s">
        <v>74</v>
      </c>
      <c r="H1922" t="s">
        <v>75</v>
      </c>
      <c r="I1922" t="s"/>
      <c r="J1922" t="s">
        <v>74</v>
      </c>
      <c r="K1922" t="n">
        <v>204</v>
      </c>
      <c r="L1922" t="s">
        <v>76</v>
      </c>
      <c r="M1922" t="s"/>
      <c r="N1922" t="s">
        <v>184</v>
      </c>
      <c r="O1922" t="s">
        <v>78</v>
      </c>
      <c r="P1922" t="s">
        <v>180</v>
      </c>
      <c r="Q1922" t="s"/>
      <c r="R1922" t="s">
        <v>80</v>
      </c>
      <c r="S1922" t="s">
        <v>436</v>
      </c>
      <c r="T1922" t="s">
        <v>82</v>
      </c>
      <c r="U1922" t="s"/>
      <c r="V1922" t="s">
        <v>83</v>
      </c>
      <c r="W1922" t="s">
        <v>84</v>
      </c>
      <c r="X1922" t="s"/>
      <c r="Y1922" t="s">
        <v>85</v>
      </c>
      <c r="Z1922">
        <f>HYPERLINK("https://hotelmonitor-cachepage.eclerx.com/savepage/tk_15439115061315887_sr_2152.html","info")</f>
        <v/>
      </c>
      <c r="AA1922" t="n">
        <v>99093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/>
      <c r="AP1922" t="n">
        <v>28</v>
      </c>
      <c r="AQ1922" t="s">
        <v>88</v>
      </c>
      <c r="AR1922" t="s">
        <v>124</v>
      </c>
      <c r="AS1922" t="s"/>
      <c r="AT1922" t="s">
        <v>90</v>
      </c>
      <c r="AU1922" t="s"/>
      <c r="AV1922" t="s"/>
      <c r="AW1922" t="s"/>
      <c r="AX1922" t="s"/>
      <c r="AY1922" t="n">
        <v>2311989</v>
      </c>
      <c r="AZ1922" t="s">
        <v>183</v>
      </c>
      <c r="BA1922" t="s"/>
      <c r="BB1922" t="n">
        <v>27815</v>
      </c>
      <c r="BC1922" t="n">
        <v>9.9880796670914</v>
      </c>
      <c r="BD1922" t="n">
        <v>53.549484198577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180</v>
      </c>
      <c r="F1923" t="n">
        <v>530532</v>
      </c>
      <c r="G1923" t="s">
        <v>74</v>
      </c>
      <c r="H1923" t="s">
        <v>75</v>
      </c>
      <c r="I1923" t="s"/>
      <c r="J1923" t="s">
        <v>74</v>
      </c>
      <c r="K1923" t="n">
        <v>206</v>
      </c>
      <c r="L1923" t="s">
        <v>76</v>
      </c>
      <c r="M1923" t="s"/>
      <c r="N1923" t="s">
        <v>195</v>
      </c>
      <c r="O1923" t="s">
        <v>78</v>
      </c>
      <c r="P1923" t="s">
        <v>180</v>
      </c>
      <c r="Q1923" t="s"/>
      <c r="R1923" t="s">
        <v>80</v>
      </c>
      <c r="S1923" t="s">
        <v>194</v>
      </c>
      <c r="T1923" t="s">
        <v>82</v>
      </c>
      <c r="U1923" t="s"/>
      <c r="V1923" t="s">
        <v>83</v>
      </c>
      <c r="W1923" t="s">
        <v>84</v>
      </c>
      <c r="X1923" t="s"/>
      <c r="Y1923" t="s">
        <v>85</v>
      </c>
      <c r="Z1923">
        <f>HYPERLINK("https://hotelmonitor-cachepage.eclerx.com/savepage/tk_15439115061315887_sr_2152.html","info")</f>
        <v/>
      </c>
      <c r="AA1923" t="n">
        <v>99093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/>
      <c r="AP1923" t="n">
        <v>28</v>
      </c>
      <c r="AQ1923" t="s">
        <v>88</v>
      </c>
      <c r="AR1923" t="s">
        <v>126</v>
      </c>
      <c r="AS1923" t="s"/>
      <c r="AT1923" t="s">
        <v>90</v>
      </c>
      <c r="AU1923" t="s"/>
      <c r="AV1923" t="s"/>
      <c r="AW1923" t="s"/>
      <c r="AX1923" t="s"/>
      <c r="AY1923" t="n">
        <v>2311989</v>
      </c>
      <c r="AZ1923" t="s">
        <v>183</v>
      </c>
      <c r="BA1923" t="s"/>
      <c r="BB1923" t="n">
        <v>27815</v>
      </c>
      <c r="BC1923" t="n">
        <v>9.9880796670914</v>
      </c>
      <c r="BD1923" t="n">
        <v>53.549484198577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180</v>
      </c>
      <c r="F1924" t="n">
        <v>530532</v>
      </c>
      <c r="G1924" t="s">
        <v>74</v>
      </c>
      <c r="H1924" t="s">
        <v>75</v>
      </c>
      <c r="I1924" t="s"/>
      <c r="J1924" t="s">
        <v>74</v>
      </c>
      <c r="K1924" t="n">
        <v>207</v>
      </c>
      <c r="L1924" t="s">
        <v>76</v>
      </c>
      <c r="M1924" t="s"/>
      <c r="N1924" t="s">
        <v>191</v>
      </c>
      <c r="O1924" t="s">
        <v>78</v>
      </c>
      <c r="P1924" t="s">
        <v>180</v>
      </c>
      <c r="Q1924" t="s"/>
      <c r="R1924" t="s">
        <v>80</v>
      </c>
      <c r="S1924" t="s">
        <v>278</v>
      </c>
      <c r="T1924" t="s">
        <v>82</v>
      </c>
      <c r="U1924" t="s"/>
      <c r="V1924" t="s">
        <v>83</v>
      </c>
      <c r="W1924" t="s">
        <v>84</v>
      </c>
      <c r="X1924" t="s"/>
      <c r="Y1924" t="s">
        <v>85</v>
      </c>
      <c r="Z1924">
        <f>HYPERLINK("https://hotelmonitor-cachepage.eclerx.com/savepage/tk_15439115061315887_sr_2152.html","info")</f>
        <v/>
      </c>
      <c r="AA1924" t="n">
        <v>99093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87</v>
      </c>
      <c r="AO1924" t="s"/>
      <c r="AP1924" t="n">
        <v>28</v>
      </c>
      <c r="AQ1924" t="s">
        <v>88</v>
      </c>
      <c r="AR1924" t="s">
        <v>89</v>
      </c>
      <c r="AS1924" t="s"/>
      <c r="AT1924" t="s">
        <v>90</v>
      </c>
      <c r="AU1924" t="s"/>
      <c r="AV1924" t="s"/>
      <c r="AW1924" t="s"/>
      <c r="AX1924" t="s"/>
      <c r="AY1924" t="n">
        <v>2311989</v>
      </c>
      <c r="AZ1924" t="s">
        <v>183</v>
      </c>
      <c r="BA1924" t="s"/>
      <c r="BB1924" t="n">
        <v>27815</v>
      </c>
      <c r="BC1924" t="n">
        <v>9.9880796670914</v>
      </c>
      <c r="BD1924" t="n">
        <v>53.549484198577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180</v>
      </c>
      <c r="F1925" t="n">
        <v>530532</v>
      </c>
      <c r="G1925" t="s">
        <v>74</v>
      </c>
      <c r="H1925" t="s">
        <v>75</v>
      </c>
      <c r="I1925" t="s"/>
      <c r="J1925" t="s">
        <v>74</v>
      </c>
      <c r="K1925" t="n">
        <v>213</v>
      </c>
      <c r="L1925" t="s">
        <v>76</v>
      </c>
      <c r="M1925" t="s"/>
      <c r="N1925" t="s">
        <v>181</v>
      </c>
      <c r="O1925" t="s">
        <v>78</v>
      </c>
      <c r="P1925" t="s">
        <v>180</v>
      </c>
      <c r="Q1925" t="s"/>
      <c r="R1925" t="s">
        <v>80</v>
      </c>
      <c r="S1925" t="s">
        <v>199</v>
      </c>
      <c r="T1925" t="s">
        <v>82</v>
      </c>
      <c r="U1925" t="s"/>
      <c r="V1925" t="s">
        <v>83</v>
      </c>
      <c r="W1925" t="s">
        <v>94</v>
      </c>
      <c r="X1925" t="s"/>
      <c r="Y1925" t="s">
        <v>85</v>
      </c>
      <c r="Z1925">
        <f>HYPERLINK("https://hotelmonitor-cachepage.eclerx.com/savepage/tk_15439115061315887_sr_2152.html","info")</f>
        <v/>
      </c>
      <c r="AA1925" t="n">
        <v>99093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87</v>
      </c>
      <c r="AO1925" t="s"/>
      <c r="AP1925" t="n">
        <v>28</v>
      </c>
      <c r="AQ1925" t="s">
        <v>88</v>
      </c>
      <c r="AR1925" t="s">
        <v>189</v>
      </c>
      <c r="AS1925" t="s"/>
      <c r="AT1925" t="s">
        <v>90</v>
      </c>
      <c r="AU1925" t="s"/>
      <c r="AV1925" t="s"/>
      <c r="AW1925" t="s"/>
      <c r="AX1925" t="s"/>
      <c r="AY1925" t="n">
        <v>2311989</v>
      </c>
      <c r="AZ1925" t="s">
        <v>183</v>
      </c>
      <c r="BA1925" t="s"/>
      <c r="BB1925" t="n">
        <v>27815</v>
      </c>
      <c r="BC1925" t="n">
        <v>9.9880796670914</v>
      </c>
      <c r="BD1925" t="n">
        <v>53.549484198577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180</v>
      </c>
      <c r="F1926" t="n">
        <v>530532</v>
      </c>
      <c r="G1926" t="s">
        <v>74</v>
      </c>
      <c r="H1926" t="s">
        <v>75</v>
      </c>
      <c r="I1926" t="s"/>
      <c r="J1926" t="s">
        <v>74</v>
      </c>
      <c r="K1926" t="n">
        <v>213</v>
      </c>
      <c r="L1926" t="s">
        <v>76</v>
      </c>
      <c r="M1926" t="s"/>
      <c r="N1926" t="s">
        <v>198</v>
      </c>
      <c r="O1926" t="s">
        <v>78</v>
      </c>
      <c r="P1926" t="s">
        <v>180</v>
      </c>
      <c r="Q1926" t="s"/>
      <c r="R1926" t="s">
        <v>80</v>
      </c>
      <c r="S1926" t="s">
        <v>199</v>
      </c>
      <c r="T1926" t="s">
        <v>82</v>
      </c>
      <c r="U1926" t="s"/>
      <c r="V1926" t="s">
        <v>83</v>
      </c>
      <c r="W1926" t="s">
        <v>84</v>
      </c>
      <c r="X1926" t="s"/>
      <c r="Y1926" t="s">
        <v>85</v>
      </c>
      <c r="Z1926">
        <f>HYPERLINK("https://hotelmonitor-cachepage.eclerx.com/savepage/tk_15439115061315887_sr_2152.html","info")</f>
        <v/>
      </c>
      <c r="AA1926" t="n">
        <v>99093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87</v>
      </c>
      <c r="AO1926" t="s"/>
      <c r="AP1926" t="n">
        <v>28</v>
      </c>
      <c r="AQ1926" t="s">
        <v>88</v>
      </c>
      <c r="AR1926" t="s">
        <v>140</v>
      </c>
      <c r="AS1926" t="s"/>
      <c r="AT1926" t="s">
        <v>90</v>
      </c>
      <c r="AU1926" t="s"/>
      <c r="AV1926" t="s"/>
      <c r="AW1926" t="s"/>
      <c r="AX1926" t="s"/>
      <c r="AY1926" t="n">
        <v>2311989</v>
      </c>
      <c r="AZ1926" t="s">
        <v>183</v>
      </c>
      <c r="BA1926" t="s"/>
      <c r="BB1926" t="n">
        <v>27815</v>
      </c>
      <c r="BC1926" t="n">
        <v>9.9880796670914</v>
      </c>
      <c r="BD1926" t="n">
        <v>53.549484198577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180</v>
      </c>
      <c r="F1927" t="n">
        <v>530532</v>
      </c>
      <c r="G1927" t="s">
        <v>74</v>
      </c>
      <c r="H1927" t="s">
        <v>75</v>
      </c>
      <c r="I1927" t="s"/>
      <c r="J1927" t="s">
        <v>74</v>
      </c>
      <c r="K1927" t="n">
        <v>213</v>
      </c>
      <c r="L1927" t="s">
        <v>76</v>
      </c>
      <c r="M1927" t="s"/>
      <c r="N1927" t="s">
        <v>198</v>
      </c>
      <c r="O1927" t="s">
        <v>78</v>
      </c>
      <c r="P1927" t="s">
        <v>180</v>
      </c>
      <c r="Q1927" t="s"/>
      <c r="R1927" t="s">
        <v>80</v>
      </c>
      <c r="S1927" t="s">
        <v>199</v>
      </c>
      <c r="T1927" t="s">
        <v>82</v>
      </c>
      <c r="U1927" t="s"/>
      <c r="V1927" t="s">
        <v>83</v>
      </c>
      <c r="W1927" t="s">
        <v>84</v>
      </c>
      <c r="X1927" t="s"/>
      <c r="Y1927" t="s">
        <v>85</v>
      </c>
      <c r="Z1927">
        <f>HYPERLINK("https://hotelmonitor-cachepage.eclerx.com/savepage/tk_15439115061315887_sr_2152.html","info")</f>
        <v/>
      </c>
      <c r="AA1927" t="n">
        <v>99093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87</v>
      </c>
      <c r="AO1927" t="s"/>
      <c r="AP1927" t="n">
        <v>28</v>
      </c>
      <c r="AQ1927" t="s">
        <v>88</v>
      </c>
      <c r="AR1927" t="s">
        <v>186</v>
      </c>
      <c r="AS1927" t="s"/>
      <c r="AT1927" t="s">
        <v>90</v>
      </c>
      <c r="AU1927" t="s"/>
      <c r="AV1927" t="s"/>
      <c r="AW1927" t="s"/>
      <c r="AX1927" t="s"/>
      <c r="AY1927" t="n">
        <v>2311989</v>
      </c>
      <c r="AZ1927" t="s">
        <v>183</v>
      </c>
      <c r="BA1927" t="s"/>
      <c r="BB1927" t="n">
        <v>27815</v>
      </c>
      <c r="BC1927" t="n">
        <v>9.9880796670914</v>
      </c>
      <c r="BD1927" t="n">
        <v>53.549484198577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180</v>
      </c>
      <c r="F1928" t="n">
        <v>530532</v>
      </c>
      <c r="G1928" t="s">
        <v>74</v>
      </c>
      <c r="H1928" t="s">
        <v>75</v>
      </c>
      <c r="I1928" t="s"/>
      <c r="J1928" t="s">
        <v>74</v>
      </c>
      <c r="K1928" t="n">
        <v>214</v>
      </c>
      <c r="L1928" t="s">
        <v>76</v>
      </c>
      <c r="M1928" t="s"/>
      <c r="N1928" t="s">
        <v>181</v>
      </c>
      <c r="O1928" t="s">
        <v>78</v>
      </c>
      <c r="P1928" t="s">
        <v>180</v>
      </c>
      <c r="Q1928" t="s"/>
      <c r="R1928" t="s">
        <v>80</v>
      </c>
      <c r="S1928" t="s">
        <v>163</v>
      </c>
      <c r="T1928" t="s">
        <v>82</v>
      </c>
      <c r="U1928" t="s"/>
      <c r="V1928" t="s">
        <v>83</v>
      </c>
      <c r="W1928" t="s">
        <v>94</v>
      </c>
      <c r="X1928" t="s"/>
      <c r="Y1928" t="s">
        <v>85</v>
      </c>
      <c r="Z1928">
        <f>HYPERLINK("https://hotelmonitor-cachepage.eclerx.com/savepage/tk_15439115061315887_sr_2152.html","info")</f>
        <v/>
      </c>
      <c r="AA1928" t="n">
        <v>99093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87</v>
      </c>
      <c r="AO1928" t="s"/>
      <c r="AP1928" t="n">
        <v>28</v>
      </c>
      <c r="AQ1928" t="s">
        <v>88</v>
      </c>
      <c r="AR1928" t="s">
        <v>116</v>
      </c>
      <c r="AS1928" t="s"/>
      <c r="AT1928" t="s">
        <v>90</v>
      </c>
      <c r="AU1928" t="s"/>
      <c r="AV1928" t="s"/>
      <c r="AW1928" t="s"/>
      <c r="AX1928" t="s"/>
      <c r="AY1928" t="n">
        <v>2311989</v>
      </c>
      <c r="AZ1928" t="s">
        <v>183</v>
      </c>
      <c r="BA1928" t="s"/>
      <c r="BB1928" t="n">
        <v>27815</v>
      </c>
      <c r="BC1928" t="n">
        <v>9.9880796670914</v>
      </c>
      <c r="BD1928" t="n">
        <v>53.549484198577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180</v>
      </c>
      <c r="F1929" t="n">
        <v>530532</v>
      </c>
      <c r="G1929" t="s">
        <v>74</v>
      </c>
      <c r="H1929" t="s">
        <v>75</v>
      </c>
      <c r="I1929" t="s"/>
      <c r="J1929" t="s">
        <v>74</v>
      </c>
      <c r="K1929" t="n">
        <v>220</v>
      </c>
      <c r="L1929" t="s">
        <v>76</v>
      </c>
      <c r="M1929" t="s"/>
      <c r="N1929" t="s">
        <v>203</v>
      </c>
      <c r="O1929" t="s">
        <v>78</v>
      </c>
      <c r="P1929" t="s">
        <v>180</v>
      </c>
      <c r="Q1929" t="s"/>
      <c r="R1929" t="s">
        <v>80</v>
      </c>
      <c r="S1929" t="s">
        <v>204</v>
      </c>
      <c r="T1929" t="s">
        <v>82</v>
      </c>
      <c r="U1929" t="s"/>
      <c r="V1929" t="s">
        <v>83</v>
      </c>
      <c r="W1929" t="s">
        <v>84</v>
      </c>
      <c r="X1929" t="s"/>
      <c r="Y1929" t="s">
        <v>85</v>
      </c>
      <c r="Z1929">
        <f>HYPERLINK("https://hotelmonitor-cachepage.eclerx.com/savepage/tk_15439115061315887_sr_2152.html","info")</f>
        <v/>
      </c>
      <c r="AA1929" t="n">
        <v>99093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87</v>
      </c>
      <c r="AO1929" t="s"/>
      <c r="AP1929" t="n">
        <v>28</v>
      </c>
      <c r="AQ1929" t="s">
        <v>88</v>
      </c>
      <c r="AR1929" t="s">
        <v>89</v>
      </c>
      <c r="AS1929" t="s"/>
      <c r="AT1929" t="s">
        <v>90</v>
      </c>
      <c r="AU1929" t="s"/>
      <c r="AV1929" t="s"/>
      <c r="AW1929" t="s"/>
      <c r="AX1929" t="s"/>
      <c r="AY1929" t="n">
        <v>2311989</v>
      </c>
      <c r="AZ1929" t="s">
        <v>183</v>
      </c>
      <c r="BA1929" t="s"/>
      <c r="BB1929" t="n">
        <v>27815</v>
      </c>
      <c r="BC1929" t="n">
        <v>9.9880796670914</v>
      </c>
      <c r="BD1929" t="n">
        <v>53.549484198577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180</v>
      </c>
      <c r="F1930" t="n">
        <v>530532</v>
      </c>
      <c r="G1930" t="s">
        <v>74</v>
      </c>
      <c r="H1930" t="s">
        <v>75</v>
      </c>
      <c r="I1930" t="s"/>
      <c r="J1930" t="s">
        <v>74</v>
      </c>
      <c r="K1930" t="n">
        <v>225</v>
      </c>
      <c r="L1930" t="s">
        <v>76</v>
      </c>
      <c r="M1930" t="s"/>
      <c r="N1930" t="s">
        <v>193</v>
      </c>
      <c r="O1930" t="s">
        <v>78</v>
      </c>
      <c r="P1930" t="s">
        <v>180</v>
      </c>
      <c r="Q1930" t="s"/>
      <c r="R1930" t="s">
        <v>80</v>
      </c>
      <c r="S1930" t="s">
        <v>330</v>
      </c>
      <c r="T1930" t="s">
        <v>82</v>
      </c>
      <c r="U1930" t="s"/>
      <c r="V1930" t="s">
        <v>83</v>
      </c>
      <c r="W1930" t="s">
        <v>84</v>
      </c>
      <c r="X1930" t="s"/>
      <c r="Y1930" t="s">
        <v>85</v>
      </c>
      <c r="Z1930">
        <f>HYPERLINK("https://hotelmonitor-cachepage.eclerx.com/savepage/tk_15439115061315887_sr_2152.html","info")</f>
        <v/>
      </c>
      <c r="AA1930" t="n">
        <v>99093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87</v>
      </c>
      <c r="AO1930" t="s"/>
      <c r="AP1930" t="n">
        <v>28</v>
      </c>
      <c r="AQ1930" t="s">
        <v>88</v>
      </c>
      <c r="AR1930" t="s">
        <v>89</v>
      </c>
      <c r="AS1930" t="s"/>
      <c r="AT1930" t="s">
        <v>90</v>
      </c>
      <c r="AU1930" t="s"/>
      <c r="AV1930" t="s"/>
      <c r="AW1930" t="s"/>
      <c r="AX1930" t="s"/>
      <c r="AY1930" t="n">
        <v>2311989</v>
      </c>
      <c r="AZ1930" t="s">
        <v>183</v>
      </c>
      <c r="BA1930" t="s"/>
      <c r="BB1930" t="n">
        <v>27815</v>
      </c>
      <c r="BC1930" t="n">
        <v>9.9880796670914</v>
      </c>
      <c r="BD1930" t="n">
        <v>53.549484198577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180</v>
      </c>
      <c r="F1931" t="n">
        <v>530532</v>
      </c>
      <c r="G1931" t="s">
        <v>74</v>
      </c>
      <c r="H1931" t="s">
        <v>75</v>
      </c>
      <c r="I1931" t="s"/>
      <c r="J1931" t="s">
        <v>74</v>
      </c>
      <c r="K1931" t="n">
        <v>228</v>
      </c>
      <c r="L1931" t="s">
        <v>76</v>
      </c>
      <c r="M1931" t="s"/>
      <c r="N1931" t="s">
        <v>217</v>
      </c>
      <c r="O1931" t="s">
        <v>78</v>
      </c>
      <c r="P1931" t="s">
        <v>180</v>
      </c>
      <c r="Q1931" t="s"/>
      <c r="R1931" t="s">
        <v>80</v>
      </c>
      <c r="S1931" t="s">
        <v>395</v>
      </c>
      <c r="T1931" t="s">
        <v>82</v>
      </c>
      <c r="U1931" t="s"/>
      <c r="V1931" t="s">
        <v>83</v>
      </c>
      <c r="W1931" t="s">
        <v>84</v>
      </c>
      <c r="X1931" t="s"/>
      <c r="Y1931" t="s">
        <v>85</v>
      </c>
      <c r="Z1931">
        <f>HYPERLINK("https://hotelmonitor-cachepage.eclerx.com/savepage/tk_15439115061315887_sr_2152.html","info")</f>
        <v/>
      </c>
      <c r="AA1931" t="n">
        <v>99093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87</v>
      </c>
      <c r="AO1931" t="s"/>
      <c r="AP1931" t="n">
        <v>28</v>
      </c>
      <c r="AQ1931" t="s">
        <v>88</v>
      </c>
      <c r="AR1931" t="s">
        <v>119</v>
      </c>
      <c r="AS1931" t="s"/>
      <c r="AT1931" t="s">
        <v>90</v>
      </c>
      <c r="AU1931" t="s"/>
      <c r="AV1931" t="s"/>
      <c r="AW1931" t="s"/>
      <c r="AX1931" t="s"/>
      <c r="AY1931" t="n">
        <v>2311989</v>
      </c>
      <c r="AZ1931" t="s">
        <v>183</v>
      </c>
      <c r="BA1931" t="s"/>
      <c r="BB1931" t="n">
        <v>27815</v>
      </c>
      <c r="BC1931" t="n">
        <v>9.9880796670914</v>
      </c>
      <c r="BD1931" t="n">
        <v>53.549484198577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180</v>
      </c>
      <c r="F1932" t="n">
        <v>530532</v>
      </c>
      <c r="G1932" t="s">
        <v>74</v>
      </c>
      <c r="H1932" t="s">
        <v>75</v>
      </c>
      <c r="I1932" t="s"/>
      <c r="J1932" t="s">
        <v>74</v>
      </c>
      <c r="K1932" t="n">
        <v>228</v>
      </c>
      <c r="L1932" t="s">
        <v>76</v>
      </c>
      <c r="M1932" t="s"/>
      <c r="N1932" t="s">
        <v>196</v>
      </c>
      <c r="O1932" t="s">
        <v>78</v>
      </c>
      <c r="P1932" t="s">
        <v>180</v>
      </c>
      <c r="Q1932" t="s"/>
      <c r="R1932" t="s">
        <v>80</v>
      </c>
      <c r="S1932" t="s">
        <v>395</v>
      </c>
      <c r="T1932" t="s">
        <v>82</v>
      </c>
      <c r="U1932" t="s"/>
      <c r="V1932" t="s">
        <v>83</v>
      </c>
      <c r="W1932" t="s">
        <v>94</v>
      </c>
      <c r="X1932" t="s"/>
      <c r="Y1932" t="s">
        <v>85</v>
      </c>
      <c r="Z1932">
        <f>HYPERLINK("https://hotelmonitor-cachepage.eclerx.com/savepage/tk_15439115061315887_sr_2152.html","info")</f>
        <v/>
      </c>
      <c r="AA1932" t="n">
        <v>99093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87</v>
      </c>
      <c r="AO1932" t="s"/>
      <c r="AP1932" t="n">
        <v>28</v>
      </c>
      <c r="AQ1932" t="s">
        <v>88</v>
      </c>
      <c r="AR1932" t="s">
        <v>110</v>
      </c>
      <c r="AS1932" t="s"/>
      <c r="AT1932" t="s">
        <v>90</v>
      </c>
      <c r="AU1932" t="s"/>
      <c r="AV1932" t="s"/>
      <c r="AW1932" t="s"/>
      <c r="AX1932" t="s"/>
      <c r="AY1932" t="n">
        <v>2311989</v>
      </c>
      <c r="AZ1932" t="s">
        <v>183</v>
      </c>
      <c r="BA1932" t="s"/>
      <c r="BB1932" t="n">
        <v>27815</v>
      </c>
      <c r="BC1932" t="n">
        <v>9.9880796670914</v>
      </c>
      <c r="BD1932" t="n">
        <v>53.549484198577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180</v>
      </c>
      <c r="F1933" t="n">
        <v>530532</v>
      </c>
      <c r="G1933" t="s">
        <v>74</v>
      </c>
      <c r="H1933" t="s">
        <v>75</v>
      </c>
      <c r="I1933" t="s"/>
      <c r="J1933" t="s">
        <v>74</v>
      </c>
      <c r="K1933" t="n">
        <v>230</v>
      </c>
      <c r="L1933" t="s">
        <v>76</v>
      </c>
      <c r="M1933" t="s"/>
      <c r="N1933" t="s">
        <v>217</v>
      </c>
      <c r="O1933" t="s">
        <v>78</v>
      </c>
      <c r="P1933" t="s">
        <v>180</v>
      </c>
      <c r="Q1933" t="s"/>
      <c r="R1933" t="s">
        <v>80</v>
      </c>
      <c r="S1933" t="s">
        <v>279</v>
      </c>
      <c r="T1933" t="s">
        <v>82</v>
      </c>
      <c r="U1933" t="s"/>
      <c r="V1933" t="s">
        <v>83</v>
      </c>
      <c r="W1933" t="s">
        <v>84</v>
      </c>
      <c r="X1933" t="s"/>
      <c r="Y1933" t="s">
        <v>85</v>
      </c>
      <c r="Z1933">
        <f>HYPERLINK("https://hotelmonitor-cachepage.eclerx.com/savepage/tk_15439115061315887_sr_2152.html","info")</f>
        <v/>
      </c>
      <c r="AA1933" t="n">
        <v>99093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87</v>
      </c>
      <c r="AO1933" t="s"/>
      <c r="AP1933" t="n">
        <v>28</v>
      </c>
      <c r="AQ1933" t="s">
        <v>88</v>
      </c>
      <c r="AR1933" t="s">
        <v>124</v>
      </c>
      <c r="AS1933" t="s"/>
      <c r="AT1933" t="s">
        <v>90</v>
      </c>
      <c r="AU1933" t="s"/>
      <c r="AV1933" t="s"/>
      <c r="AW1933" t="s"/>
      <c r="AX1933" t="s"/>
      <c r="AY1933" t="n">
        <v>2311989</v>
      </c>
      <c r="AZ1933" t="s">
        <v>183</v>
      </c>
      <c r="BA1933" t="s"/>
      <c r="BB1933" t="n">
        <v>27815</v>
      </c>
      <c r="BC1933" t="n">
        <v>9.9880796670914</v>
      </c>
      <c r="BD1933" t="n">
        <v>53.549484198577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180</v>
      </c>
      <c r="F1934" t="n">
        <v>530532</v>
      </c>
      <c r="G1934" t="s">
        <v>74</v>
      </c>
      <c r="H1934" t="s">
        <v>75</v>
      </c>
      <c r="I1934" t="s"/>
      <c r="J1934" t="s">
        <v>74</v>
      </c>
      <c r="K1934" t="n">
        <v>234</v>
      </c>
      <c r="L1934" t="s">
        <v>76</v>
      </c>
      <c r="M1934" t="s"/>
      <c r="N1934" t="s">
        <v>213</v>
      </c>
      <c r="O1934" t="s">
        <v>78</v>
      </c>
      <c r="P1934" t="s">
        <v>180</v>
      </c>
      <c r="Q1934" t="s"/>
      <c r="R1934" t="s">
        <v>80</v>
      </c>
      <c r="S1934" t="s">
        <v>214</v>
      </c>
      <c r="T1934" t="s">
        <v>82</v>
      </c>
      <c r="U1934" t="s"/>
      <c r="V1934" t="s">
        <v>83</v>
      </c>
      <c r="W1934" t="s">
        <v>84</v>
      </c>
      <c r="X1934" t="s"/>
      <c r="Y1934" t="s">
        <v>85</v>
      </c>
      <c r="Z1934">
        <f>HYPERLINK("https://hotelmonitor-cachepage.eclerx.com/savepage/tk_15439115061315887_sr_2152.html","info")</f>
        <v/>
      </c>
      <c r="AA1934" t="n">
        <v>99093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87</v>
      </c>
      <c r="AO1934" t="s"/>
      <c r="AP1934" t="n">
        <v>28</v>
      </c>
      <c r="AQ1934" t="s">
        <v>88</v>
      </c>
      <c r="AR1934" t="s">
        <v>126</v>
      </c>
      <c r="AS1934" t="s"/>
      <c r="AT1934" t="s">
        <v>90</v>
      </c>
      <c r="AU1934" t="s"/>
      <c r="AV1934" t="s"/>
      <c r="AW1934" t="s"/>
      <c r="AX1934" t="s"/>
      <c r="AY1934" t="n">
        <v>2311989</v>
      </c>
      <c r="AZ1934" t="s">
        <v>183</v>
      </c>
      <c r="BA1934" t="s"/>
      <c r="BB1934" t="n">
        <v>27815</v>
      </c>
      <c r="BC1934" t="n">
        <v>9.9880796670914</v>
      </c>
      <c r="BD1934" t="n">
        <v>53.549484198577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180</v>
      </c>
      <c r="F1935" t="n">
        <v>530532</v>
      </c>
      <c r="G1935" t="s">
        <v>74</v>
      </c>
      <c r="H1935" t="s">
        <v>75</v>
      </c>
      <c r="I1935" t="s"/>
      <c r="J1935" t="s">
        <v>74</v>
      </c>
      <c r="K1935" t="n">
        <v>234</v>
      </c>
      <c r="L1935" t="s">
        <v>76</v>
      </c>
      <c r="M1935" t="s"/>
      <c r="N1935" t="s">
        <v>203</v>
      </c>
      <c r="O1935" t="s">
        <v>78</v>
      </c>
      <c r="P1935" t="s">
        <v>180</v>
      </c>
      <c r="Q1935" t="s"/>
      <c r="R1935" t="s">
        <v>80</v>
      </c>
      <c r="S1935" t="s">
        <v>214</v>
      </c>
      <c r="T1935" t="s">
        <v>82</v>
      </c>
      <c r="U1935" t="s"/>
      <c r="V1935" t="s">
        <v>83</v>
      </c>
      <c r="W1935" t="s">
        <v>84</v>
      </c>
      <c r="X1935" t="s"/>
      <c r="Y1935" t="s">
        <v>85</v>
      </c>
      <c r="Z1935">
        <f>HYPERLINK("https://hotelmonitor-cachepage.eclerx.com/savepage/tk_15439115061315887_sr_2152.html","info")</f>
        <v/>
      </c>
      <c r="AA1935" t="n">
        <v>99093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87</v>
      </c>
      <c r="AO1935" t="s"/>
      <c r="AP1935" t="n">
        <v>28</v>
      </c>
      <c r="AQ1935" t="s">
        <v>88</v>
      </c>
      <c r="AR1935" t="s">
        <v>89</v>
      </c>
      <c r="AS1935" t="s"/>
      <c r="AT1935" t="s">
        <v>90</v>
      </c>
      <c r="AU1935" t="s"/>
      <c r="AV1935" t="s"/>
      <c r="AW1935" t="s"/>
      <c r="AX1935" t="s"/>
      <c r="AY1935" t="n">
        <v>2311989</v>
      </c>
      <c r="AZ1935" t="s">
        <v>183</v>
      </c>
      <c r="BA1935" t="s"/>
      <c r="BB1935" t="n">
        <v>27815</v>
      </c>
      <c r="BC1935" t="n">
        <v>9.9880796670914</v>
      </c>
      <c r="BD1935" t="n">
        <v>53.549484198577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180</v>
      </c>
      <c r="F1936" t="n">
        <v>530532</v>
      </c>
      <c r="G1936" t="s">
        <v>74</v>
      </c>
      <c r="H1936" t="s">
        <v>75</v>
      </c>
      <c r="I1936" t="s"/>
      <c r="J1936" t="s">
        <v>74</v>
      </c>
      <c r="K1936" t="n">
        <v>238</v>
      </c>
      <c r="L1936" t="s">
        <v>76</v>
      </c>
      <c r="M1936" t="s"/>
      <c r="N1936" t="s">
        <v>196</v>
      </c>
      <c r="O1936" t="s">
        <v>78</v>
      </c>
      <c r="P1936" t="s">
        <v>180</v>
      </c>
      <c r="Q1936" t="s"/>
      <c r="R1936" t="s">
        <v>80</v>
      </c>
      <c r="S1936" t="s">
        <v>833</v>
      </c>
      <c r="T1936" t="s">
        <v>82</v>
      </c>
      <c r="U1936" t="s"/>
      <c r="V1936" t="s">
        <v>83</v>
      </c>
      <c r="W1936" t="s">
        <v>94</v>
      </c>
      <c r="X1936" t="s"/>
      <c r="Y1936" t="s">
        <v>85</v>
      </c>
      <c r="Z1936">
        <f>HYPERLINK("https://hotelmonitor-cachepage.eclerx.com/savepage/tk_15439115061315887_sr_2152.html","info")</f>
        <v/>
      </c>
      <c r="AA1936" t="n">
        <v>99093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87</v>
      </c>
      <c r="AO1936" t="s"/>
      <c r="AP1936" t="n">
        <v>28</v>
      </c>
      <c r="AQ1936" t="s">
        <v>88</v>
      </c>
      <c r="AR1936" t="s">
        <v>189</v>
      </c>
      <c r="AS1936" t="s"/>
      <c r="AT1936" t="s">
        <v>90</v>
      </c>
      <c r="AU1936" t="s"/>
      <c r="AV1936" t="s"/>
      <c r="AW1936" t="s"/>
      <c r="AX1936" t="s"/>
      <c r="AY1936" t="n">
        <v>2311989</v>
      </c>
      <c r="AZ1936" t="s">
        <v>183</v>
      </c>
      <c r="BA1936" t="s"/>
      <c r="BB1936" t="n">
        <v>27815</v>
      </c>
      <c r="BC1936" t="n">
        <v>9.9880796670914</v>
      </c>
      <c r="BD1936" t="n">
        <v>53.549484198577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180</v>
      </c>
      <c r="F1937" t="n">
        <v>530532</v>
      </c>
      <c r="G1937" t="s">
        <v>74</v>
      </c>
      <c r="H1937" t="s">
        <v>75</v>
      </c>
      <c r="I1937" t="s"/>
      <c r="J1937" t="s">
        <v>74</v>
      </c>
      <c r="K1937" t="n">
        <v>239</v>
      </c>
      <c r="L1937" t="s">
        <v>76</v>
      </c>
      <c r="M1937" t="s"/>
      <c r="N1937" t="s">
        <v>196</v>
      </c>
      <c r="O1937" t="s">
        <v>78</v>
      </c>
      <c r="P1937" t="s">
        <v>180</v>
      </c>
      <c r="Q1937" t="s"/>
      <c r="R1937" t="s">
        <v>80</v>
      </c>
      <c r="S1937" t="s">
        <v>332</v>
      </c>
      <c r="T1937" t="s">
        <v>82</v>
      </c>
      <c r="U1937" t="s"/>
      <c r="V1937" t="s">
        <v>83</v>
      </c>
      <c r="W1937" t="s">
        <v>94</v>
      </c>
      <c r="X1937" t="s"/>
      <c r="Y1937" t="s">
        <v>85</v>
      </c>
      <c r="Z1937">
        <f>HYPERLINK("https://hotelmonitor-cachepage.eclerx.com/savepage/tk_15439115061315887_sr_2152.html","info")</f>
        <v/>
      </c>
      <c r="AA1937" t="n">
        <v>99093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87</v>
      </c>
      <c r="AO1937" t="s"/>
      <c r="AP1937" t="n">
        <v>28</v>
      </c>
      <c r="AQ1937" t="s">
        <v>88</v>
      </c>
      <c r="AR1937" t="s">
        <v>116</v>
      </c>
      <c r="AS1937" t="s"/>
      <c r="AT1937" t="s">
        <v>90</v>
      </c>
      <c r="AU1937" t="s"/>
      <c r="AV1937" t="s"/>
      <c r="AW1937" t="s"/>
      <c r="AX1937" t="s"/>
      <c r="AY1937" t="n">
        <v>2311989</v>
      </c>
      <c r="AZ1937" t="s">
        <v>183</v>
      </c>
      <c r="BA1937" t="s"/>
      <c r="BB1937" t="n">
        <v>27815</v>
      </c>
      <c r="BC1937" t="n">
        <v>9.9880796670914</v>
      </c>
      <c r="BD1937" t="n">
        <v>53.549484198577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180</v>
      </c>
      <c r="F1938" t="n">
        <v>530532</v>
      </c>
      <c r="G1938" t="s">
        <v>74</v>
      </c>
      <c r="H1938" t="s">
        <v>75</v>
      </c>
      <c r="I1938" t="s"/>
      <c r="J1938" t="s">
        <v>74</v>
      </c>
      <c r="K1938" t="n">
        <v>240</v>
      </c>
      <c r="L1938" t="s">
        <v>76</v>
      </c>
      <c r="M1938" t="s"/>
      <c r="N1938" t="s">
        <v>181</v>
      </c>
      <c r="O1938" t="s">
        <v>78</v>
      </c>
      <c r="P1938" t="s">
        <v>180</v>
      </c>
      <c r="Q1938" t="s"/>
      <c r="R1938" t="s">
        <v>80</v>
      </c>
      <c r="S1938" t="s">
        <v>333</v>
      </c>
      <c r="T1938" t="s">
        <v>82</v>
      </c>
      <c r="U1938" t="s"/>
      <c r="V1938" t="s">
        <v>83</v>
      </c>
      <c r="W1938" t="s">
        <v>84</v>
      </c>
      <c r="X1938" t="s"/>
      <c r="Y1938" t="s">
        <v>85</v>
      </c>
      <c r="Z1938">
        <f>HYPERLINK("https://hotelmonitor-cachepage.eclerx.com/savepage/tk_15439115061315887_sr_2152.html","info")</f>
        <v/>
      </c>
      <c r="AA1938" t="n">
        <v>99093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87</v>
      </c>
      <c r="AO1938" t="s"/>
      <c r="AP1938" t="n">
        <v>28</v>
      </c>
      <c r="AQ1938" t="s">
        <v>88</v>
      </c>
      <c r="AR1938" t="s">
        <v>110</v>
      </c>
      <c r="AS1938" t="s"/>
      <c r="AT1938" t="s">
        <v>90</v>
      </c>
      <c r="AU1938" t="s"/>
      <c r="AV1938" t="s"/>
      <c r="AW1938" t="s"/>
      <c r="AX1938" t="s"/>
      <c r="AY1938" t="n">
        <v>2311989</v>
      </c>
      <c r="AZ1938" t="s">
        <v>183</v>
      </c>
      <c r="BA1938" t="s"/>
      <c r="BB1938" t="n">
        <v>27815</v>
      </c>
      <c r="BC1938" t="n">
        <v>9.9880796670914</v>
      </c>
      <c r="BD1938" t="n">
        <v>53.549484198577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180</v>
      </c>
      <c r="F1939" t="n">
        <v>530532</v>
      </c>
      <c r="G1939" t="s">
        <v>74</v>
      </c>
      <c r="H1939" t="s">
        <v>75</v>
      </c>
      <c r="I1939" t="s"/>
      <c r="J1939" t="s">
        <v>74</v>
      </c>
      <c r="K1939" t="n">
        <v>242</v>
      </c>
      <c r="L1939" t="s">
        <v>76</v>
      </c>
      <c r="M1939" t="s"/>
      <c r="N1939" t="s">
        <v>195</v>
      </c>
      <c r="O1939" t="s">
        <v>78</v>
      </c>
      <c r="P1939" t="s">
        <v>180</v>
      </c>
      <c r="Q1939" t="s"/>
      <c r="R1939" t="s">
        <v>80</v>
      </c>
      <c r="S1939" t="s">
        <v>665</v>
      </c>
      <c r="T1939" t="s">
        <v>82</v>
      </c>
      <c r="U1939" t="s"/>
      <c r="V1939" t="s">
        <v>83</v>
      </c>
      <c r="W1939" t="s">
        <v>94</v>
      </c>
      <c r="X1939" t="s"/>
      <c r="Y1939" t="s">
        <v>85</v>
      </c>
      <c r="Z1939">
        <f>HYPERLINK("https://hotelmonitor-cachepage.eclerx.com/savepage/tk_15439115061315887_sr_2152.html","info")</f>
        <v/>
      </c>
      <c r="AA1939" t="n">
        <v>99093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87</v>
      </c>
      <c r="AO1939" t="s"/>
      <c r="AP1939" t="n">
        <v>28</v>
      </c>
      <c r="AQ1939" t="s">
        <v>88</v>
      </c>
      <c r="AR1939" t="s">
        <v>126</v>
      </c>
      <c r="AS1939" t="s"/>
      <c r="AT1939" t="s">
        <v>90</v>
      </c>
      <c r="AU1939" t="s"/>
      <c r="AV1939" t="s"/>
      <c r="AW1939" t="s"/>
      <c r="AX1939" t="s"/>
      <c r="AY1939" t="n">
        <v>2311989</v>
      </c>
      <c r="AZ1939" t="s">
        <v>183</v>
      </c>
      <c r="BA1939" t="s"/>
      <c r="BB1939" t="n">
        <v>27815</v>
      </c>
      <c r="BC1939" t="n">
        <v>9.9880796670914</v>
      </c>
      <c r="BD1939" t="n">
        <v>53.549484198577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180</v>
      </c>
      <c r="F1940" t="n">
        <v>530532</v>
      </c>
      <c r="G1940" t="s">
        <v>74</v>
      </c>
      <c r="H1940" t="s">
        <v>75</v>
      </c>
      <c r="I1940" t="s"/>
      <c r="J1940" t="s">
        <v>74</v>
      </c>
      <c r="K1940" t="n">
        <v>252</v>
      </c>
      <c r="L1940" t="s">
        <v>76</v>
      </c>
      <c r="M1940" t="s"/>
      <c r="N1940" t="s">
        <v>211</v>
      </c>
      <c r="O1940" t="s">
        <v>78</v>
      </c>
      <c r="P1940" t="s">
        <v>180</v>
      </c>
      <c r="Q1940" t="s"/>
      <c r="R1940" t="s">
        <v>80</v>
      </c>
      <c r="S1940" t="s">
        <v>675</v>
      </c>
      <c r="T1940" t="s">
        <v>82</v>
      </c>
      <c r="U1940" t="s"/>
      <c r="V1940" t="s">
        <v>83</v>
      </c>
      <c r="W1940" t="s">
        <v>94</v>
      </c>
      <c r="X1940" t="s"/>
      <c r="Y1940" t="s">
        <v>85</v>
      </c>
      <c r="Z1940">
        <f>HYPERLINK("https://hotelmonitor-cachepage.eclerx.com/savepage/tk_15439115061315887_sr_2152.html","info")</f>
        <v/>
      </c>
      <c r="AA1940" t="n">
        <v>99093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87</v>
      </c>
      <c r="AO1940" t="s"/>
      <c r="AP1940" t="n">
        <v>28</v>
      </c>
      <c r="AQ1940" t="s">
        <v>88</v>
      </c>
      <c r="AR1940" t="s">
        <v>110</v>
      </c>
      <c r="AS1940" t="s"/>
      <c r="AT1940" t="s">
        <v>90</v>
      </c>
      <c r="AU1940" t="s"/>
      <c r="AV1940" t="s"/>
      <c r="AW1940" t="s"/>
      <c r="AX1940" t="s"/>
      <c r="AY1940" t="n">
        <v>2311989</v>
      </c>
      <c r="AZ1940" t="s">
        <v>183</v>
      </c>
      <c r="BA1940" t="s"/>
      <c r="BB1940" t="n">
        <v>27815</v>
      </c>
      <c r="BC1940" t="n">
        <v>9.9880796670914</v>
      </c>
      <c r="BD1940" t="n">
        <v>53.549484198577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180</v>
      </c>
      <c r="F1941" t="n">
        <v>530532</v>
      </c>
      <c r="G1941" t="s">
        <v>74</v>
      </c>
      <c r="H1941" t="s">
        <v>75</v>
      </c>
      <c r="I1941" t="s"/>
      <c r="J1941" t="s">
        <v>74</v>
      </c>
      <c r="K1941" t="n">
        <v>252</v>
      </c>
      <c r="L1941" t="s">
        <v>76</v>
      </c>
      <c r="M1941" t="s"/>
      <c r="N1941" t="s">
        <v>181</v>
      </c>
      <c r="O1941" t="s">
        <v>78</v>
      </c>
      <c r="P1941" t="s">
        <v>180</v>
      </c>
      <c r="Q1941" t="s"/>
      <c r="R1941" t="s">
        <v>80</v>
      </c>
      <c r="S1941" t="s">
        <v>675</v>
      </c>
      <c r="T1941" t="s">
        <v>82</v>
      </c>
      <c r="U1941" t="s"/>
      <c r="V1941" t="s">
        <v>83</v>
      </c>
      <c r="W1941" t="s">
        <v>84</v>
      </c>
      <c r="X1941" t="s"/>
      <c r="Y1941" t="s">
        <v>85</v>
      </c>
      <c r="Z1941">
        <f>HYPERLINK("https://hotelmonitor-cachepage.eclerx.com/savepage/tk_15439115061315887_sr_2152.html","info")</f>
        <v/>
      </c>
      <c r="AA1941" t="n">
        <v>99093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87</v>
      </c>
      <c r="AO1941" t="s"/>
      <c r="AP1941" t="n">
        <v>28</v>
      </c>
      <c r="AQ1941" t="s">
        <v>88</v>
      </c>
      <c r="AR1941" t="s">
        <v>189</v>
      </c>
      <c r="AS1941" t="s"/>
      <c r="AT1941" t="s">
        <v>90</v>
      </c>
      <c r="AU1941" t="s"/>
      <c r="AV1941" t="s"/>
      <c r="AW1941" t="s"/>
      <c r="AX1941" t="s"/>
      <c r="AY1941" t="n">
        <v>2311989</v>
      </c>
      <c r="AZ1941" t="s">
        <v>183</v>
      </c>
      <c r="BA1941" t="s"/>
      <c r="BB1941" t="n">
        <v>27815</v>
      </c>
      <c r="BC1941" t="n">
        <v>9.9880796670914</v>
      </c>
      <c r="BD1941" t="n">
        <v>53.549484198577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180</v>
      </c>
      <c r="F1942" t="n">
        <v>530532</v>
      </c>
      <c r="G1942" t="s">
        <v>74</v>
      </c>
      <c r="H1942" t="s">
        <v>75</v>
      </c>
      <c r="I1942" t="s"/>
      <c r="J1942" t="s">
        <v>74</v>
      </c>
      <c r="K1942" t="n">
        <v>253</v>
      </c>
      <c r="L1942" t="s">
        <v>76</v>
      </c>
      <c r="M1942" t="s"/>
      <c r="N1942" t="s">
        <v>181</v>
      </c>
      <c r="O1942" t="s">
        <v>78</v>
      </c>
      <c r="P1942" t="s">
        <v>180</v>
      </c>
      <c r="Q1942" t="s"/>
      <c r="R1942" t="s">
        <v>80</v>
      </c>
      <c r="S1942" t="s">
        <v>218</v>
      </c>
      <c r="T1942" t="s">
        <v>82</v>
      </c>
      <c r="U1942" t="s"/>
      <c r="V1942" t="s">
        <v>83</v>
      </c>
      <c r="W1942" t="s">
        <v>84</v>
      </c>
      <c r="X1942" t="s"/>
      <c r="Y1942" t="s">
        <v>85</v>
      </c>
      <c r="Z1942">
        <f>HYPERLINK("https://hotelmonitor-cachepage.eclerx.com/savepage/tk_15439115061315887_sr_2152.html","info")</f>
        <v/>
      </c>
      <c r="AA1942" t="n">
        <v>99093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87</v>
      </c>
      <c r="AO1942" t="s"/>
      <c r="AP1942" t="n">
        <v>28</v>
      </c>
      <c r="AQ1942" t="s">
        <v>88</v>
      </c>
      <c r="AR1942" t="s">
        <v>116</v>
      </c>
      <c r="AS1942" t="s"/>
      <c r="AT1942" t="s">
        <v>90</v>
      </c>
      <c r="AU1942" t="s"/>
      <c r="AV1942" t="s"/>
      <c r="AW1942" t="s"/>
      <c r="AX1942" t="s"/>
      <c r="AY1942" t="n">
        <v>2311989</v>
      </c>
      <c r="AZ1942" t="s">
        <v>183</v>
      </c>
      <c r="BA1942" t="s"/>
      <c r="BB1942" t="n">
        <v>27815</v>
      </c>
      <c r="BC1942" t="n">
        <v>9.9880796670914</v>
      </c>
      <c r="BD1942" t="n">
        <v>53.549484198577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180</v>
      </c>
      <c r="F1943" t="n">
        <v>530532</v>
      </c>
      <c r="G1943" t="s">
        <v>74</v>
      </c>
      <c r="H1943" t="s">
        <v>75</v>
      </c>
      <c r="I1943" t="s"/>
      <c r="J1943" t="s">
        <v>74</v>
      </c>
      <c r="K1943" t="n">
        <v>264</v>
      </c>
      <c r="L1943" t="s">
        <v>76</v>
      </c>
      <c r="M1943" t="s"/>
      <c r="N1943" t="s">
        <v>196</v>
      </c>
      <c r="O1943" t="s">
        <v>78</v>
      </c>
      <c r="P1943" t="s">
        <v>180</v>
      </c>
      <c r="Q1943" t="s"/>
      <c r="R1943" t="s">
        <v>80</v>
      </c>
      <c r="S1943" t="s">
        <v>925</v>
      </c>
      <c r="T1943" t="s">
        <v>82</v>
      </c>
      <c r="U1943" t="s"/>
      <c r="V1943" t="s">
        <v>83</v>
      </c>
      <c r="W1943" t="s">
        <v>84</v>
      </c>
      <c r="X1943" t="s"/>
      <c r="Y1943" t="s">
        <v>85</v>
      </c>
      <c r="Z1943">
        <f>HYPERLINK("https://hotelmonitor-cachepage.eclerx.com/savepage/tk_15439115061315887_sr_2152.html","info")</f>
        <v/>
      </c>
      <c r="AA1943" t="n">
        <v>99093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87</v>
      </c>
      <c r="AO1943" t="s"/>
      <c r="AP1943" t="n">
        <v>28</v>
      </c>
      <c r="AQ1943" t="s">
        <v>88</v>
      </c>
      <c r="AR1943" t="s">
        <v>110</v>
      </c>
      <c r="AS1943" t="s"/>
      <c r="AT1943" t="s">
        <v>90</v>
      </c>
      <c r="AU1943" t="s"/>
      <c r="AV1943" t="s"/>
      <c r="AW1943" t="s"/>
      <c r="AX1943" t="s"/>
      <c r="AY1943" t="n">
        <v>2311989</v>
      </c>
      <c r="AZ1943" t="s">
        <v>183</v>
      </c>
      <c r="BA1943" t="s"/>
      <c r="BB1943" t="n">
        <v>27815</v>
      </c>
      <c r="BC1943" t="n">
        <v>9.9880796670914</v>
      </c>
      <c r="BD1943" t="n">
        <v>53.549484198577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180</v>
      </c>
      <c r="F1944" t="n">
        <v>530532</v>
      </c>
      <c r="G1944" t="s">
        <v>74</v>
      </c>
      <c r="H1944" t="s">
        <v>75</v>
      </c>
      <c r="I1944" t="s"/>
      <c r="J1944" t="s">
        <v>74</v>
      </c>
      <c r="K1944" t="n">
        <v>264</v>
      </c>
      <c r="L1944" t="s">
        <v>76</v>
      </c>
      <c r="M1944" t="s"/>
      <c r="N1944" t="s">
        <v>211</v>
      </c>
      <c r="O1944" t="s">
        <v>78</v>
      </c>
      <c r="P1944" t="s">
        <v>180</v>
      </c>
      <c r="Q1944" t="s"/>
      <c r="R1944" t="s">
        <v>80</v>
      </c>
      <c r="S1944" t="s">
        <v>925</v>
      </c>
      <c r="T1944" t="s">
        <v>82</v>
      </c>
      <c r="U1944" t="s"/>
      <c r="V1944" t="s">
        <v>83</v>
      </c>
      <c r="W1944" t="s">
        <v>94</v>
      </c>
      <c r="X1944" t="s"/>
      <c r="Y1944" t="s">
        <v>85</v>
      </c>
      <c r="Z1944">
        <f>HYPERLINK("https://hotelmonitor-cachepage.eclerx.com/savepage/tk_15439115061315887_sr_2152.html","info")</f>
        <v/>
      </c>
      <c r="AA1944" t="n">
        <v>99093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/>
      <c r="AP1944" t="n">
        <v>28</v>
      </c>
      <c r="AQ1944" t="s">
        <v>88</v>
      </c>
      <c r="AR1944" t="s">
        <v>189</v>
      </c>
      <c r="AS1944" t="s"/>
      <c r="AT1944" t="s">
        <v>90</v>
      </c>
      <c r="AU1944" t="s"/>
      <c r="AV1944" t="s"/>
      <c r="AW1944" t="s"/>
      <c r="AX1944" t="s"/>
      <c r="AY1944" t="n">
        <v>2311989</v>
      </c>
      <c r="AZ1944" t="s">
        <v>183</v>
      </c>
      <c r="BA1944" t="s"/>
      <c r="BB1944" t="n">
        <v>27815</v>
      </c>
      <c r="BC1944" t="n">
        <v>9.9880796670914</v>
      </c>
      <c r="BD1944" t="n">
        <v>53.549484198577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180</v>
      </c>
      <c r="F1945" t="n">
        <v>530532</v>
      </c>
      <c r="G1945" t="s">
        <v>74</v>
      </c>
      <c r="H1945" t="s">
        <v>75</v>
      </c>
      <c r="I1945" t="s"/>
      <c r="J1945" t="s">
        <v>74</v>
      </c>
      <c r="K1945" t="n">
        <v>265</v>
      </c>
      <c r="L1945" t="s">
        <v>76</v>
      </c>
      <c r="M1945" t="s"/>
      <c r="N1945" t="s">
        <v>211</v>
      </c>
      <c r="O1945" t="s">
        <v>78</v>
      </c>
      <c r="P1945" t="s">
        <v>180</v>
      </c>
      <c r="Q1945" t="s"/>
      <c r="R1945" t="s">
        <v>80</v>
      </c>
      <c r="S1945" t="s">
        <v>794</v>
      </c>
      <c r="T1945" t="s">
        <v>82</v>
      </c>
      <c r="U1945" t="s"/>
      <c r="V1945" t="s">
        <v>83</v>
      </c>
      <c r="W1945" t="s">
        <v>94</v>
      </c>
      <c r="X1945" t="s"/>
      <c r="Y1945" t="s">
        <v>85</v>
      </c>
      <c r="Z1945">
        <f>HYPERLINK("https://hotelmonitor-cachepage.eclerx.com/savepage/tk_15439115061315887_sr_2152.html","info")</f>
        <v/>
      </c>
      <c r="AA1945" t="n">
        <v>99093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87</v>
      </c>
      <c r="AO1945" t="s"/>
      <c r="AP1945" t="n">
        <v>28</v>
      </c>
      <c r="AQ1945" t="s">
        <v>88</v>
      </c>
      <c r="AR1945" t="s">
        <v>116</v>
      </c>
      <c r="AS1945" t="s"/>
      <c r="AT1945" t="s">
        <v>90</v>
      </c>
      <c r="AU1945" t="s"/>
      <c r="AV1945" t="s"/>
      <c r="AW1945" t="s"/>
      <c r="AX1945" t="s"/>
      <c r="AY1945" t="n">
        <v>2311989</v>
      </c>
      <c r="AZ1945" t="s">
        <v>183</v>
      </c>
      <c r="BA1945" t="s"/>
      <c r="BB1945" t="n">
        <v>27815</v>
      </c>
      <c r="BC1945" t="n">
        <v>9.9880796670914</v>
      </c>
      <c r="BD1945" t="n">
        <v>53.549484198577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180</v>
      </c>
      <c r="F1946" t="n">
        <v>530532</v>
      </c>
      <c r="G1946" t="s">
        <v>74</v>
      </c>
      <c r="H1946" t="s">
        <v>75</v>
      </c>
      <c r="I1946" t="s"/>
      <c r="J1946" t="s">
        <v>74</v>
      </c>
      <c r="K1946" t="n">
        <v>277</v>
      </c>
      <c r="L1946" t="s">
        <v>76</v>
      </c>
      <c r="M1946" t="s"/>
      <c r="N1946" t="s">
        <v>196</v>
      </c>
      <c r="O1946" t="s">
        <v>78</v>
      </c>
      <c r="P1946" t="s">
        <v>180</v>
      </c>
      <c r="Q1946" t="s"/>
      <c r="R1946" t="s">
        <v>80</v>
      </c>
      <c r="S1946" t="s">
        <v>165</v>
      </c>
      <c r="T1946" t="s">
        <v>82</v>
      </c>
      <c r="U1946" t="s"/>
      <c r="V1946" t="s">
        <v>83</v>
      </c>
      <c r="W1946" t="s">
        <v>84</v>
      </c>
      <c r="X1946" t="s"/>
      <c r="Y1946" t="s">
        <v>85</v>
      </c>
      <c r="Z1946">
        <f>HYPERLINK("https://hotelmonitor-cachepage.eclerx.com/savepage/tk_15439115061315887_sr_2152.html","info")</f>
        <v/>
      </c>
      <c r="AA1946" t="n">
        <v>99093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87</v>
      </c>
      <c r="AO1946" t="s"/>
      <c r="AP1946" t="n">
        <v>28</v>
      </c>
      <c r="AQ1946" t="s">
        <v>88</v>
      </c>
      <c r="AR1946" t="s">
        <v>189</v>
      </c>
      <c r="AS1946" t="s"/>
      <c r="AT1946" t="s">
        <v>90</v>
      </c>
      <c r="AU1946" t="s"/>
      <c r="AV1946" t="s"/>
      <c r="AW1946" t="s"/>
      <c r="AX1946" t="s"/>
      <c r="AY1946" t="n">
        <v>2311989</v>
      </c>
      <c r="AZ1946" t="s">
        <v>183</v>
      </c>
      <c r="BA1946" t="s"/>
      <c r="BB1946" t="n">
        <v>27815</v>
      </c>
      <c r="BC1946" t="n">
        <v>9.9880796670914</v>
      </c>
      <c r="BD1946" t="n">
        <v>53.549484198577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180</v>
      </c>
      <c r="F1947" t="n">
        <v>530532</v>
      </c>
      <c r="G1947" t="s">
        <v>74</v>
      </c>
      <c r="H1947" t="s">
        <v>75</v>
      </c>
      <c r="I1947" t="s"/>
      <c r="J1947" t="s">
        <v>74</v>
      </c>
      <c r="K1947" t="n">
        <v>278</v>
      </c>
      <c r="L1947" t="s">
        <v>76</v>
      </c>
      <c r="M1947" t="s"/>
      <c r="N1947" t="s">
        <v>196</v>
      </c>
      <c r="O1947" t="s">
        <v>78</v>
      </c>
      <c r="P1947" t="s">
        <v>180</v>
      </c>
      <c r="Q1947" t="s"/>
      <c r="R1947" t="s">
        <v>80</v>
      </c>
      <c r="S1947" t="s">
        <v>615</v>
      </c>
      <c r="T1947" t="s">
        <v>82</v>
      </c>
      <c r="U1947" t="s"/>
      <c r="V1947" t="s">
        <v>83</v>
      </c>
      <c r="W1947" t="s">
        <v>84</v>
      </c>
      <c r="X1947" t="s"/>
      <c r="Y1947" t="s">
        <v>85</v>
      </c>
      <c r="Z1947">
        <f>HYPERLINK("https://hotelmonitor-cachepage.eclerx.com/savepage/tk_15439115061315887_sr_2152.html","info")</f>
        <v/>
      </c>
      <c r="AA1947" t="n">
        <v>99093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87</v>
      </c>
      <c r="AO1947" t="s"/>
      <c r="AP1947" t="n">
        <v>28</v>
      </c>
      <c r="AQ1947" t="s">
        <v>88</v>
      </c>
      <c r="AR1947" t="s">
        <v>116</v>
      </c>
      <c r="AS1947" t="s"/>
      <c r="AT1947" t="s">
        <v>90</v>
      </c>
      <c r="AU1947" t="s"/>
      <c r="AV1947" t="s"/>
      <c r="AW1947" t="s"/>
      <c r="AX1947" t="s"/>
      <c r="AY1947" t="n">
        <v>2311989</v>
      </c>
      <c r="AZ1947" t="s">
        <v>183</v>
      </c>
      <c r="BA1947" t="s"/>
      <c r="BB1947" t="n">
        <v>27815</v>
      </c>
      <c r="BC1947" t="n">
        <v>9.9880796670914</v>
      </c>
      <c r="BD1947" t="n">
        <v>53.549484198577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180</v>
      </c>
      <c r="F1948" t="n">
        <v>530532</v>
      </c>
      <c r="G1948" t="s">
        <v>74</v>
      </c>
      <c r="H1948" t="s">
        <v>75</v>
      </c>
      <c r="I1948" t="s"/>
      <c r="J1948" t="s">
        <v>74</v>
      </c>
      <c r="K1948" t="n">
        <v>289</v>
      </c>
      <c r="L1948" t="s">
        <v>76</v>
      </c>
      <c r="M1948" t="s"/>
      <c r="N1948" t="s">
        <v>211</v>
      </c>
      <c r="O1948" t="s">
        <v>78</v>
      </c>
      <c r="P1948" t="s">
        <v>180</v>
      </c>
      <c r="Q1948" t="s"/>
      <c r="R1948" t="s">
        <v>80</v>
      </c>
      <c r="S1948" t="s">
        <v>926</v>
      </c>
      <c r="T1948" t="s">
        <v>82</v>
      </c>
      <c r="U1948" t="s"/>
      <c r="V1948" t="s">
        <v>83</v>
      </c>
      <c r="W1948" t="s">
        <v>84</v>
      </c>
      <c r="X1948" t="s"/>
      <c r="Y1948" t="s">
        <v>85</v>
      </c>
      <c r="Z1948">
        <f>HYPERLINK("https://hotelmonitor-cachepage.eclerx.com/savepage/tk_15439115061315887_sr_2152.html","info")</f>
        <v/>
      </c>
      <c r="AA1948" t="n">
        <v>99093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87</v>
      </c>
      <c r="AO1948" t="s"/>
      <c r="AP1948" t="n">
        <v>28</v>
      </c>
      <c r="AQ1948" t="s">
        <v>88</v>
      </c>
      <c r="AR1948" t="s">
        <v>110</v>
      </c>
      <c r="AS1948" t="s"/>
      <c r="AT1948" t="s">
        <v>90</v>
      </c>
      <c r="AU1948" t="s"/>
      <c r="AV1948" t="s"/>
      <c r="AW1948" t="s"/>
      <c r="AX1948" t="s"/>
      <c r="AY1948" t="n">
        <v>2311989</v>
      </c>
      <c r="AZ1948" t="s">
        <v>183</v>
      </c>
      <c r="BA1948" t="s"/>
      <c r="BB1948" t="n">
        <v>27815</v>
      </c>
      <c r="BC1948" t="n">
        <v>9.9880796670914</v>
      </c>
      <c r="BD1948" t="n">
        <v>53.549484198577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180</v>
      </c>
      <c r="F1949" t="n">
        <v>530532</v>
      </c>
      <c r="G1949" t="s">
        <v>74</v>
      </c>
      <c r="H1949" t="s">
        <v>75</v>
      </c>
      <c r="I1949" t="s"/>
      <c r="J1949" t="s">
        <v>74</v>
      </c>
      <c r="K1949" t="n">
        <v>302</v>
      </c>
      <c r="L1949" t="s">
        <v>76</v>
      </c>
      <c r="M1949" t="s"/>
      <c r="N1949" t="s">
        <v>211</v>
      </c>
      <c r="O1949" t="s">
        <v>78</v>
      </c>
      <c r="P1949" t="s">
        <v>180</v>
      </c>
      <c r="Q1949" t="s"/>
      <c r="R1949" t="s">
        <v>80</v>
      </c>
      <c r="S1949" t="s">
        <v>927</v>
      </c>
      <c r="T1949" t="s">
        <v>82</v>
      </c>
      <c r="U1949" t="s"/>
      <c r="V1949" t="s">
        <v>83</v>
      </c>
      <c r="W1949" t="s">
        <v>84</v>
      </c>
      <c r="X1949" t="s"/>
      <c r="Y1949" t="s">
        <v>85</v>
      </c>
      <c r="Z1949">
        <f>HYPERLINK("https://hotelmonitor-cachepage.eclerx.com/savepage/tk_15439115061315887_sr_2152.html","info")</f>
        <v/>
      </c>
      <c r="AA1949" t="n">
        <v>99093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87</v>
      </c>
      <c r="AO1949" t="s"/>
      <c r="AP1949" t="n">
        <v>28</v>
      </c>
      <c r="AQ1949" t="s">
        <v>88</v>
      </c>
      <c r="AR1949" t="s">
        <v>189</v>
      </c>
      <c r="AS1949" t="s"/>
      <c r="AT1949" t="s">
        <v>90</v>
      </c>
      <c r="AU1949" t="s"/>
      <c r="AV1949" t="s"/>
      <c r="AW1949" t="s"/>
      <c r="AX1949" t="s"/>
      <c r="AY1949" t="n">
        <v>2311989</v>
      </c>
      <c r="AZ1949" t="s">
        <v>183</v>
      </c>
      <c r="BA1949" t="s"/>
      <c r="BB1949" t="n">
        <v>27815</v>
      </c>
      <c r="BC1949" t="n">
        <v>9.9880796670914</v>
      </c>
      <c r="BD1949" t="n">
        <v>53.549484198577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180</v>
      </c>
      <c r="F1950" t="n">
        <v>530532</v>
      </c>
      <c r="G1950" t="s">
        <v>74</v>
      </c>
      <c r="H1950" t="s">
        <v>75</v>
      </c>
      <c r="I1950" t="s"/>
      <c r="J1950" t="s">
        <v>74</v>
      </c>
      <c r="K1950" t="n">
        <v>304</v>
      </c>
      <c r="L1950" t="s">
        <v>76</v>
      </c>
      <c r="M1950" t="s"/>
      <c r="N1950" t="s">
        <v>211</v>
      </c>
      <c r="O1950" t="s">
        <v>78</v>
      </c>
      <c r="P1950" t="s">
        <v>180</v>
      </c>
      <c r="Q1950" t="s"/>
      <c r="R1950" t="s">
        <v>80</v>
      </c>
      <c r="S1950" t="s">
        <v>403</v>
      </c>
      <c r="T1950" t="s">
        <v>82</v>
      </c>
      <c r="U1950" t="s"/>
      <c r="V1950" t="s">
        <v>83</v>
      </c>
      <c r="W1950" t="s">
        <v>84</v>
      </c>
      <c r="X1950" t="s"/>
      <c r="Y1950" t="s">
        <v>85</v>
      </c>
      <c r="Z1950">
        <f>HYPERLINK("https://hotelmonitor-cachepage.eclerx.com/savepage/tk_15439115061315887_sr_2152.html","info")</f>
        <v/>
      </c>
      <c r="AA1950" t="n">
        <v>99093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87</v>
      </c>
      <c r="AO1950" t="s"/>
      <c r="AP1950" t="n">
        <v>28</v>
      </c>
      <c r="AQ1950" t="s">
        <v>88</v>
      </c>
      <c r="AR1950" t="s">
        <v>116</v>
      </c>
      <c r="AS1950" t="s"/>
      <c r="AT1950" t="s">
        <v>90</v>
      </c>
      <c r="AU1950" t="s"/>
      <c r="AV1950" t="s"/>
      <c r="AW1950" t="s"/>
      <c r="AX1950" t="s"/>
      <c r="AY1950" t="n">
        <v>2311989</v>
      </c>
      <c r="AZ1950" t="s">
        <v>183</v>
      </c>
      <c r="BA1950" t="s"/>
      <c r="BB1950" t="n">
        <v>27815</v>
      </c>
      <c r="BC1950" t="n">
        <v>9.9880796670914</v>
      </c>
      <c r="BD1950" t="n">
        <v>53.549484198577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180</v>
      </c>
      <c r="F1951" t="n">
        <v>530532</v>
      </c>
      <c r="G1951" t="s">
        <v>74</v>
      </c>
      <c r="H1951" t="s">
        <v>75</v>
      </c>
      <c r="I1951" t="s"/>
      <c r="J1951" t="s">
        <v>74</v>
      </c>
      <c r="K1951" t="n">
        <v>344</v>
      </c>
      <c r="L1951" t="s">
        <v>76</v>
      </c>
      <c r="M1951" t="s"/>
      <c r="N1951" t="s">
        <v>225</v>
      </c>
      <c r="O1951" t="s">
        <v>78</v>
      </c>
      <c r="P1951" t="s">
        <v>180</v>
      </c>
      <c r="Q1951" t="s"/>
      <c r="R1951" t="s">
        <v>80</v>
      </c>
      <c r="S1951" t="s">
        <v>928</v>
      </c>
      <c r="T1951" t="s">
        <v>82</v>
      </c>
      <c r="U1951" t="s"/>
      <c r="V1951" t="s">
        <v>83</v>
      </c>
      <c r="W1951" t="s">
        <v>94</v>
      </c>
      <c r="X1951" t="s"/>
      <c r="Y1951" t="s">
        <v>85</v>
      </c>
      <c r="Z1951">
        <f>HYPERLINK("https://hotelmonitor-cachepage.eclerx.com/savepage/tk_15439115061315887_sr_2152.html","info")</f>
        <v/>
      </c>
      <c r="AA1951" t="n">
        <v>99093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87</v>
      </c>
      <c r="AO1951" t="s"/>
      <c r="AP1951" t="n">
        <v>28</v>
      </c>
      <c r="AQ1951" t="s">
        <v>88</v>
      </c>
      <c r="AR1951" t="s">
        <v>110</v>
      </c>
      <c r="AS1951" t="s"/>
      <c r="AT1951" t="s">
        <v>90</v>
      </c>
      <c r="AU1951" t="s"/>
      <c r="AV1951" t="s"/>
      <c r="AW1951" t="s"/>
      <c r="AX1951" t="s"/>
      <c r="AY1951" t="n">
        <v>2311989</v>
      </c>
      <c r="AZ1951" t="s">
        <v>183</v>
      </c>
      <c r="BA1951" t="s"/>
      <c r="BB1951" t="n">
        <v>27815</v>
      </c>
      <c r="BC1951" t="n">
        <v>9.9880796670914</v>
      </c>
      <c r="BD1951" t="n">
        <v>53.549484198577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180</v>
      </c>
      <c r="F1952" t="n">
        <v>530532</v>
      </c>
      <c r="G1952" t="s">
        <v>74</v>
      </c>
      <c r="H1952" t="s">
        <v>75</v>
      </c>
      <c r="I1952" t="s"/>
      <c r="J1952" t="s">
        <v>74</v>
      </c>
      <c r="K1952" t="n">
        <v>360</v>
      </c>
      <c r="L1952" t="s">
        <v>76</v>
      </c>
      <c r="M1952" t="s"/>
      <c r="N1952" t="s">
        <v>225</v>
      </c>
      <c r="O1952" t="s">
        <v>78</v>
      </c>
      <c r="P1952" t="s">
        <v>180</v>
      </c>
      <c r="Q1952" t="s"/>
      <c r="R1952" t="s">
        <v>80</v>
      </c>
      <c r="S1952" t="s">
        <v>929</v>
      </c>
      <c r="T1952" t="s">
        <v>82</v>
      </c>
      <c r="U1952" t="s"/>
      <c r="V1952" t="s">
        <v>83</v>
      </c>
      <c r="W1952" t="s">
        <v>94</v>
      </c>
      <c r="X1952" t="s"/>
      <c r="Y1952" t="s">
        <v>85</v>
      </c>
      <c r="Z1952">
        <f>HYPERLINK("https://hotelmonitor-cachepage.eclerx.com/savepage/tk_15439115061315887_sr_2152.html","info")</f>
        <v/>
      </c>
      <c r="AA1952" t="n">
        <v>99093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/>
      <c r="AP1952" t="n">
        <v>28</v>
      </c>
      <c r="AQ1952" t="s">
        <v>88</v>
      </c>
      <c r="AR1952" t="s">
        <v>189</v>
      </c>
      <c r="AS1952" t="s"/>
      <c r="AT1952" t="s">
        <v>90</v>
      </c>
      <c r="AU1952" t="s"/>
      <c r="AV1952" t="s"/>
      <c r="AW1952" t="s"/>
      <c r="AX1952" t="s"/>
      <c r="AY1952" t="n">
        <v>2311989</v>
      </c>
      <c r="AZ1952" t="s">
        <v>183</v>
      </c>
      <c r="BA1952" t="s"/>
      <c r="BB1952" t="n">
        <v>27815</v>
      </c>
      <c r="BC1952" t="n">
        <v>9.9880796670914</v>
      </c>
      <c r="BD1952" t="n">
        <v>53.549484198577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180</v>
      </c>
      <c r="F1953" t="n">
        <v>530532</v>
      </c>
      <c r="G1953" t="s">
        <v>74</v>
      </c>
      <c r="H1953" t="s">
        <v>75</v>
      </c>
      <c r="I1953" t="s"/>
      <c r="J1953" t="s">
        <v>74</v>
      </c>
      <c r="K1953" t="n">
        <v>362</v>
      </c>
      <c r="L1953" t="s">
        <v>76</v>
      </c>
      <c r="M1953" t="s"/>
      <c r="N1953" t="s">
        <v>225</v>
      </c>
      <c r="O1953" t="s">
        <v>78</v>
      </c>
      <c r="P1953" t="s">
        <v>180</v>
      </c>
      <c r="Q1953" t="s"/>
      <c r="R1953" t="s">
        <v>80</v>
      </c>
      <c r="S1953" t="s">
        <v>930</v>
      </c>
      <c r="T1953" t="s">
        <v>82</v>
      </c>
      <c r="U1953" t="s"/>
      <c r="V1953" t="s">
        <v>83</v>
      </c>
      <c r="W1953" t="s">
        <v>94</v>
      </c>
      <c r="X1953" t="s"/>
      <c r="Y1953" t="s">
        <v>85</v>
      </c>
      <c r="Z1953">
        <f>HYPERLINK("https://hotelmonitor-cachepage.eclerx.com/savepage/tk_15439115061315887_sr_2152.html","info")</f>
        <v/>
      </c>
      <c r="AA1953" t="n">
        <v>99093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/>
      <c r="AP1953" t="n">
        <v>28</v>
      </c>
      <c r="AQ1953" t="s">
        <v>88</v>
      </c>
      <c r="AR1953" t="s">
        <v>116</v>
      </c>
      <c r="AS1953" t="s"/>
      <c r="AT1953" t="s">
        <v>90</v>
      </c>
      <c r="AU1953" t="s"/>
      <c r="AV1953" t="s"/>
      <c r="AW1953" t="s"/>
      <c r="AX1953" t="s"/>
      <c r="AY1953" t="n">
        <v>2311989</v>
      </c>
      <c r="AZ1953" t="s">
        <v>183</v>
      </c>
      <c r="BA1953" t="s"/>
      <c r="BB1953" t="n">
        <v>27815</v>
      </c>
      <c r="BC1953" t="n">
        <v>9.9880796670914</v>
      </c>
      <c r="BD1953" t="n">
        <v>53.549484198577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180</v>
      </c>
      <c r="F1954" t="n">
        <v>530532</v>
      </c>
      <c r="G1954" t="s">
        <v>74</v>
      </c>
      <c r="H1954" t="s">
        <v>75</v>
      </c>
      <c r="I1954" t="s"/>
      <c r="J1954" t="s">
        <v>74</v>
      </c>
      <c r="K1954" t="n">
        <v>380</v>
      </c>
      <c r="L1954" t="s">
        <v>76</v>
      </c>
      <c r="M1954" t="s"/>
      <c r="N1954" t="s">
        <v>225</v>
      </c>
      <c r="O1954" t="s">
        <v>78</v>
      </c>
      <c r="P1954" t="s">
        <v>180</v>
      </c>
      <c r="Q1954" t="s"/>
      <c r="R1954" t="s">
        <v>80</v>
      </c>
      <c r="S1954" t="s">
        <v>233</v>
      </c>
      <c r="T1954" t="s">
        <v>82</v>
      </c>
      <c r="U1954" t="s"/>
      <c r="V1954" t="s">
        <v>83</v>
      </c>
      <c r="W1954" t="s">
        <v>84</v>
      </c>
      <c r="X1954" t="s"/>
      <c r="Y1954" t="s">
        <v>85</v>
      </c>
      <c r="Z1954">
        <f>HYPERLINK("https://hotelmonitor-cachepage.eclerx.com/savepage/tk_15439115061315887_sr_2152.html","info")</f>
        <v/>
      </c>
      <c r="AA1954" t="n">
        <v>99093</v>
      </c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/>
      <c r="AP1954" t="n">
        <v>28</v>
      </c>
      <c r="AQ1954" t="s">
        <v>88</v>
      </c>
      <c r="AR1954" t="s">
        <v>110</v>
      </c>
      <c r="AS1954" t="s"/>
      <c r="AT1954" t="s">
        <v>90</v>
      </c>
      <c r="AU1954" t="s"/>
      <c r="AV1954" t="s"/>
      <c r="AW1954" t="s"/>
      <c r="AX1954" t="s"/>
      <c r="AY1954" t="n">
        <v>2311989</v>
      </c>
      <c r="AZ1954" t="s">
        <v>183</v>
      </c>
      <c r="BA1954" t="s"/>
      <c r="BB1954" t="n">
        <v>27815</v>
      </c>
      <c r="BC1954" t="n">
        <v>9.9880796670914</v>
      </c>
      <c r="BD1954" t="n">
        <v>53.549484198577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180</v>
      </c>
      <c r="F1955" t="n">
        <v>530532</v>
      </c>
      <c r="G1955" t="s">
        <v>74</v>
      </c>
      <c r="H1955" t="s">
        <v>75</v>
      </c>
      <c r="I1955" t="s"/>
      <c r="J1955" t="s">
        <v>74</v>
      </c>
      <c r="K1955" t="n">
        <v>399</v>
      </c>
      <c r="L1955" t="s">
        <v>76</v>
      </c>
      <c r="M1955" t="s"/>
      <c r="N1955" t="s">
        <v>225</v>
      </c>
      <c r="O1955" t="s">
        <v>78</v>
      </c>
      <c r="P1955" t="s">
        <v>180</v>
      </c>
      <c r="Q1955" t="s"/>
      <c r="R1955" t="s">
        <v>80</v>
      </c>
      <c r="S1955" t="s">
        <v>887</v>
      </c>
      <c r="T1955" t="s">
        <v>82</v>
      </c>
      <c r="U1955" t="s"/>
      <c r="V1955" t="s">
        <v>83</v>
      </c>
      <c r="W1955" t="s">
        <v>84</v>
      </c>
      <c r="X1955" t="s"/>
      <c r="Y1955" t="s">
        <v>85</v>
      </c>
      <c r="Z1955">
        <f>HYPERLINK("https://hotelmonitor-cachepage.eclerx.com/savepage/tk_15439115061315887_sr_2152.html","info")</f>
        <v/>
      </c>
      <c r="AA1955" t="n">
        <v>99093</v>
      </c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/>
      <c r="AP1955" t="n">
        <v>28</v>
      </c>
      <c r="AQ1955" t="s">
        <v>88</v>
      </c>
      <c r="AR1955" t="s">
        <v>189</v>
      </c>
      <c r="AS1955" t="s"/>
      <c r="AT1955" t="s">
        <v>90</v>
      </c>
      <c r="AU1955" t="s"/>
      <c r="AV1955" t="s"/>
      <c r="AW1955" t="s"/>
      <c r="AX1955" t="s"/>
      <c r="AY1955" t="n">
        <v>2311989</v>
      </c>
      <c r="AZ1955" t="s">
        <v>183</v>
      </c>
      <c r="BA1955" t="s"/>
      <c r="BB1955" t="n">
        <v>27815</v>
      </c>
      <c r="BC1955" t="n">
        <v>9.9880796670914</v>
      </c>
      <c r="BD1955" t="n">
        <v>53.549484198577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180</v>
      </c>
      <c r="F1956" t="n">
        <v>530532</v>
      </c>
      <c r="G1956" t="s">
        <v>74</v>
      </c>
      <c r="H1956" t="s">
        <v>75</v>
      </c>
      <c r="I1956" t="s"/>
      <c r="J1956" t="s">
        <v>74</v>
      </c>
      <c r="K1956" t="n">
        <v>400</v>
      </c>
      <c r="L1956" t="s">
        <v>76</v>
      </c>
      <c r="M1956" t="s"/>
      <c r="N1956" t="s">
        <v>225</v>
      </c>
      <c r="O1956" t="s">
        <v>78</v>
      </c>
      <c r="P1956" t="s">
        <v>180</v>
      </c>
      <c r="Q1956" t="s"/>
      <c r="R1956" t="s">
        <v>80</v>
      </c>
      <c r="S1956" t="s">
        <v>931</v>
      </c>
      <c r="T1956" t="s">
        <v>82</v>
      </c>
      <c r="U1956" t="s"/>
      <c r="V1956" t="s">
        <v>83</v>
      </c>
      <c r="W1956" t="s">
        <v>84</v>
      </c>
      <c r="X1956" t="s"/>
      <c r="Y1956" t="s">
        <v>85</v>
      </c>
      <c r="Z1956">
        <f>HYPERLINK("https://hotelmonitor-cachepage.eclerx.com/savepage/tk_15439115061315887_sr_2152.html","info")</f>
        <v/>
      </c>
      <c r="AA1956" t="n">
        <v>99093</v>
      </c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/>
      <c r="AP1956" t="n">
        <v>28</v>
      </c>
      <c r="AQ1956" t="s">
        <v>88</v>
      </c>
      <c r="AR1956" t="s">
        <v>116</v>
      </c>
      <c r="AS1956" t="s"/>
      <c r="AT1956" t="s">
        <v>90</v>
      </c>
      <c r="AU1956" t="s"/>
      <c r="AV1956" t="s"/>
      <c r="AW1956" t="s"/>
      <c r="AX1956" t="s"/>
      <c r="AY1956" t="n">
        <v>2311989</v>
      </c>
      <c r="AZ1956" t="s">
        <v>183</v>
      </c>
      <c r="BA1956" t="s"/>
      <c r="BB1956" t="n">
        <v>27815</v>
      </c>
      <c r="BC1956" t="n">
        <v>9.9880796670914</v>
      </c>
      <c r="BD1956" t="n">
        <v>53.549484198577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180</v>
      </c>
      <c r="F1957" t="n">
        <v>530532</v>
      </c>
      <c r="G1957" t="s">
        <v>74</v>
      </c>
      <c r="H1957" t="s">
        <v>75</v>
      </c>
      <c r="I1957" t="s"/>
      <c r="J1957" t="s">
        <v>74</v>
      </c>
      <c r="K1957" t="n">
        <v>416</v>
      </c>
      <c r="L1957" t="s">
        <v>76</v>
      </c>
      <c r="M1957" t="s"/>
      <c r="N1957" t="s">
        <v>230</v>
      </c>
      <c r="O1957" t="s">
        <v>78</v>
      </c>
      <c r="P1957" t="s">
        <v>180</v>
      </c>
      <c r="Q1957" t="s"/>
      <c r="R1957" t="s">
        <v>80</v>
      </c>
      <c r="S1957" t="s">
        <v>932</v>
      </c>
      <c r="T1957" t="s">
        <v>82</v>
      </c>
      <c r="U1957" t="s"/>
      <c r="V1957" t="s">
        <v>83</v>
      </c>
      <c r="W1957" t="s">
        <v>94</v>
      </c>
      <c r="X1957" t="s"/>
      <c r="Y1957" t="s">
        <v>85</v>
      </c>
      <c r="Z1957">
        <f>HYPERLINK("https://hotelmonitor-cachepage.eclerx.com/savepage/tk_15439115061315887_sr_2152.html","info")</f>
        <v/>
      </c>
      <c r="AA1957" t="n">
        <v>99093</v>
      </c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/>
      <c r="AP1957" t="n">
        <v>28</v>
      </c>
      <c r="AQ1957" t="s">
        <v>88</v>
      </c>
      <c r="AR1957" t="s">
        <v>156</v>
      </c>
      <c r="AS1957" t="s"/>
      <c r="AT1957" t="s">
        <v>90</v>
      </c>
      <c r="AU1957" t="s"/>
      <c r="AV1957" t="s"/>
      <c r="AW1957" t="s"/>
      <c r="AX1957" t="s"/>
      <c r="AY1957" t="n">
        <v>2311989</v>
      </c>
      <c r="AZ1957" t="s">
        <v>183</v>
      </c>
      <c r="BA1957" t="s"/>
      <c r="BB1957" t="n">
        <v>27815</v>
      </c>
      <c r="BC1957" t="n">
        <v>9.9880796670914</v>
      </c>
      <c r="BD1957" t="n">
        <v>53.549484198577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180</v>
      </c>
      <c r="F1958" t="n">
        <v>530532</v>
      </c>
      <c r="G1958" t="s">
        <v>74</v>
      </c>
      <c r="H1958" t="s">
        <v>75</v>
      </c>
      <c r="I1958" t="s"/>
      <c r="J1958" t="s">
        <v>74</v>
      </c>
      <c r="K1958" t="n">
        <v>440</v>
      </c>
      <c r="L1958" t="s">
        <v>76</v>
      </c>
      <c r="M1958" t="s"/>
      <c r="N1958" t="s">
        <v>234</v>
      </c>
      <c r="O1958" t="s">
        <v>78</v>
      </c>
      <c r="P1958" t="s">
        <v>180</v>
      </c>
      <c r="Q1958" t="s"/>
      <c r="R1958" t="s">
        <v>80</v>
      </c>
      <c r="S1958" t="s">
        <v>933</v>
      </c>
      <c r="T1958" t="s">
        <v>82</v>
      </c>
      <c r="U1958" t="s"/>
      <c r="V1958" t="s">
        <v>83</v>
      </c>
      <c r="W1958" t="s">
        <v>94</v>
      </c>
      <c r="X1958" t="s"/>
      <c r="Y1958" t="s">
        <v>85</v>
      </c>
      <c r="Z1958">
        <f>HYPERLINK("https://hotelmonitor-cachepage.eclerx.com/savepage/tk_15439115061315887_sr_2152.html","info")</f>
        <v/>
      </c>
      <c r="AA1958" t="n">
        <v>99093</v>
      </c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/>
      <c r="AP1958" t="n">
        <v>28</v>
      </c>
      <c r="AQ1958" t="s">
        <v>88</v>
      </c>
      <c r="AR1958" t="s">
        <v>110</v>
      </c>
      <c r="AS1958" t="s"/>
      <c r="AT1958" t="s">
        <v>90</v>
      </c>
      <c r="AU1958" t="s"/>
      <c r="AV1958" t="s"/>
      <c r="AW1958" t="s"/>
      <c r="AX1958" t="s"/>
      <c r="AY1958" t="n">
        <v>2311989</v>
      </c>
      <c r="AZ1958" t="s">
        <v>183</v>
      </c>
      <c r="BA1958" t="s"/>
      <c r="BB1958" t="n">
        <v>27815</v>
      </c>
      <c r="BC1958" t="n">
        <v>9.9880796670914</v>
      </c>
      <c r="BD1958" t="n">
        <v>53.549484198577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180</v>
      </c>
      <c r="F1959" t="n">
        <v>530532</v>
      </c>
      <c r="G1959" t="s">
        <v>74</v>
      </c>
      <c r="H1959" t="s">
        <v>75</v>
      </c>
      <c r="I1959" t="s"/>
      <c r="J1959" t="s">
        <v>74</v>
      </c>
      <c r="K1959" t="n">
        <v>461</v>
      </c>
      <c r="L1959" t="s">
        <v>76</v>
      </c>
      <c r="M1959" t="s"/>
      <c r="N1959" t="s">
        <v>234</v>
      </c>
      <c r="O1959" t="s">
        <v>78</v>
      </c>
      <c r="P1959" t="s">
        <v>180</v>
      </c>
      <c r="Q1959" t="s"/>
      <c r="R1959" t="s">
        <v>80</v>
      </c>
      <c r="S1959" t="s">
        <v>934</v>
      </c>
      <c r="T1959" t="s">
        <v>82</v>
      </c>
      <c r="U1959" t="s"/>
      <c r="V1959" t="s">
        <v>83</v>
      </c>
      <c r="W1959" t="s">
        <v>94</v>
      </c>
      <c r="X1959" t="s"/>
      <c r="Y1959" t="s">
        <v>85</v>
      </c>
      <c r="Z1959">
        <f>HYPERLINK("https://hotelmonitor-cachepage.eclerx.com/savepage/tk_15439115061315887_sr_2152.html","info")</f>
        <v/>
      </c>
      <c r="AA1959" t="n">
        <v>99093</v>
      </c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/>
      <c r="AP1959" t="n">
        <v>28</v>
      </c>
      <c r="AQ1959" t="s">
        <v>88</v>
      </c>
      <c r="AR1959" t="s">
        <v>189</v>
      </c>
      <c r="AS1959" t="s"/>
      <c r="AT1959" t="s">
        <v>90</v>
      </c>
      <c r="AU1959" t="s"/>
      <c r="AV1959" t="s"/>
      <c r="AW1959" t="s"/>
      <c r="AX1959" t="s"/>
      <c r="AY1959" t="n">
        <v>2311989</v>
      </c>
      <c r="AZ1959" t="s">
        <v>183</v>
      </c>
      <c r="BA1959" t="s"/>
      <c r="BB1959" t="n">
        <v>27815</v>
      </c>
      <c r="BC1959" t="n">
        <v>9.9880796670914</v>
      </c>
      <c r="BD1959" t="n">
        <v>53.549484198577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180</v>
      </c>
      <c r="F1960" t="n">
        <v>530532</v>
      </c>
      <c r="G1960" t="s">
        <v>74</v>
      </c>
      <c r="H1960" t="s">
        <v>75</v>
      </c>
      <c r="I1960" t="s"/>
      <c r="J1960" t="s">
        <v>74</v>
      </c>
      <c r="K1960" t="n">
        <v>464</v>
      </c>
      <c r="L1960" t="s">
        <v>76</v>
      </c>
      <c r="M1960" t="s"/>
      <c r="N1960" t="s">
        <v>234</v>
      </c>
      <c r="O1960" t="s">
        <v>78</v>
      </c>
      <c r="P1960" t="s">
        <v>180</v>
      </c>
      <c r="Q1960" t="s"/>
      <c r="R1960" t="s">
        <v>80</v>
      </c>
      <c r="S1960" t="s">
        <v>935</v>
      </c>
      <c r="T1960" t="s">
        <v>82</v>
      </c>
      <c r="U1960" t="s"/>
      <c r="V1960" t="s">
        <v>83</v>
      </c>
      <c r="W1960" t="s">
        <v>94</v>
      </c>
      <c r="X1960" t="s"/>
      <c r="Y1960" t="s">
        <v>85</v>
      </c>
      <c r="Z1960">
        <f>HYPERLINK("https://hotelmonitor-cachepage.eclerx.com/savepage/tk_15439115061315887_sr_2152.html","info")</f>
        <v/>
      </c>
      <c r="AA1960" t="n">
        <v>99093</v>
      </c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/>
      <c r="AP1960" t="n">
        <v>28</v>
      </c>
      <c r="AQ1960" t="s">
        <v>88</v>
      </c>
      <c r="AR1960" t="s">
        <v>116</v>
      </c>
      <c r="AS1960" t="s"/>
      <c r="AT1960" t="s">
        <v>90</v>
      </c>
      <c r="AU1960" t="s"/>
      <c r="AV1960" t="s"/>
      <c r="AW1960" t="s"/>
      <c r="AX1960" t="s"/>
      <c r="AY1960" t="n">
        <v>2311989</v>
      </c>
      <c r="AZ1960" t="s">
        <v>183</v>
      </c>
      <c r="BA1960" t="s"/>
      <c r="BB1960" t="n">
        <v>27815</v>
      </c>
      <c r="BC1960" t="n">
        <v>9.9880796670914</v>
      </c>
      <c r="BD1960" t="n">
        <v>53.549484198577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180</v>
      </c>
      <c r="F1961" t="n">
        <v>530532</v>
      </c>
      <c r="G1961" t="s">
        <v>74</v>
      </c>
      <c r="H1961" t="s">
        <v>75</v>
      </c>
      <c r="I1961" t="s"/>
      <c r="J1961" t="s">
        <v>74</v>
      </c>
      <c r="K1961" t="n">
        <v>465</v>
      </c>
      <c r="L1961" t="s">
        <v>76</v>
      </c>
      <c r="M1961" t="s"/>
      <c r="N1961" t="s">
        <v>236</v>
      </c>
      <c r="O1961" t="s">
        <v>78</v>
      </c>
      <c r="P1961" t="s">
        <v>180</v>
      </c>
      <c r="Q1961" t="s"/>
      <c r="R1961" t="s">
        <v>80</v>
      </c>
      <c r="S1961" t="s">
        <v>936</v>
      </c>
      <c r="T1961" t="s">
        <v>82</v>
      </c>
      <c r="U1961" t="s"/>
      <c r="V1961" t="s">
        <v>83</v>
      </c>
      <c r="W1961" t="s">
        <v>94</v>
      </c>
      <c r="X1961" t="s"/>
      <c r="Y1961" t="s">
        <v>85</v>
      </c>
      <c r="Z1961">
        <f>HYPERLINK("https://hotelmonitor-cachepage.eclerx.com/savepage/tk_15439115061315887_sr_2152.html","info")</f>
        <v/>
      </c>
      <c r="AA1961" t="n">
        <v>99093</v>
      </c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/>
      <c r="AP1961" t="n">
        <v>28</v>
      </c>
      <c r="AQ1961" t="s">
        <v>88</v>
      </c>
      <c r="AR1961" t="s">
        <v>156</v>
      </c>
      <c r="AS1961" t="s"/>
      <c r="AT1961" t="s">
        <v>90</v>
      </c>
      <c r="AU1961" t="s"/>
      <c r="AV1961" t="s"/>
      <c r="AW1961" t="s"/>
      <c r="AX1961" t="s"/>
      <c r="AY1961" t="n">
        <v>2311989</v>
      </c>
      <c r="AZ1961" t="s">
        <v>183</v>
      </c>
      <c r="BA1961" t="s"/>
      <c r="BB1961" t="n">
        <v>27815</v>
      </c>
      <c r="BC1961" t="n">
        <v>9.9880796670914</v>
      </c>
      <c r="BD1961" t="n">
        <v>53.549484198577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180</v>
      </c>
      <c r="F1962" t="n">
        <v>530532</v>
      </c>
      <c r="G1962" t="s">
        <v>74</v>
      </c>
      <c r="H1962" t="s">
        <v>75</v>
      </c>
      <c r="I1962" t="s"/>
      <c r="J1962" t="s">
        <v>74</v>
      </c>
      <c r="K1962" t="n">
        <v>477</v>
      </c>
      <c r="L1962" t="s">
        <v>76</v>
      </c>
      <c r="M1962" t="s"/>
      <c r="N1962" t="s">
        <v>234</v>
      </c>
      <c r="O1962" t="s">
        <v>78</v>
      </c>
      <c r="P1962" t="s">
        <v>180</v>
      </c>
      <c r="Q1962" t="s"/>
      <c r="R1962" t="s">
        <v>80</v>
      </c>
      <c r="S1962" t="s">
        <v>937</v>
      </c>
      <c r="T1962" t="s">
        <v>82</v>
      </c>
      <c r="U1962" t="s"/>
      <c r="V1962" t="s">
        <v>83</v>
      </c>
      <c r="W1962" t="s">
        <v>84</v>
      </c>
      <c r="X1962" t="s"/>
      <c r="Y1962" t="s">
        <v>85</v>
      </c>
      <c r="Z1962">
        <f>HYPERLINK("https://hotelmonitor-cachepage.eclerx.com/savepage/tk_15439115061315887_sr_2152.html","info")</f>
        <v/>
      </c>
      <c r="AA1962" t="n">
        <v>99093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/>
      <c r="AP1962" t="n">
        <v>28</v>
      </c>
      <c r="AQ1962" t="s">
        <v>88</v>
      </c>
      <c r="AR1962" t="s">
        <v>110</v>
      </c>
      <c r="AS1962" t="s"/>
      <c r="AT1962" t="s">
        <v>90</v>
      </c>
      <c r="AU1962" t="s"/>
      <c r="AV1962" t="s"/>
      <c r="AW1962" t="s"/>
      <c r="AX1962" t="s"/>
      <c r="AY1962" t="n">
        <v>2311989</v>
      </c>
      <c r="AZ1962" t="s">
        <v>183</v>
      </c>
      <c r="BA1962" t="s"/>
      <c r="BB1962" t="n">
        <v>27815</v>
      </c>
      <c r="BC1962" t="n">
        <v>9.9880796670914</v>
      </c>
      <c r="BD1962" t="n">
        <v>53.549484198577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180</v>
      </c>
      <c r="F1963" t="n">
        <v>530532</v>
      </c>
      <c r="G1963" t="s">
        <v>74</v>
      </c>
      <c r="H1963" t="s">
        <v>75</v>
      </c>
      <c r="I1963" t="s"/>
      <c r="J1963" t="s">
        <v>74</v>
      </c>
      <c r="K1963" t="n">
        <v>491</v>
      </c>
      <c r="L1963" t="s">
        <v>76</v>
      </c>
      <c r="M1963" t="s"/>
      <c r="N1963" t="s">
        <v>230</v>
      </c>
      <c r="O1963" t="s">
        <v>78</v>
      </c>
      <c r="P1963" t="s">
        <v>180</v>
      </c>
      <c r="Q1963" t="s"/>
      <c r="R1963" t="s">
        <v>80</v>
      </c>
      <c r="S1963" t="s">
        <v>938</v>
      </c>
      <c r="T1963" t="s">
        <v>82</v>
      </c>
      <c r="U1963" t="s"/>
      <c r="V1963" t="s">
        <v>83</v>
      </c>
      <c r="W1963" t="s">
        <v>84</v>
      </c>
      <c r="X1963" t="s"/>
      <c r="Y1963" t="s">
        <v>85</v>
      </c>
      <c r="Z1963">
        <f>HYPERLINK("https://hotelmonitor-cachepage.eclerx.com/savepage/tk_15439115061315887_sr_2152.html","info")</f>
        <v/>
      </c>
      <c r="AA1963" t="n">
        <v>99093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/>
      <c r="AP1963" t="n">
        <v>28</v>
      </c>
      <c r="AQ1963" t="s">
        <v>88</v>
      </c>
      <c r="AR1963" t="s">
        <v>156</v>
      </c>
      <c r="AS1963" t="s"/>
      <c r="AT1963" t="s">
        <v>90</v>
      </c>
      <c r="AU1963" t="s"/>
      <c r="AV1963" t="s"/>
      <c r="AW1963" t="s"/>
      <c r="AX1963" t="s"/>
      <c r="AY1963" t="n">
        <v>2311989</v>
      </c>
      <c r="AZ1963" t="s">
        <v>183</v>
      </c>
      <c r="BA1963" t="s"/>
      <c r="BB1963" t="n">
        <v>27815</v>
      </c>
      <c r="BC1963" t="n">
        <v>9.9880796670914</v>
      </c>
      <c r="BD1963" t="n">
        <v>53.549484198577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180</v>
      </c>
      <c r="F1964" t="n">
        <v>530532</v>
      </c>
      <c r="G1964" t="s">
        <v>74</v>
      </c>
      <c r="H1964" t="s">
        <v>75</v>
      </c>
      <c r="I1964" t="s"/>
      <c r="J1964" t="s">
        <v>74</v>
      </c>
      <c r="K1964" t="n">
        <v>500</v>
      </c>
      <c r="L1964" t="s">
        <v>76</v>
      </c>
      <c r="M1964" t="s"/>
      <c r="N1964" t="s">
        <v>234</v>
      </c>
      <c r="O1964" t="s">
        <v>78</v>
      </c>
      <c r="P1964" t="s">
        <v>180</v>
      </c>
      <c r="Q1964" t="s"/>
      <c r="R1964" t="s">
        <v>80</v>
      </c>
      <c r="S1964" t="s">
        <v>939</v>
      </c>
      <c r="T1964" t="s">
        <v>82</v>
      </c>
      <c r="U1964" t="s"/>
      <c r="V1964" t="s">
        <v>83</v>
      </c>
      <c r="W1964" t="s">
        <v>84</v>
      </c>
      <c r="X1964" t="s"/>
      <c r="Y1964" t="s">
        <v>85</v>
      </c>
      <c r="Z1964">
        <f>HYPERLINK("https://hotelmonitor-cachepage.eclerx.com/savepage/tk_15439115061315887_sr_2152.html","info")</f>
        <v/>
      </c>
      <c r="AA1964" t="n">
        <v>99093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/>
      <c r="AP1964" t="n">
        <v>28</v>
      </c>
      <c r="AQ1964" t="s">
        <v>88</v>
      </c>
      <c r="AR1964" t="s">
        <v>189</v>
      </c>
      <c r="AS1964" t="s"/>
      <c r="AT1964" t="s">
        <v>90</v>
      </c>
      <c r="AU1964" t="s"/>
      <c r="AV1964" t="s"/>
      <c r="AW1964" t="s"/>
      <c r="AX1964" t="s"/>
      <c r="AY1964" t="n">
        <v>2311989</v>
      </c>
      <c r="AZ1964" t="s">
        <v>183</v>
      </c>
      <c r="BA1964" t="s"/>
      <c r="BB1964" t="n">
        <v>27815</v>
      </c>
      <c r="BC1964" t="n">
        <v>9.9880796670914</v>
      </c>
      <c r="BD1964" t="n">
        <v>53.549484198577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180</v>
      </c>
      <c r="F1965" t="n">
        <v>530532</v>
      </c>
      <c r="G1965" t="s">
        <v>74</v>
      </c>
      <c r="H1965" t="s">
        <v>75</v>
      </c>
      <c r="I1965" t="s"/>
      <c r="J1965" t="s">
        <v>74</v>
      </c>
      <c r="K1965" t="n">
        <v>502</v>
      </c>
      <c r="L1965" t="s">
        <v>76</v>
      </c>
      <c r="M1965" t="s"/>
      <c r="N1965" t="s">
        <v>234</v>
      </c>
      <c r="O1965" t="s">
        <v>78</v>
      </c>
      <c r="P1965" t="s">
        <v>180</v>
      </c>
      <c r="Q1965" t="s"/>
      <c r="R1965" t="s">
        <v>80</v>
      </c>
      <c r="S1965" t="s">
        <v>940</v>
      </c>
      <c r="T1965" t="s">
        <v>82</v>
      </c>
      <c r="U1965" t="s"/>
      <c r="V1965" t="s">
        <v>83</v>
      </c>
      <c r="W1965" t="s">
        <v>84</v>
      </c>
      <c r="X1965" t="s"/>
      <c r="Y1965" t="s">
        <v>85</v>
      </c>
      <c r="Z1965">
        <f>HYPERLINK("https://hotelmonitor-cachepage.eclerx.com/savepage/tk_15439115061315887_sr_2152.html","info")</f>
        <v/>
      </c>
      <c r="AA1965" t="n">
        <v>99093</v>
      </c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/>
      <c r="AP1965" t="n">
        <v>28</v>
      </c>
      <c r="AQ1965" t="s">
        <v>88</v>
      </c>
      <c r="AR1965" t="s">
        <v>116</v>
      </c>
      <c r="AS1965" t="s"/>
      <c r="AT1965" t="s">
        <v>90</v>
      </c>
      <c r="AU1965" t="s"/>
      <c r="AV1965" t="s"/>
      <c r="AW1965" t="s"/>
      <c r="AX1965" t="s"/>
      <c r="AY1965" t="n">
        <v>2311989</v>
      </c>
      <c r="AZ1965" t="s">
        <v>183</v>
      </c>
      <c r="BA1965" t="s"/>
      <c r="BB1965" t="n">
        <v>27815</v>
      </c>
      <c r="BC1965" t="n">
        <v>9.9880796670914</v>
      </c>
      <c r="BD1965" t="n">
        <v>53.549484198577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180</v>
      </c>
      <c r="F1966" t="n">
        <v>530532</v>
      </c>
      <c r="G1966" t="s">
        <v>74</v>
      </c>
      <c r="H1966" t="s">
        <v>75</v>
      </c>
      <c r="I1966" t="s"/>
      <c r="J1966" t="s">
        <v>74</v>
      </c>
      <c r="K1966" t="n">
        <v>515</v>
      </c>
      <c r="L1966" t="s">
        <v>76</v>
      </c>
      <c r="M1966" t="s"/>
      <c r="N1966" t="s">
        <v>242</v>
      </c>
      <c r="O1966" t="s">
        <v>78</v>
      </c>
      <c r="P1966" t="s">
        <v>180</v>
      </c>
      <c r="Q1966" t="s"/>
      <c r="R1966" t="s">
        <v>80</v>
      </c>
      <c r="S1966" t="s">
        <v>941</v>
      </c>
      <c r="T1966" t="s">
        <v>82</v>
      </c>
      <c r="U1966" t="s"/>
      <c r="V1966" t="s">
        <v>83</v>
      </c>
      <c r="W1966" t="s">
        <v>94</v>
      </c>
      <c r="X1966" t="s"/>
      <c r="Y1966" t="s">
        <v>85</v>
      </c>
      <c r="Z1966">
        <f>HYPERLINK("https://hotelmonitor-cachepage.eclerx.com/savepage/tk_15439115061315887_sr_2152.html","info")</f>
        <v/>
      </c>
      <c r="AA1966" t="n">
        <v>99093</v>
      </c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/>
      <c r="AP1966" t="n">
        <v>28</v>
      </c>
      <c r="AQ1966" t="s">
        <v>88</v>
      </c>
      <c r="AR1966" t="s">
        <v>156</v>
      </c>
      <c r="AS1966" t="s"/>
      <c r="AT1966" t="s">
        <v>90</v>
      </c>
      <c r="AU1966" t="s"/>
      <c r="AV1966" t="s"/>
      <c r="AW1966" t="s"/>
      <c r="AX1966" t="s"/>
      <c r="AY1966" t="n">
        <v>2311989</v>
      </c>
      <c r="AZ1966" t="s">
        <v>183</v>
      </c>
      <c r="BA1966" t="s"/>
      <c r="BB1966" t="n">
        <v>27815</v>
      </c>
      <c r="BC1966" t="n">
        <v>9.9880796670914</v>
      </c>
      <c r="BD1966" t="n">
        <v>53.549484198577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180</v>
      </c>
      <c r="F1967" t="n">
        <v>530532</v>
      </c>
      <c r="G1967" t="s">
        <v>74</v>
      </c>
      <c r="H1967" t="s">
        <v>75</v>
      </c>
      <c r="I1967" t="s"/>
      <c r="J1967" t="s">
        <v>74</v>
      </c>
      <c r="K1967" t="n">
        <v>541</v>
      </c>
      <c r="L1967" t="s">
        <v>76</v>
      </c>
      <c r="M1967" t="s"/>
      <c r="N1967" t="s">
        <v>236</v>
      </c>
      <c r="O1967" t="s">
        <v>78</v>
      </c>
      <c r="P1967" t="s">
        <v>180</v>
      </c>
      <c r="Q1967" t="s"/>
      <c r="R1967" t="s">
        <v>80</v>
      </c>
      <c r="S1967" t="s">
        <v>942</v>
      </c>
      <c r="T1967" t="s">
        <v>82</v>
      </c>
      <c r="U1967" t="s"/>
      <c r="V1967" t="s">
        <v>83</v>
      </c>
      <c r="W1967" t="s">
        <v>84</v>
      </c>
      <c r="X1967" t="s"/>
      <c r="Y1967" t="s">
        <v>85</v>
      </c>
      <c r="Z1967">
        <f>HYPERLINK("https://hotelmonitor-cachepage.eclerx.com/savepage/tk_15439115061315887_sr_2152.html","info")</f>
        <v/>
      </c>
      <c r="AA1967" t="n">
        <v>99093</v>
      </c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/>
      <c r="AP1967" t="n">
        <v>28</v>
      </c>
      <c r="AQ1967" t="s">
        <v>88</v>
      </c>
      <c r="AR1967" t="s">
        <v>156</v>
      </c>
      <c r="AS1967" t="s"/>
      <c r="AT1967" t="s">
        <v>90</v>
      </c>
      <c r="AU1967" t="s"/>
      <c r="AV1967" t="s"/>
      <c r="AW1967" t="s"/>
      <c r="AX1967" t="s"/>
      <c r="AY1967" t="n">
        <v>2311989</v>
      </c>
      <c r="AZ1967" t="s">
        <v>183</v>
      </c>
      <c r="BA1967" t="s"/>
      <c r="BB1967" t="n">
        <v>27815</v>
      </c>
      <c r="BC1967" t="n">
        <v>9.9880796670914</v>
      </c>
      <c r="BD1967" t="n">
        <v>53.549484198577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180</v>
      </c>
      <c r="F1968" t="n">
        <v>530532</v>
      </c>
      <c r="G1968" t="s">
        <v>74</v>
      </c>
      <c r="H1968" t="s">
        <v>75</v>
      </c>
      <c r="I1968" t="s"/>
      <c r="J1968" t="s">
        <v>74</v>
      </c>
      <c r="K1968" t="n">
        <v>590</v>
      </c>
      <c r="L1968" t="s">
        <v>76</v>
      </c>
      <c r="M1968" t="s"/>
      <c r="N1968" t="s">
        <v>242</v>
      </c>
      <c r="O1968" t="s">
        <v>78</v>
      </c>
      <c r="P1968" t="s">
        <v>180</v>
      </c>
      <c r="Q1968" t="s"/>
      <c r="R1968" t="s">
        <v>80</v>
      </c>
      <c r="S1968" t="s">
        <v>943</v>
      </c>
      <c r="T1968" t="s">
        <v>82</v>
      </c>
      <c r="U1968" t="s"/>
      <c r="V1968" t="s">
        <v>83</v>
      </c>
      <c r="W1968" t="s">
        <v>84</v>
      </c>
      <c r="X1968" t="s"/>
      <c r="Y1968" t="s">
        <v>85</v>
      </c>
      <c r="Z1968">
        <f>HYPERLINK("https://hotelmonitor-cachepage.eclerx.com/savepage/tk_15439115061315887_sr_2152.html","info")</f>
        <v/>
      </c>
      <c r="AA1968" t="n">
        <v>99093</v>
      </c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/>
      <c r="AP1968" t="n">
        <v>28</v>
      </c>
      <c r="AQ1968" t="s">
        <v>88</v>
      </c>
      <c r="AR1968" t="s">
        <v>156</v>
      </c>
      <c r="AS1968" t="s"/>
      <c r="AT1968" t="s">
        <v>90</v>
      </c>
      <c r="AU1968" t="s"/>
      <c r="AV1968" t="s"/>
      <c r="AW1968" t="s"/>
      <c r="AX1968" t="s"/>
      <c r="AY1968" t="n">
        <v>2311989</v>
      </c>
      <c r="AZ1968" t="s">
        <v>183</v>
      </c>
      <c r="BA1968" t="s"/>
      <c r="BB1968" t="n">
        <v>27815</v>
      </c>
      <c r="BC1968" t="n">
        <v>9.9880796670914</v>
      </c>
      <c r="BD1968" t="n">
        <v>53.549484198577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180</v>
      </c>
      <c r="F1969" t="n">
        <v>530532</v>
      </c>
      <c r="G1969" t="s">
        <v>74</v>
      </c>
      <c r="H1969" t="s">
        <v>75</v>
      </c>
      <c r="I1969" t="s"/>
      <c r="J1969" t="s">
        <v>74</v>
      </c>
      <c r="K1969" t="n">
        <v>703</v>
      </c>
      <c r="L1969" t="s">
        <v>76</v>
      </c>
      <c r="M1969" t="s"/>
      <c r="N1969" t="s">
        <v>248</v>
      </c>
      <c r="O1969" t="s">
        <v>78</v>
      </c>
      <c r="P1969" t="s">
        <v>180</v>
      </c>
      <c r="Q1969" t="s"/>
      <c r="R1969" t="s">
        <v>80</v>
      </c>
      <c r="S1969" t="s">
        <v>944</v>
      </c>
      <c r="T1969" t="s">
        <v>82</v>
      </c>
      <c r="U1969" t="s"/>
      <c r="V1969" t="s">
        <v>83</v>
      </c>
      <c r="W1969" t="s">
        <v>94</v>
      </c>
      <c r="X1969" t="s"/>
      <c r="Y1969" t="s">
        <v>85</v>
      </c>
      <c r="Z1969">
        <f>HYPERLINK("https://hotelmonitor-cachepage.eclerx.com/savepage/tk_15439115061315887_sr_2152.html","info")</f>
        <v/>
      </c>
      <c r="AA1969" t="n">
        <v>99093</v>
      </c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/>
      <c r="AP1969" t="n">
        <v>28</v>
      </c>
      <c r="AQ1969" t="s">
        <v>88</v>
      </c>
      <c r="AR1969" t="s">
        <v>156</v>
      </c>
      <c r="AS1969" t="s"/>
      <c r="AT1969" t="s">
        <v>90</v>
      </c>
      <c r="AU1969" t="s"/>
      <c r="AV1969" t="s"/>
      <c r="AW1969" t="s"/>
      <c r="AX1969" t="s"/>
      <c r="AY1969" t="n">
        <v>2311989</v>
      </c>
      <c r="AZ1969" t="s">
        <v>183</v>
      </c>
      <c r="BA1969" t="s"/>
      <c r="BB1969" t="n">
        <v>27815</v>
      </c>
      <c r="BC1969" t="n">
        <v>9.9880796670914</v>
      </c>
      <c r="BD1969" t="n">
        <v>53.549484198577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180</v>
      </c>
      <c r="F1970" t="n">
        <v>530532</v>
      </c>
      <c r="G1970" t="s">
        <v>74</v>
      </c>
      <c r="H1970" t="s">
        <v>75</v>
      </c>
      <c r="I1970" t="s"/>
      <c r="J1970" t="s">
        <v>74</v>
      </c>
      <c r="K1970" t="n">
        <v>778</v>
      </c>
      <c r="L1970" t="s">
        <v>76</v>
      </c>
      <c r="M1970" t="s"/>
      <c r="N1970" t="s">
        <v>248</v>
      </c>
      <c r="O1970" t="s">
        <v>78</v>
      </c>
      <c r="P1970" t="s">
        <v>180</v>
      </c>
      <c r="Q1970" t="s"/>
      <c r="R1970" t="s">
        <v>80</v>
      </c>
      <c r="S1970" t="s">
        <v>945</v>
      </c>
      <c r="T1970" t="s">
        <v>82</v>
      </c>
      <c r="U1970" t="s"/>
      <c r="V1970" t="s">
        <v>83</v>
      </c>
      <c r="W1970" t="s">
        <v>84</v>
      </c>
      <c r="X1970" t="s"/>
      <c r="Y1970" t="s">
        <v>85</v>
      </c>
      <c r="Z1970">
        <f>HYPERLINK("https://hotelmonitor-cachepage.eclerx.com/savepage/tk_15439115061315887_sr_2152.html","info")</f>
        <v/>
      </c>
      <c r="AA1970" t="n">
        <v>99093</v>
      </c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/>
      <c r="AP1970" t="n">
        <v>28</v>
      </c>
      <c r="AQ1970" t="s">
        <v>88</v>
      </c>
      <c r="AR1970" t="s">
        <v>156</v>
      </c>
      <c r="AS1970" t="s"/>
      <c r="AT1970" t="s">
        <v>90</v>
      </c>
      <c r="AU1970" t="s"/>
      <c r="AV1970" t="s"/>
      <c r="AW1970" t="s"/>
      <c r="AX1970" t="s"/>
      <c r="AY1970" t="n">
        <v>2311989</v>
      </c>
      <c r="AZ1970" t="s">
        <v>183</v>
      </c>
      <c r="BA1970" t="s"/>
      <c r="BB1970" t="n">
        <v>27815</v>
      </c>
      <c r="BC1970" t="n">
        <v>9.9880796670914</v>
      </c>
      <c r="BD1970" t="n">
        <v>53.549484198577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180</v>
      </c>
      <c r="F1971" t="n">
        <v>530532</v>
      </c>
      <c r="G1971" t="s">
        <v>74</v>
      </c>
      <c r="H1971" t="s">
        <v>75</v>
      </c>
      <c r="I1971" t="s"/>
      <c r="J1971" t="s">
        <v>74</v>
      </c>
      <c r="K1971" t="n">
        <v>901</v>
      </c>
      <c r="L1971" t="s">
        <v>76</v>
      </c>
      <c r="M1971" t="s"/>
      <c r="N1971" t="s">
        <v>251</v>
      </c>
      <c r="O1971" t="s">
        <v>78</v>
      </c>
      <c r="P1971" t="s">
        <v>180</v>
      </c>
      <c r="Q1971" t="s"/>
      <c r="R1971" t="s">
        <v>80</v>
      </c>
      <c r="S1971" t="s">
        <v>946</v>
      </c>
      <c r="T1971" t="s">
        <v>82</v>
      </c>
      <c r="U1971" t="s"/>
      <c r="V1971" t="s">
        <v>83</v>
      </c>
      <c r="W1971" t="s">
        <v>94</v>
      </c>
      <c r="X1971" t="s"/>
      <c r="Y1971" t="s">
        <v>85</v>
      </c>
      <c r="Z1971">
        <f>HYPERLINK("https://hotelmonitor-cachepage.eclerx.com/savepage/tk_15439115061315887_sr_2152.html","info")</f>
        <v/>
      </c>
      <c r="AA1971" t="n">
        <v>99093</v>
      </c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/>
      <c r="AP1971" t="n">
        <v>28</v>
      </c>
      <c r="AQ1971" t="s">
        <v>88</v>
      </c>
      <c r="AR1971" t="s">
        <v>156</v>
      </c>
      <c r="AS1971" t="s"/>
      <c r="AT1971" t="s">
        <v>90</v>
      </c>
      <c r="AU1971" t="s"/>
      <c r="AV1971" t="s"/>
      <c r="AW1971" t="s"/>
      <c r="AX1971" t="s"/>
      <c r="AY1971" t="n">
        <v>2311989</v>
      </c>
      <c r="AZ1971" t="s">
        <v>183</v>
      </c>
      <c r="BA1971" t="s"/>
      <c r="BB1971" t="n">
        <v>27815</v>
      </c>
      <c r="BC1971" t="n">
        <v>9.9880796670914</v>
      </c>
      <c r="BD1971" t="n">
        <v>53.549484198577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180</v>
      </c>
      <c r="F1972" t="n">
        <v>530532</v>
      </c>
      <c r="G1972" t="s">
        <v>74</v>
      </c>
      <c r="H1972" t="s">
        <v>75</v>
      </c>
      <c r="I1972" t="s"/>
      <c r="J1972" t="s">
        <v>74</v>
      </c>
      <c r="K1972" t="n">
        <v>976</v>
      </c>
      <c r="L1972" t="s">
        <v>76</v>
      </c>
      <c r="M1972" t="s"/>
      <c r="N1972" t="s">
        <v>251</v>
      </c>
      <c r="O1972" t="s">
        <v>78</v>
      </c>
      <c r="P1972" t="s">
        <v>180</v>
      </c>
      <c r="Q1972" t="s"/>
      <c r="R1972" t="s">
        <v>80</v>
      </c>
      <c r="S1972" t="s">
        <v>947</v>
      </c>
      <c r="T1972" t="s">
        <v>82</v>
      </c>
      <c r="U1972" t="s"/>
      <c r="V1972" t="s">
        <v>83</v>
      </c>
      <c r="W1972" t="s">
        <v>84</v>
      </c>
      <c r="X1972" t="s"/>
      <c r="Y1972" t="s">
        <v>85</v>
      </c>
      <c r="Z1972">
        <f>HYPERLINK("https://hotelmonitor-cachepage.eclerx.com/savepage/tk_15439115061315887_sr_2152.html","info")</f>
        <v/>
      </c>
      <c r="AA1972" t="n">
        <v>99093</v>
      </c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/>
      <c r="AP1972" t="n">
        <v>28</v>
      </c>
      <c r="AQ1972" t="s">
        <v>88</v>
      </c>
      <c r="AR1972" t="s">
        <v>156</v>
      </c>
      <c r="AS1972" t="s"/>
      <c r="AT1972" t="s">
        <v>90</v>
      </c>
      <c r="AU1972" t="s"/>
      <c r="AV1972" t="s"/>
      <c r="AW1972" t="s"/>
      <c r="AX1972" t="s"/>
      <c r="AY1972" t="n">
        <v>2311989</v>
      </c>
      <c r="AZ1972" t="s">
        <v>183</v>
      </c>
      <c r="BA1972" t="s"/>
      <c r="BB1972" t="n">
        <v>27815</v>
      </c>
      <c r="BC1972" t="n">
        <v>9.9880796670914</v>
      </c>
      <c r="BD1972" t="n">
        <v>53.549484198577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180</v>
      </c>
      <c r="F1973" t="n">
        <v>530532</v>
      </c>
      <c r="G1973" t="s">
        <v>74</v>
      </c>
      <c r="H1973" t="s">
        <v>75</v>
      </c>
      <c r="I1973" t="s"/>
      <c r="J1973" t="s">
        <v>74</v>
      </c>
      <c r="K1973" t="n">
        <v>19785</v>
      </c>
      <c r="L1973" t="s">
        <v>76</v>
      </c>
      <c r="M1973" t="s"/>
      <c r="N1973" t="s">
        <v>254</v>
      </c>
      <c r="O1973" t="s">
        <v>78</v>
      </c>
      <c r="P1973" t="s">
        <v>180</v>
      </c>
      <c r="Q1973" t="s"/>
      <c r="R1973" t="s">
        <v>80</v>
      </c>
      <c r="S1973" t="s">
        <v>255</v>
      </c>
      <c r="T1973" t="s">
        <v>82</v>
      </c>
      <c r="U1973" t="s"/>
      <c r="V1973" t="s">
        <v>83</v>
      </c>
      <c r="W1973" t="s">
        <v>84</v>
      </c>
      <c r="X1973" t="s"/>
      <c r="Y1973" t="s">
        <v>85</v>
      </c>
      <c r="Z1973">
        <f>HYPERLINK("https://hotelmonitor-cachepage.eclerx.com/savepage/tk_15439115061315887_sr_2152.html","info")</f>
        <v/>
      </c>
      <c r="AA1973" t="n">
        <v>99093</v>
      </c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/>
      <c r="AP1973" t="n">
        <v>28</v>
      </c>
      <c r="AQ1973" t="s">
        <v>88</v>
      </c>
      <c r="AR1973" t="s">
        <v>156</v>
      </c>
      <c r="AS1973" t="s"/>
      <c r="AT1973" t="s">
        <v>90</v>
      </c>
      <c r="AU1973" t="s"/>
      <c r="AV1973" t="s"/>
      <c r="AW1973" t="s"/>
      <c r="AX1973" t="s"/>
      <c r="AY1973" t="n">
        <v>2311989</v>
      </c>
      <c r="AZ1973" t="s">
        <v>183</v>
      </c>
      <c r="BA1973" t="s"/>
      <c r="BB1973" t="n">
        <v>27815</v>
      </c>
      <c r="BC1973" t="n">
        <v>9.9880796670914</v>
      </c>
      <c r="BD1973" t="n">
        <v>53.549484198577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180</v>
      </c>
      <c r="F1974" t="n">
        <v>530532</v>
      </c>
      <c r="G1974" t="s">
        <v>74</v>
      </c>
      <c r="H1974" t="s">
        <v>75</v>
      </c>
      <c r="I1974" t="s"/>
      <c r="J1974" t="s">
        <v>74</v>
      </c>
      <c r="K1974" t="n">
        <v>19785</v>
      </c>
      <c r="L1974" t="s">
        <v>76</v>
      </c>
      <c r="M1974" t="s"/>
      <c r="N1974" t="s">
        <v>254</v>
      </c>
      <c r="O1974" t="s">
        <v>78</v>
      </c>
      <c r="P1974" t="s">
        <v>180</v>
      </c>
      <c r="Q1974" t="s"/>
      <c r="R1974" t="s">
        <v>80</v>
      </c>
      <c r="S1974" t="s">
        <v>255</v>
      </c>
      <c r="T1974" t="s">
        <v>82</v>
      </c>
      <c r="U1974" t="s"/>
      <c r="V1974" t="s">
        <v>83</v>
      </c>
      <c r="W1974" t="s">
        <v>94</v>
      </c>
      <c r="X1974" t="s"/>
      <c r="Y1974" t="s">
        <v>85</v>
      </c>
      <c r="Z1974">
        <f>HYPERLINK("https://hotelmonitor-cachepage.eclerx.com/savepage/tk_15439115061315887_sr_2152.html","info")</f>
        <v/>
      </c>
      <c r="AA1974" t="n">
        <v>99093</v>
      </c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/>
      <c r="AP1974" t="n">
        <v>28</v>
      </c>
      <c r="AQ1974" t="s">
        <v>88</v>
      </c>
      <c r="AR1974" t="s">
        <v>156</v>
      </c>
      <c r="AS1974" t="s"/>
      <c r="AT1974" t="s">
        <v>90</v>
      </c>
      <c r="AU1974" t="s"/>
      <c r="AV1974" t="s"/>
      <c r="AW1974" t="s"/>
      <c r="AX1974" t="s"/>
      <c r="AY1974" t="n">
        <v>2311989</v>
      </c>
      <c r="AZ1974" t="s">
        <v>183</v>
      </c>
      <c r="BA1974" t="s"/>
      <c r="BB1974" t="n">
        <v>27815</v>
      </c>
      <c r="BC1974" t="n">
        <v>9.9880796670914</v>
      </c>
      <c r="BD1974" t="n">
        <v>53.549484198577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948</v>
      </c>
      <c r="F1975" t="n">
        <v>2028108</v>
      </c>
      <c r="G1975" t="s">
        <v>74</v>
      </c>
      <c r="H1975" t="s">
        <v>75</v>
      </c>
      <c r="I1975" t="s"/>
      <c r="J1975" t="s">
        <v>74</v>
      </c>
      <c r="K1975" t="n">
        <v>122</v>
      </c>
      <c r="L1975" t="s">
        <v>76</v>
      </c>
      <c r="M1975" t="s"/>
      <c r="N1975" t="s">
        <v>949</v>
      </c>
      <c r="O1975" t="s">
        <v>78</v>
      </c>
      <c r="P1975" t="s">
        <v>948</v>
      </c>
      <c r="Q1975" t="s"/>
      <c r="R1975" t="s">
        <v>80</v>
      </c>
      <c r="S1975" t="s">
        <v>288</v>
      </c>
      <c r="T1975" t="s">
        <v>82</v>
      </c>
      <c r="U1975" t="s"/>
      <c r="V1975" t="s">
        <v>83</v>
      </c>
      <c r="W1975" t="s">
        <v>84</v>
      </c>
      <c r="X1975" t="s"/>
      <c r="Y1975" t="s">
        <v>85</v>
      </c>
      <c r="Z1975">
        <f>HYPERLINK("https://hotelmonitor-cachepage.eclerx.com/savepage/tk_15439115346145618_sr_2152.html","info")</f>
        <v/>
      </c>
      <c r="AA1975" t="n">
        <v>190300</v>
      </c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/>
      <c r="AP1975" t="n">
        <v>38</v>
      </c>
      <c r="AQ1975" t="s">
        <v>88</v>
      </c>
      <c r="AR1975" t="s">
        <v>110</v>
      </c>
      <c r="AS1975" t="s"/>
      <c r="AT1975" t="s">
        <v>90</v>
      </c>
      <c r="AU1975" t="s"/>
      <c r="AV1975" t="s"/>
      <c r="AW1975" t="s"/>
      <c r="AX1975" t="s"/>
      <c r="AY1975" t="n">
        <v>2311848</v>
      </c>
      <c r="AZ1975" t="s">
        <v>950</v>
      </c>
      <c r="BA1975" t="s"/>
      <c r="BB1975" t="n">
        <v>28217</v>
      </c>
      <c r="BC1975" t="n">
        <v>9.999116957187701</v>
      </c>
      <c r="BD1975" t="n">
        <v>53.613176073672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948</v>
      </c>
      <c r="F1976" t="n">
        <v>2028108</v>
      </c>
      <c r="G1976" t="s">
        <v>74</v>
      </c>
      <c r="H1976" t="s">
        <v>75</v>
      </c>
      <c r="I1976" t="s"/>
      <c r="J1976" t="s">
        <v>74</v>
      </c>
      <c r="K1976" t="n">
        <v>128</v>
      </c>
      <c r="L1976" t="s">
        <v>76</v>
      </c>
      <c r="M1976" t="s"/>
      <c r="N1976" t="s">
        <v>949</v>
      </c>
      <c r="O1976" t="s">
        <v>78</v>
      </c>
      <c r="P1976" t="s">
        <v>948</v>
      </c>
      <c r="Q1976" t="s"/>
      <c r="R1976" t="s">
        <v>80</v>
      </c>
      <c r="S1976" t="s">
        <v>558</v>
      </c>
      <c r="T1976" t="s">
        <v>82</v>
      </c>
      <c r="U1976" t="s"/>
      <c r="V1976" t="s">
        <v>83</v>
      </c>
      <c r="W1976" t="s">
        <v>84</v>
      </c>
      <c r="X1976" t="s"/>
      <c r="Y1976" t="s">
        <v>85</v>
      </c>
      <c r="Z1976">
        <f>HYPERLINK("https://hotelmonitor-cachepage.eclerx.com/savepage/tk_15439115346145618_sr_2152.html","info")</f>
        <v/>
      </c>
      <c r="AA1976" t="n">
        <v>190300</v>
      </c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/>
      <c r="AP1976" t="n">
        <v>38</v>
      </c>
      <c r="AQ1976" t="s">
        <v>88</v>
      </c>
      <c r="AR1976" t="s">
        <v>116</v>
      </c>
      <c r="AS1976" t="s"/>
      <c r="AT1976" t="s">
        <v>90</v>
      </c>
      <c r="AU1976" t="s"/>
      <c r="AV1976" t="s"/>
      <c r="AW1976" t="s"/>
      <c r="AX1976" t="s"/>
      <c r="AY1976" t="n">
        <v>2311848</v>
      </c>
      <c r="AZ1976" t="s">
        <v>950</v>
      </c>
      <c r="BA1976" t="s"/>
      <c r="BB1976" t="n">
        <v>28217</v>
      </c>
      <c r="BC1976" t="n">
        <v>9.999116957187701</v>
      </c>
      <c r="BD1976" t="n">
        <v>53.613176073672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948</v>
      </c>
      <c r="F1977" t="n">
        <v>2028108</v>
      </c>
      <c r="G1977" t="s">
        <v>74</v>
      </c>
      <c r="H1977" t="s">
        <v>75</v>
      </c>
      <c r="I1977" t="s"/>
      <c r="J1977" t="s">
        <v>74</v>
      </c>
      <c r="K1977" t="n">
        <v>142</v>
      </c>
      <c r="L1977" t="s">
        <v>76</v>
      </c>
      <c r="M1977" t="s"/>
      <c r="N1977" t="s">
        <v>951</v>
      </c>
      <c r="O1977" t="s">
        <v>78</v>
      </c>
      <c r="P1977" t="s">
        <v>948</v>
      </c>
      <c r="Q1977" t="s"/>
      <c r="R1977" t="s">
        <v>80</v>
      </c>
      <c r="S1977" t="s">
        <v>154</v>
      </c>
      <c r="T1977" t="s">
        <v>82</v>
      </c>
      <c r="U1977" t="s"/>
      <c r="V1977" t="s">
        <v>83</v>
      </c>
      <c r="W1977" t="s">
        <v>84</v>
      </c>
      <c r="X1977" t="s"/>
      <c r="Y1977" t="s">
        <v>85</v>
      </c>
      <c r="Z1977">
        <f>HYPERLINK("https://hotelmonitor-cachepage.eclerx.com/savepage/tk_15439115346145618_sr_2152.html","info")</f>
        <v/>
      </c>
      <c r="AA1977" t="n">
        <v>190300</v>
      </c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/>
      <c r="AP1977" t="n">
        <v>38</v>
      </c>
      <c r="AQ1977" t="s">
        <v>88</v>
      </c>
      <c r="AR1977" t="s">
        <v>140</v>
      </c>
      <c r="AS1977" t="s"/>
      <c r="AT1977" t="s">
        <v>90</v>
      </c>
      <c r="AU1977" t="s"/>
      <c r="AV1977" t="s"/>
      <c r="AW1977" t="s"/>
      <c r="AX1977" t="s"/>
      <c r="AY1977" t="n">
        <v>2311848</v>
      </c>
      <c r="AZ1977" t="s">
        <v>950</v>
      </c>
      <c r="BA1977" t="s"/>
      <c r="BB1977" t="n">
        <v>28217</v>
      </c>
      <c r="BC1977" t="n">
        <v>9.999116957187701</v>
      </c>
      <c r="BD1977" t="n">
        <v>53.613176073672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948</v>
      </c>
      <c r="F1978" t="n">
        <v>2028108</v>
      </c>
      <c r="G1978" t="s">
        <v>74</v>
      </c>
      <c r="H1978" t="s">
        <v>75</v>
      </c>
      <c r="I1978" t="s"/>
      <c r="J1978" t="s">
        <v>74</v>
      </c>
      <c r="K1978" t="n">
        <v>142</v>
      </c>
      <c r="L1978" t="s">
        <v>76</v>
      </c>
      <c r="M1978" t="s"/>
      <c r="N1978" t="s">
        <v>952</v>
      </c>
      <c r="O1978" t="s">
        <v>78</v>
      </c>
      <c r="P1978" t="s">
        <v>948</v>
      </c>
      <c r="Q1978" t="s"/>
      <c r="R1978" t="s">
        <v>80</v>
      </c>
      <c r="S1978" t="s">
        <v>154</v>
      </c>
      <c r="T1978" t="s">
        <v>82</v>
      </c>
      <c r="U1978" t="s"/>
      <c r="V1978" t="s">
        <v>83</v>
      </c>
      <c r="W1978" t="s">
        <v>84</v>
      </c>
      <c r="X1978" t="s"/>
      <c r="Y1978" t="s">
        <v>85</v>
      </c>
      <c r="Z1978">
        <f>HYPERLINK("https://hotelmonitor-cachepage.eclerx.com/savepage/tk_15439115346145618_sr_2152.html","info")</f>
        <v/>
      </c>
      <c r="AA1978" t="n">
        <v>190300</v>
      </c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/>
      <c r="AP1978" t="n">
        <v>38</v>
      </c>
      <c r="AQ1978" t="s">
        <v>88</v>
      </c>
      <c r="AR1978" t="s">
        <v>89</v>
      </c>
      <c r="AS1978" t="s"/>
      <c r="AT1978" t="s">
        <v>90</v>
      </c>
      <c r="AU1978" t="s"/>
      <c r="AV1978" t="s"/>
      <c r="AW1978" t="s"/>
      <c r="AX1978" t="s"/>
      <c r="AY1978" t="n">
        <v>2311848</v>
      </c>
      <c r="AZ1978" t="s">
        <v>950</v>
      </c>
      <c r="BA1978" t="s"/>
      <c r="BB1978" t="n">
        <v>28217</v>
      </c>
      <c r="BC1978" t="n">
        <v>9.999116957187701</v>
      </c>
      <c r="BD1978" t="n">
        <v>53.613176073672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948</v>
      </c>
      <c r="F1979" t="n">
        <v>2028108</v>
      </c>
      <c r="G1979" t="s">
        <v>74</v>
      </c>
      <c r="H1979" t="s">
        <v>75</v>
      </c>
      <c r="I1979" t="s"/>
      <c r="J1979" t="s">
        <v>74</v>
      </c>
      <c r="K1979" t="n">
        <v>142</v>
      </c>
      <c r="L1979" t="s">
        <v>76</v>
      </c>
      <c r="M1979" t="s"/>
      <c r="N1979" t="s">
        <v>951</v>
      </c>
      <c r="O1979" t="s">
        <v>78</v>
      </c>
      <c r="P1979" t="s">
        <v>948</v>
      </c>
      <c r="Q1979" t="s"/>
      <c r="R1979" t="s">
        <v>80</v>
      </c>
      <c r="S1979" t="s">
        <v>154</v>
      </c>
      <c r="T1979" t="s">
        <v>82</v>
      </c>
      <c r="U1979" t="s"/>
      <c r="V1979" t="s">
        <v>83</v>
      </c>
      <c r="W1979" t="s">
        <v>84</v>
      </c>
      <c r="X1979" t="s"/>
      <c r="Y1979" t="s">
        <v>85</v>
      </c>
      <c r="Z1979">
        <f>HYPERLINK("https://hotelmonitor-cachepage.eclerx.com/savepage/tk_15439115346145618_sr_2152.html","info")</f>
        <v/>
      </c>
      <c r="AA1979" t="n">
        <v>190300</v>
      </c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/>
      <c r="AP1979" t="n">
        <v>38</v>
      </c>
      <c r="AQ1979" t="s">
        <v>88</v>
      </c>
      <c r="AR1979" t="s">
        <v>119</v>
      </c>
      <c r="AS1979" t="s"/>
      <c r="AT1979" t="s">
        <v>90</v>
      </c>
      <c r="AU1979" t="s"/>
      <c r="AV1979" t="s"/>
      <c r="AW1979" t="s"/>
      <c r="AX1979" t="s"/>
      <c r="AY1979" t="n">
        <v>2311848</v>
      </c>
      <c r="AZ1979" t="s">
        <v>950</v>
      </c>
      <c r="BA1979" t="s"/>
      <c r="BB1979" t="n">
        <v>28217</v>
      </c>
      <c r="BC1979" t="n">
        <v>9.999116957187701</v>
      </c>
      <c r="BD1979" t="n">
        <v>53.613176073672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948</v>
      </c>
      <c r="F1980" t="n">
        <v>2028108</v>
      </c>
      <c r="G1980" t="s">
        <v>74</v>
      </c>
      <c r="H1980" t="s">
        <v>75</v>
      </c>
      <c r="I1980" t="s"/>
      <c r="J1980" t="s">
        <v>74</v>
      </c>
      <c r="K1980" t="n">
        <v>143</v>
      </c>
      <c r="L1980" t="s">
        <v>76</v>
      </c>
      <c r="M1980" t="s"/>
      <c r="N1980" t="s">
        <v>953</v>
      </c>
      <c r="O1980" t="s">
        <v>78</v>
      </c>
      <c r="P1980" t="s">
        <v>948</v>
      </c>
      <c r="Q1980" t="s"/>
      <c r="R1980" t="s">
        <v>80</v>
      </c>
      <c r="S1980" t="s">
        <v>155</v>
      </c>
      <c r="T1980" t="s">
        <v>82</v>
      </c>
      <c r="U1980" t="s"/>
      <c r="V1980" t="s">
        <v>83</v>
      </c>
      <c r="W1980" t="s">
        <v>84</v>
      </c>
      <c r="X1980" t="s"/>
      <c r="Y1980" t="s">
        <v>85</v>
      </c>
      <c r="Z1980">
        <f>HYPERLINK("https://hotelmonitor-cachepage.eclerx.com/savepage/tk_15439115346145618_sr_2152.html","info")</f>
        <v/>
      </c>
      <c r="AA1980" t="n">
        <v>190300</v>
      </c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/>
      <c r="AP1980" t="n">
        <v>38</v>
      </c>
      <c r="AQ1980" t="s">
        <v>88</v>
      </c>
      <c r="AR1980" t="s">
        <v>116</v>
      </c>
      <c r="AS1980" t="s"/>
      <c r="AT1980" t="s">
        <v>90</v>
      </c>
      <c r="AU1980" t="s"/>
      <c r="AV1980" t="s"/>
      <c r="AW1980" t="s"/>
      <c r="AX1980" t="s"/>
      <c r="AY1980" t="n">
        <v>2311848</v>
      </c>
      <c r="AZ1980" t="s">
        <v>950</v>
      </c>
      <c r="BA1980" t="s"/>
      <c r="BB1980" t="n">
        <v>28217</v>
      </c>
      <c r="BC1980" t="n">
        <v>9.999116957187701</v>
      </c>
      <c r="BD1980" t="n">
        <v>53.613176073672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948</v>
      </c>
      <c r="F1981" t="n">
        <v>2028108</v>
      </c>
      <c r="G1981" t="s">
        <v>74</v>
      </c>
      <c r="H1981" t="s">
        <v>75</v>
      </c>
      <c r="I1981" t="s"/>
      <c r="J1981" t="s">
        <v>74</v>
      </c>
      <c r="K1981" t="n">
        <v>143</v>
      </c>
      <c r="L1981" t="s">
        <v>76</v>
      </c>
      <c r="M1981" t="s"/>
      <c r="N1981" t="s">
        <v>446</v>
      </c>
      <c r="O1981" t="s">
        <v>78</v>
      </c>
      <c r="P1981" t="s">
        <v>948</v>
      </c>
      <c r="Q1981" t="s"/>
      <c r="R1981" t="s">
        <v>80</v>
      </c>
      <c r="S1981" t="s">
        <v>155</v>
      </c>
      <c r="T1981" t="s">
        <v>82</v>
      </c>
      <c r="U1981" t="s"/>
      <c r="V1981" t="s">
        <v>83</v>
      </c>
      <c r="W1981" t="s">
        <v>84</v>
      </c>
      <c r="X1981" t="s"/>
      <c r="Y1981" t="s">
        <v>85</v>
      </c>
      <c r="Z1981">
        <f>HYPERLINK("https://hotelmonitor-cachepage.eclerx.com/savepage/tk_15439115346145618_sr_2152.html","info")</f>
        <v/>
      </c>
      <c r="AA1981" t="n">
        <v>190300</v>
      </c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/>
      <c r="AP1981" t="n">
        <v>38</v>
      </c>
      <c r="AQ1981" t="s">
        <v>88</v>
      </c>
      <c r="AR1981" t="s">
        <v>103</v>
      </c>
      <c r="AS1981" t="s"/>
      <c r="AT1981" t="s">
        <v>90</v>
      </c>
      <c r="AU1981" t="s"/>
      <c r="AV1981" t="s"/>
      <c r="AW1981" t="s"/>
      <c r="AX1981" t="s"/>
      <c r="AY1981" t="n">
        <v>2311848</v>
      </c>
      <c r="AZ1981" t="s">
        <v>950</v>
      </c>
      <c r="BA1981" t="s"/>
      <c r="BB1981" t="n">
        <v>28217</v>
      </c>
      <c r="BC1981" t="n">
        <v>9.999116957187701</v>
      </c>
      <c r="BD1981" t="n">
        <v>53.613176073672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948</v>
      </c>
      <c r="F1982" t="n">
        <v>2028108</v>
      </c>
      <c r="G1982" t="s">
        <v>74</v>
      </c>
      <c r="H1982" t="s">
        <v>75</v>
      </c>
      <c r="I1982" t="s"/>
      <c r="J1982" t="s">
        <v>74</v>
      </c>
      <c r="K1982" t="n">
        <v>146</v>
      </c>
      <c r="L1982" t="s">
        <v>76</v>
      </c>
      <c r="M1982" t="s"/>
      <c r="N1982" t="s">
        <v>630</v>
      </c>
      <c r="O1982" t="s">
        <v>78</v>
      </c>
      <c r="P1982" t="s">
        <v>948</v>
      </c>
      <c r="Q1982" t="s"/>
      <c r="R1982" t="s">
        <v>80</v>
      </c>
      <c r="S1982" t="s">
        <v>158</v>
      </c>
      <c r="T1982" t="s">
        <v>82</v>
      </c>
      <c r="U1982" t="s"/>
      <c r="V1982" t="s">
        <v>83</v>
      </c>
      <c r="W1982" t="s">
        <v>84</v>
      </c>
      <c r="X1982" t="s"/>
      <c r="Y1982" t="s">
        <v>85</v>
      </c>
      <c r="Z1982">
        <f>HYPERLINK("https://hotelmonitor-cachepage.eclerx.com/savepage/tk_15439115346145618_sr_2152.html","info")</f>
        <v/>
      </c>
      <c r="AA1982" t="n">
        <v>190300</v>
      </c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/>
      <c r="AP1982" t="n">
        <v>38</v>
      </c>
      <c r="AQ1982" t="s">
        <v>88</v>
      </c>
      <c r="AR1982" t="s">
        <v>119</v>
      </c>
      <c r="AS1982" t="s"/>
      <c r="AT1982" t="s">
        <v>90</v>
      </c>
      <c r="AU1982" t="s"/>
      <c r="AV1982" t="s"/>
      <c r="AW1982" t="s"/>
      <c r="AX1982" t="s"/>
      <c r="AY1982" t="n">
        <v>2311848</v>
      </c>
      <c r="AZ1982" t="s">
        <v>950</v>
      </c>
      <c r="BA1982" t="s"/>
      <c r="BB1982" t="n">
        <v>28217</v>
      </c>
      <c r="BC1982" t="n">
        <v>9.999116957187701</v>
      </c>
      <c r="BD1982" t="n">
        <v>53.613176073672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948</v>
      </c>
      <c r="F1983" t="n">
        <v>2028108</v>
      </c>
      <c r="G1983" t="s">
        <v>74</v>
      </c>
      <c r="H1983" t="s">
        <v>75</v>
      </c>
      <c r="I1983" t="s"/>
      <c r="J1983" t="s">
        <v>74</v>
      </c>
      <c r="K1983" t="n">
        <v>146</v>
      </c>
      <c r="L1983" t="s">
        <v>76</v>
      </c>
      <c r="M1983" t="s"/>
      <c r="N1983" t="s">
        <v>630</v>
      </c>
      <c r="O1983" t="s">
        <v>78</v>
      </c>
      <c r="P1983" t="s">
        <v>948</v>
      </c>
      <c r="Q1983" t="s"/>
      <c r="R1983" t="s">
        <v>80</v>
      </c>
      <c r="S1983" t="s">
        <v>158</v>
      </c>
      <c r="T1983" t="s">
        <v>82</v>
      </c>
      <c r="U1983" t="s"/>
      <c r="V1983" t="s">
        <v>83</v>
      </c>
      <c r="W1983" t="s">
        <v>84</v>
      </c>
      <c r="X1983" t="s"/>
      <c r="Y1983" t="s">
        <v>85</v>
      </c>
      <c r="Z1983">
        <f>HYPERLINK("https://hotelmonitor-cachepage.eclerx.com/savepage/tk_15439115346145618_sr_2152.html","info")</f>
        <v/>
      </c>
      <c r="AA1983" t="n">
        <v>190300</v>
      </c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/>
      <c r="AP1983" t="n">
        <v>38</v>
      </c>
      <c r="AQ1983" t="s">
        <v>88</v>
      </c>
      <c r="AR1983" t="s">
        <v>140</v>
      </c>
      <c r="AS1983" t="s"/>
      <c r="AT1983" t="s">
        <v>90</v>
      </c>
      <c r="AU1983" t="s"/>
      <c r="AV1983" t="s"/>
      <c r="AW1983" t="s"/>
      <c r="AX1983" t="s"/>
      <c r="AY1983" t="n">
        <v>2311848</v>
      </c>
      <c r="AZ1983" t="s">
        <v>950</v>
      </c>
      <c r="BA1983" t="s"/>
      <c r="BB1983" t="n">
        <v>28217</v>
      </c>
      <c r="BC1983" t="n">
        <v>9.999116957187701</v>
      </c>
      <c r="BD1983" t="n">
        <v>53.613176073672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948</v>
      </c>
      <c r="F1984" t="n">
        <v>2028108</v>
      </c>
      <c r="G1984" t="s">
        <v>74</v>
      </c>
      <c r="H1984" t="s">
        <v>75</v>
      </c>
      <c r="I1984" t="s"/>
      <c r="J1984" t="s">
        <v>74</v>
      </c>
      <c r="K1984" t="n">
        <v>146</v>
      </c>
      <c r="L1984" t="s">
        <v>76</v>
      </c>
      <c r="M1984" t="s"/>
      <c r="N1984" t="s">
        <v>954</v>
      </c>
      <c r="O1984" t="s">
        <v>78</v>
      </c>
      <c r="P1984" t="s">
        <v>948</v>
      </c>
      <c r="Q1984" t="s"/>
      <c r="R1984" t="s">
        <v>80</v>
      </c>
      <c r="S1984" t="s">
        <v>158</v>
      </c>
      <c r="T1984" t="s">
        <v>82</v>
      </c>
      <c r="U1984" t="s"/>
      <c r="V1984" t="s">
        <v>83</v>
      </c>
      <c r="W1984" t="s">
        <v>84</v>
      </c>
      <c r="X1984" t="s"/>
      <c r="Y1984" t="s">
        <v>85</v>
      </c>
      <c r="Z1984">
        <f>HYPERLINK("https://hotelmonitor-cachepage.eclerx.com/savepage/tk_15439115346145618_sr_2152.html","info")</f>
        <v/>
      </c>
      <c r="AA1984" t="n">
        <v>190300</v>
      </c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/>
      <c r="AP1984" t="n">
        <v>38</v>
      </c>
      <c r="AQ1984" t="s">
        <v>88</v>
      </c>
      <c r="AR1984" t="s">
        <v>89</v>
      </c>
      <c r="AS1984" t="s"/>
      <c r="AT1984" t="s">
        <v>90</v>
      </c>
      <c r="AU1984" t="s"/>
      <c r="AV1984" t="s"/>
      <c r="AW1984" t="s"/>
      <c r="AX1984" t="s"/>
      <c r="AY1984" t="n">
        <v>2311848</v>
      </c>
      <c r="AZ1984" t="s">
        <v>950</v>
      </c>
      <c r="BA1984" t="s"/>
      <c r="BB1984" t="n">
        <v>28217</v>
      </c>
      <c r="BC1984" t="n">
        <v>9.999116957187701</v>
      </c>
      <c r="BD1984" t="n">
        <v>53.613176073672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948</v>
      </c>
      <c r="F1985" t="n">
        <v>2028108</v>
      </c>
      <c r="G1985" t="s">
        <v>74</v>
      </c>
      <c r="H1985" t="s">
        <v>75</v>
      </c>
      <c r="I1985" t="s"/>
      <c r="J1985" t="s">
        <v>74</v>
      </c>
      <c r="K1985" t="n">
        <v>158</v>
      </c>
      <c r="L1985" t="s">
        <v>76</v>
      </c>
      <c r="M1985" t="s"/>
      <c r="N1985" t="s">
        <v>955</v>
      </c>
      <c r="O1985" t="s">
        <v>78</v>
      </c>
      <c r="P1985" t="s">
        <v>948</v>
      </c>
      <c r="Q1985" t="s"/>
      <c r="R1985" t="s">
        <v>80</v>
      </c>
      <c r="S1985" t="s">
        <v>459</v>
      </c>
      <c r="T1985" t="s">
        <v>82</v>
      </c>
      <c r="U1985" t="s"/>
      <c r="V1985" t="s">
        <v>83</v>
      </c>
      <c r="W1985" t="s">
        <v>84</v>
      </c>
      <c r="X1985" t="s"/>
      <c r="Y1985" t="s">
        <v>85</v>
      </c>
      <c r="Z1985">
        <f>HYPERLINK("https://hotelmonitor-cachepage.eclerx.com/savepage/tk_15439115346145618_sr_2152.html","info")</f>
        <v/>
      </c>
      <c r="AA1985" t="n">
        <v>190300</v>
      </c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/>
      <c r="AP1985" t="n">
        <v>38</v>
      </c>
      <c r="AQ1985" t="s">
        <v>88</v>
      </c>
      <c r="AR1985" t="s">
        <v>116</v>
      </c>
      <c r="AS1985" t="s"/>
      <c r="AT1985" t="s">
        <v>90</v>
      </c>
      <c r="AU1985" t="s"/>
      <c r="AV1985" t="s"/>
      <c r="AW1985" t="s"/>
      <c r="AX1985" t="s"/>
      <c r="AY1985" t="n">
        <v>2311848</v>
      </c>
      <c r="AZ1985" t="s">
        <v>950</v>
      </c>
      <c r="BA1985" t="s"/>
      <c r="BB1985" t="n">
        <v>28217</v>
      </c>
      <c r="BC1985" t="n">
        <v>9.999116957187701</v>
      </c>
      <c r="BD1985" t="n">
        <v>53.613176073672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948</v>
      </c>
      <c r="F1986" t="n">
        <v>2028108</v>
      </c>
      <c r="G1986" t="s">
        <v>74</v>
      </c>
      <c r="H1986" t="s">
        <v>75</v>
      </c>
      <c r="I1986" t="s"/>
      <c r="J1986" t="s">
        <v>74</v>
      </c>
      <c r="K1986" t="n">
        <v>158</v>
      </c>
      <c r="L1986" t="s">
        <v>76</v>
      </c>
      <c r="M1986" t="s"/>
      <c r="N1986" t="s">
        <v>956</v>
      </c>
      <c r="O1986" t="s">
        <v>78</v>
      </c>
      <c r="P1986" t="s">
        <v>948</v>
      </c>
      <c r="Q1986" t="s"/>
      <c r="R1986" t="s">
        <v>80</v>
      </c>
      <c r="S1986" t="s">
        <v>459</v>
      </c>
      <c r="T1986" t="s">
        <v>82</v>
      </c>
      <c r="U1986" t="s"/>
      <c r="V1986" t="s">
        <v>83</v>
      </c>
      <c r="W1986" t="s">
        <v>84</v>
      </c>
      <c r="X1986" t="s"/>
      <c r="Y1986" t="s">
        <v>85</v>
      </c>
      <c r="Z1986">
        <f>HYPERLINK("https://hotelmonitor-cachepage.eclerx.com/savepage/tk_15439115346145618_sr_2152.html","info")</f>
        <v/>
      </c>
      <c r="AA1986" t="n">
        <v>190300</v>
      </c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/>
      <c r="AP1986" t="n">
        <v>38</v>
      </c>
      <c r="AQ1986" t="s">
        <v>88</v>
      </c>
      <c r="AR1986" t="s">
        <v>103</v>
      </c>
      <c r="AS1986" t="s"/>
      <c r="AT1986" t="s">
        <v>90</v>
      </c>
      <c r="AU1986" t="s"/>
      <c r="AV1986" t="s"/>
      <c r="AW1986" t="s"/>
      <c r="AX1986" t="s"/>
      <c r="AY1986" t="n">
        <v>2311848</v>
      </c>
      <c r="AZ1986" t="s">
        <v>950</v>
      </c>
      <c r="BA1986" t="s"/>
      <c r="BB1986" t="n">
        <v>28217</v>
      </c>
      <c r="BC1986" t="n">
        <v>9.999116957187701</v>
      </c>
      <c r="BD1986" t="n">
        <v>53.613176073672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948</v>
      </c>
      <c r="F1987" t="n">
        <v>2028108</v>
      </c>
      <c r="G1987" t="s">
        <v>74</v>
      </c>
      <c r="H1987" t="s">
        <v>75</v>
      </c>
      <c r="I1987" t="s"/>
      <c r="J1987" t="s">
        <v>74</v>
      </c>
      <c r="K1987" t="n">
        <v>161</v>
      </c>
      <c r="L1987" t="s">
        <v>76</v>
      </c>
      <c r="M1987" t="s"/>
      <c r="N1987" t="s">
        <v>957</v>
      </c>
      <c r="O1987" t="s">
        <v>78</v>
      </c>
      <c r="P1987" t="s">
        <v>948</v>
      </c>
      <c r="Q1987" t="s"/>
      <c r="R1987" t="s">
        <v>80</v>
      </c>
      <c r="S1987" t="s">
        <v>81</v>
      </c>
      <c r="T1987" t="s">
        <v>82</v>
      </c>
      <c r="U1987" t="s"/>
      <c r="V1987" t="s">
        <v>83</v>
      </c>
      <c r="W1987" t="s">
        <v>84</v>
      </c>
      <c r="X1987" t="s"/>
      <c r="Y1987" t="s">
        <v>85</v>
      </c>
      <c r="Z1987">
        <f>HYPERLINK("https://hotelmonitor-cachepage.eclerx.com/savepage/tk_15439115346145618_sr_2152.html","info")</f>
        <v/>
      </c>
      <c r="AA1987" t="n">
        <v>190300</v>
      </c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/>
      <c r="AP1987" t="n">
        <v>38</v>
      </c>
      <c r="AQ1987" t="s">
        <v>88</v>
      </c>
      <c r="AR1987" t="s">
        <v>119</v>
      </c>
      <c r="AS1987" t="s"/>
      <c r="AT1987" t="s">
        <v>90</v>
      </c>
      <c r="AU1987" t="s"/>
      <c r="AV1987" t="s"/>
      <c r="AW1987" t="s"/>
      <c r="AX1987" t="s"/>
      <c r="AY1987" t="n">
        <v>2311848</v>
      </c>
      <c r="AZ1987" t="s">
        <v>950</v>
      </c>
      <c r="BA1987" t="s"/>
      <c r="BB1987" t="n">
        <v>28217</v>
      </c>
      <c r="BC1987" t="n">
        <v>9.999116957187701</v>
      </c>
      <c r="BD1987" t="n">
        <v>53.613176073672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948</v>
      </c>
      <c r="F1988" t="n">
        <v>2028108</v>
      </c>
      <c r="G1988" t="s">
        <v>74</v>
      </c>
      <c r="H1988" t="s">
        <v>75</v>
      </c>
      <c r="I1988" t="s"/>
      <c r="J1988" t="s">
        <v>74</v>
      </c>
      <c r="K1988" t="n">
        <v>162</v>
      </c>
      <c r="L1988" t="s">
        <v>76</v>
      </c>
      <c r="M1988" t="s"/>
      <c r="N1988" t="s">
        <v>957</v>
      </c>
      <c r="O1988" t="s">
        <v>78</v>
      </c>
      <c r="P1988" t="s">
        <v>948</v>
      </c>
      <c r="Q1988" t="s"/>
      <c r="R1988" t="s">
        <v>80</v>
      </c>
      <c r="S1988" t="s">
        <v>390</v>
      </c>
      <c r="T1988" t="s">
        <v>82</v>
      </c>
      <c r="U1988" t="s"/>
      <c r="V1988" t="s">
        <v>83</v>
      </c>
      <c r="W1988" t="s">
        <v>84</v>
      </c>
      <c r="X1988" t="s"/>
      <c r="Y1988" t="s">
        <v>85</v>
      </c>
      <c r="Z1988">
        <f>HYPERLINK("https://hotelmonitor-cachepage.eclerx.com/savepage/tk_15439115346145618_sr_2152.html","info")</f>
        <v/>
      </c>
      <c r="AA1988" t="n">
        <v>190300</v>
      </c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/>
      <c r="AP1988" t="n">
        <v>38</v>
      </c>
      <c r="AQ1988" t="s">
        <v>88</v>
      </c>
      <c r="AR1988" t="s">
        <v>140</v>
      </c>
      <c r="AS1988" t="s"/>
      <c r="AT1988" t="s">
        <v>90</v>
      </c>
      <c r="AU1988" t="s"/>
      <c r="AV1988" t="s"/>
      <c r="AW1988" t="s"/>
      <c r="AX1988" t="s"/>
      <c r="AY1988" t="n">
        <v>2311848</v>
      </c>
      <c r="AZ1988" t="s">
        <v>950</v>
      </c>
      <c r="BA1988" t="s"/>
      <c r="BB1988" t="n">
        <v>28217</v>
      </c>
      <c r="BC1988" t="n">
        <v>9.999116957187701</v>
      </c>
      <c r="BD1988" t="n">
        <v>53.613176073672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948</v>
      </c>
      <c r="F1989" t="n">
        <v>2028108</v>
      </c>
      <c r="G1989" t="s">
        <v>74</v>
      </c>
      <c r="H1989" t="s">
        <v>75</v>
      </c>
      <c r="I1989" t="s"/>
      <c r="J1989" t="s">
        <v>74</v>
      </c>
      <c r="K1989" t="n">
        <v>162</v>
      </c>
      <c r="L1989" t="s">
        <v>76</v>
      </c>
      <c r="M1989" t="s"/>
      <c r="N1989" t="s">
        <v>958</v>
      </c>
      <c r="O1989" t="s">
        <v>78</v>
      </c>
      <c r="P1989" t="s">
        <v>948</v>
      </c>
      <c r="Q1989" t="s"/>
      <c r="R1989" t="s">
        <v>80</v>
      </c>
      <c r="S1989" t="s">
        <v>390</v>
      </c>
      <c r="T1989" t="s">
        <v>82</v>
      </c>
      <c r="U1989" t="s"/>
      <c r="V1989" t="s">
        <v>83</v>
      </c>
      <c r="W1989" t="s">
        <v>84</v>
      </c>
      <c r="X1989" t="s"/>
      <c r="Y1989" t="s">
        <v>85</v>
      </c>
      <c r="Z1989">
        <f>HYPERLINK("https://hotelmonitor-cachepage.eclerx.com/savepage/tk_15439115346145618_sr_2152.html","info")</f>
        <v/>
      </c>
      <c r="AA1989" t="n">
        <v>190300</v>
      </c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/>
      <c r="AP1989" t="n">
        <v>38</v>
      </c>
      <c r="AQ1989" t="s">
        <v>88</v>
      </c>
      <c r="AR1989" t="s">
        <v>89</v>
      </c>
      <c r="AS1989" t="s"/>
      <c r="AT1989" t="s">
        <v>90</v>
      </c>
      <c r="AU1989" t="s"/>
      <c r="AV1989" t="s"/>
      <c r="AW1989" t="s"/>
      <c r="AX1989" t="s"/>
      <c r="AY1989" t="n">
        <v>2311848</v>
      </c>
      <c r="AZ1989" t="s">
        <v>950</v>
      </c>
      <c r="BA1989" t="s"/>
      <c r="BB1989" t="n">
        <v>28217</v>
      </c>
      <c r="BC1989" t="n">
        <v>9.999116957187701</v>
      </c>
      <c r="BD1989" t="n">
        <v>53.613176073672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871</v>
      </c>
      <c r="F1990" t="n">
        <v>176665</v>
      </c>
      <c r="G1990" t="s">
        <v>74</v>
      </c>
      <c r="H1990" t="s">
        <v>75</v>
      </c>
      <c r="I1990" t="s"/>
      <c r="J1990" t="s">
        <v>74</v>
      </c>
      <c r="K1990" t="n">
        <v>109</v>
      </c>
      <c r="L1990" t="s">
        <v>76</v>
      </c>
      <c r="M1990" t="s"/>
      <c r="N1990" t="s">
        <v>77</v>
      </c>
      <c r="O1990" t="s">
        <v>78</v>
      </c>
      <c r="P1990" t="s">
        <v>871</v>
      </c>
      <c r="Q1990" t="s"/>
      <c r="R1990" t="s">
        <v>347</v>
      </c>
      <c r="S1990" t="s">
        <v>282</v>
      </c>
      <c r="T1990" t="s">
        <v>82</v>
      </c>
      <c r="U1990" t="s"/>
      <c r="V1990" t="s">
        <v>83</v>
      </c>
      <c r="W1990" t="s">
        <v>94</v>
      </c>
      <c r="X1990" t="s"/>
      <c r="Y1990" t="s">
        <v>85</v>
      </c>
      <c r="Z1990">
        <f>HYPERLINK("https://hotelmonitor-cachepage.eclerx.com/savepage/tk_15439115506783648_sr_2152.html","info")</f>
        <v/>
      </c>
      <c r="AA1990" t="n">
        <v>77261</v>
      </c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/>
      <c r="AP1990" t="n">
        <v>44</v>
      </c>
      <c r="AQ1990" t="s">
        <v>88</v>
      </c>
      <c r="AR1990" t="s">
        <v>121</v>
      </c>
      <c r="AS1990" t="s"/>
      <c r="AT1990" t="s">
        <v>90</v>
      </c>
      <c r="AU1990" t="s"/>
      <c r="AV1990" t="s"/>
      <c r="AW1990" t="s"/>
      <c r="AX1990" t="s"/>
      <c r="AY1990" t="n">
        <v>2311943</v>
      </c>
      <c r="AZ1990" t="s">
        <v>872</v>
      </c>
      <c r="BA1990" t="s"/>
      <c r="BB1990" t="n">
        <v>28221</v>
      </c>
      <c r="BC1990" t="n">
        <v>9.965564000000001</v>
      </c>
      <c r="BD1990" t="n">
        <v>53.569116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871</v>
      </c>
      <c r="F1991" t="n">
        <v>176665</v>
      </c>
      <c r="G1991" t="s">
        <v>74</v>
      </c>
      <c r="H1991" t="s">
        <v>75</v>
      </c>
      <c r="I1991" t="s"/>
      <c r="J1991" t="s">
        <v>74</v>
      </c>
      <c r="K1991" t="n">
        <v>120</v>
      </c>
      <c r="L1991" t="s">
        <v>76</v>
      </c>
      <c r="M1991" t="s"/>
      <c r="N1991" t="s">
        <v>184</v>
      </c>
      <c r="O1991" t="s">
        <v>78</v>
      </c>
      <c r="P1991" t="s">
        <v>871</v>
      </c>
      <c r="Q1991" t="s"/>
      <c r="R1991" t="s">
        <v>347</v>
      </c>
      <c r="S1991" t="s">
        <v>286</v>
      </c>
      <c r="T1991" t="s">
        <v>82</v>
      </c>
      <c r="U1991" t="s"/>
      <c r="V1991" t="s">
        <v>83</v>
      </c>
      <c r="W1991" t="s">
        <v>94</v>
      </c>
      <c r="X1991" t="s"/>
      <c r="Y1991" t="s">
        <v>85</v>
      </c>
      <c r="Z1991">
        <f>HYPERLINK("https://hotelmonitor-cachepage.eclerx.com/savepage/tk_15439115506783648_sr_2152.html","info")</f>
        <v/>
      </c>
      <c r="AA1991" t="n">
        <v>77261</v>
      </c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/>
      <c r="AP1991" t="n">
        <v>44</v>
      </c>
      <c r="AQ1991" t="s">
        <v>88</v>
      </c>
      <c r="AR1991" t="s">
        <v>121</v>
      </c>
      <c r="AS1991" t="s"/>
      <c r="AT1991" t="s">
        <v>90</v>
      </c>
      <c r="AU1991" t="s"/>
      <c r="AV1991" t="s"/>
      <c r="AW1991" t="s"/>
      <c r="AX1991" t="s"/>
      <c r="AY1991" t="n">
        <v>2311943</v>
      </c>
      <c r="AZ1991" t="s">
        <v>872</v>
      </c>
      <c r="BA1991" t="s"/>
      <c r="BB1991" t="n">
        <v>28221</v>
      </c>
      <c r="BC1991" t="n">
        <v>9.965564000000001</v>
      </c>
      <c r="BD1991" t="n">
        <v>53.569116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871</v>
      </c>
      <c r="F1992" t="n">
        <v>176665</v>
      </c>
      <c r="G1992" t="s">
        <v>74</v>
      </c>
      <c r="H1992" t="s">
        <v>75</v>
      </c>
      <c r="I1992" t="s"/>
      <c r="J1992" t="s">
        <v>74</v>
      </c>
      <c r="K1992" t="n">
        <v>129</v>
      </c>
      <c r="L1992" t="s">
        <v>76</v>
      </c>
      <c r="M1992" t="s"/>
      <c r="N1992" t="s">
        <v>114</v>
      </c>
      <c r="O1992" t="s">
        <v>78</v>
      </c>
      <c r="P1992" t="s">
        <v>871</v>
      </c>
      <c r="Q1992" t="s"/>
      <c r="R1992" t="s">
        <v>347</v>
      </c>
      <c r="S1992" t="s">
        <v>590</v>
      </c>
      <c r="T1992" t="s">
        <v>82</v>
      </c>
      <c r="U1992" t="s"/>
      <c r="V1992" t="s">
        <v>83</v>
      </c>
      <c r="W1992" t="s">
        <v>84</v>
      </c>
      <c r="X1992" t="s"/>
      <c r="Y1992" t="s">
        <v>85</v>
      </c>
      <c r="Z1992">
        <f>HYPERLINK("https://hotelmonitor-cachepage.eclerx.com/savepage/tk_15439115506783648_sr_2152.html","info")</f>
        <v/>
      </c>
      <c r="AA1992" t="n">
        <v>77261</v>
      </c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/>
      <c r="AP1992" t="n">
        <v>44</v>
      </c>
      <c r="AQ1992" t="s">
        <v>88</v>
      </c>
      <c r="AR1992" t="s">
        <v>110</v>
      </c>
      <c r="AS1992" t="s"/>
      <c r="AT1992" t="s">
        <v>90</v>
      </c>
      <c r="AU1992" t="s"/>
      <c r="AV1992" t="s"/>
      <c r="AW1992" t="s"/>
      <c r="AX1992" t="s"/>
      <c r="AY1992" t="n">
        <v>2311943</v>
      </c>
      <c r="AZ1992" t="s">
        <v>872</v>
      </c>
      <c r="BA1992" t="s"/>
      <c r="BB1992" t="n">
        <v>28221</v>
      </c>
      <c r="BC1992" t="n">
        <v>9.965564000000001</v>
      </c>
      <c r="BD1992" t="n">
        <v>53.569116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871</v>
      </c>
      <c r="F1993" t="n">
        <v>176665</v>
      </c>
      <c r="G1993" t="s">
        <v>74</v>
      </c>
      <c r="H1993" t="s">
        <v>75</v>
      </c>
      <c r="I1993" t="s"/>
      <c r="J1993" t="s">
        <v>74</v>
      </c>
      <c r="K1993" t="n">
        <v>132</v>
      </c>
      <c r="L1993" t="s">
        <v>76</v>
      </c>
      <c r="M1993" t="s"/>
      <c r="N1993" t="s">
        <v>173</v>
      </c>
      <c r="O1993" t="s">
        <v>78</v>
      </c>
      <c r="P1993" t="s">
        <v>871</v>
      </c>
      <c r="Q1993" t="s"/>
      <c r="R1993" t="s">
        <v>347</v>
      </c>
      <c r="S1993" t="s">
        <v>363</v>
      </c>
      <c r="T1993" t="s">
        <v>82</v>
      </c>
      <c r="U1993" t="s"/>
      <c r="V1993" t="s">
        <v>83</v>
      </c>
      <c r="W1993" t="s">
        <v>84</v>
      </c>
      <c r="X1993" t="s"/>
      <c r="Y1993" t="s">
        <v>85</v>
      </c>
      <c r="Z1993">
        <f>HYPERLINK("https://hotelmonitor-cachepage.eclerx.com/savepage/tk_15439115506783648_sr_2152.html","info")</f>
        <v/>
      </c>
      <c r="AA1993" t="n">
        <v>77261</v>
      </c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/>
      <c r="AP1993" t="n">
        <v>44</v>
      </c>
      <c r="AQ1993" t="s">
        <v>88</v>
      </c>
      <c r="AR1993" t="s">
        <v>156</v>
      </c>
      <c r="AS1993" t="s"/>
      <c r="AT1993" t="s">
        <v>90</v>
      </c>
      <c r="AU1993" t="s"/>
      <c r="AV1993" t="s"/>
      <c r="AW1993" t="s"/>
      <c r="AX1993" t="s"/>
      <c r="AY1993" t="n">
        <v>2311943</v>
      </c>
      <c r="AZ1993" t="s">
        <v>872</v>
      </c>
      <c r="BA1993" t="s"/>
      <c r="BB1993" t="n">
        <v>28221</v>
      </c>
      <c r="BC1993" t="n">
        <v>9.965564000000001</v>
      </c>
      <c r="BD1993" t="n">
        <v>53.569116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871</v>
      </c>
      <c r="F1994" t="n">
        <v>176665</v>
      </c>
      <c r="G1994" t="s">
        <v>74</v>
      </c>
      <c r="H1994" t="s">
        <v>75</v>
      </c>
      <c r="I1994" t="s"/>
      <c r="J1994" t="s">
        <v>74</v>
      </c>
      <c r="K1994" t="n">
        <v>132</v>
      </c>
      <c r="L1994" t="s">
        <v>76</v>
      </c>
      <c r="M1994" t="s"/>
      <c r="N1994" t="s">
        <v>77</v>
      </c>
      <c r="O1994" t="s">
        <v>78</v>
      </c>
      <c r="P1994" t="s">
        <v>871</v>
      </c>
      <c r="Q1994" t="s"/>
      <c r="R1994" t="s">
        <v>347</v>
      </c>
      <c r="S1994" t="s">
        <v>363</v>
      </c>
      <c r="T1994" t="s">
        <v>82</v>
      </c>
      <c r="U1994" t="s"/>
      <c r="V1994" t="s">
        <v>83</v>
      </c>
      <c r="W1994" t="s">
        <v>94</v>
      </c>
      <c r="X1994" t="s"/>
      <c r="Y1994" t="s">
        <v>85</v>
      </c>
      <c r="Z1994">
        <f>HYPERLINK("https://hotelmonitor-cachepage.eclerx.com/savepage/tk_15439115506783648_sr_2152.html","info")</f>
        <v/>
      </c>
      <c r="AA1994" t="n">
        <v>77261</v>
      </c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/>
      <c r="AP1994" t="n">
        <v>44</v>
      </c>
      <c r="AQ1994" t="s">
        <v>88</v>
      </c>
      <c r="AR1994" t="s">
        <v>119</v>
      </c>
      <c r="AS1994" t="s"/>
      <c r="AT1994" t="s">
        <v>90</v>
      </c>
      <c r="AU1994" t="s"/>
      <c r="AV1994" t="s"/>
      <c r="AW1994" t="s"/>
      <c r="AX1994" t="s"/>
      <c r="AY1994" t="n">
        <v>2311943</v>
      </c>
      <c r="AZ1994" t="s">
        <v>872</v>
      </c>
      <c r="BA1994" t="s"/>
      <c r="BB1994" t="n">
        <v>28221</v>
      </c>
      <c r="BC1994" t="n">
        <v>9.965564000000001</v>
      </c>
      <c r="BD1994" t="n">
        <v>53.569116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871</v>
      </c>
      <c r="F1995" t="n">
        <v>176665</v>
      </c>
      <c r="G1995" t="s">
        <v>74</v>
      </c>
      <c r="H1995" t="s">
        <v>75</v>
      </c>
      <c r="I1995" t="s"/>
      <c r="J1995" t="s">
        <v>74</v>
      </c>
      <c r="K1995" t="n">
        <v>135</v>
      </c>
      <c r="L1995" t="s">
        <v>76</v>
      </c>
      <c r="M1995" t="s"/>
      <c r="N1995" t="s">
        <v>114</v>
      </c>
      <c r="O1995" t="s">
        <v>78</v>
      </c>
      <c r="P1995" t="s">
        <v>871</v>
      </c>
      <c r="Q1995" t="s"/>
      <c r="R1995" t="s">
        <v>347</v>
      </c>
      <c r="S1995" t="s">
        <v>474</v>
      </c>
      <c r="T1995" t="s">
        <v>82</v>
      </c>
      <c r="U1995" t="s"/>
      <c r="V1995" t="s">
        <v>83</v>
      </c>
      <c r="W1995" t="s">
        <v>84</v>
      </c>
      <c r="X1995" t="s"/>
      <c r="Y1995" t="s">
        <v>85</v>
      </c>
      <c r="Z1995">
        <f>HYPERLINK("https://hotelmonitor-cachepage.eclerx.com/savepage/tk_15439115506783648_sr_2152.html","info")</f>
        <v/>
      </c>
      <c r="AA1995" t="n">
        <v>77261</v>
      </c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/>
      <c r="AP1995" t="n">
        <v>44</v>
      </c>
      <c r="AQ1995" t="s">
        <v>88</v>
      </c>
      <c r="AR1995" t="s">
        <v>116</v>
      </c>
      <c r="AS1995" t="s"/>
      <c r="AT1995" t="s">
        <v>90</v>
      </c>
      <c r="AU1995" t="s"/>
      <c r="AV1995" t="s"/>
      <c r="AW1995" t="s"/>
      <c r="AX1995" t="s"/>
      <c r="AY1995" t="n">
        <v>2311943</v>
      </c>
      <c r="AZ1995" t="s">
        <v>872</v>
      </c>
      <c r="BA1995" t="s"/>
      <c r="BB1995" t="n">
        <v>28221</v>
      </c>
      <c r="BC1995" t="n">
        <v>9.965564000000001</v>
      </c>
      <c r="BD1995" t="n">
        <v>53.569116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871</v>
      </c>
      <c r="F1996" t="n">
        <v>176665</v>
      </c>
      <c r="G1996" t="s">
        <v>74</v>
      </c>
      <c r="H1996" t="s">
        <v>75</v>
      </c>
      <c r="I1996" t="s"/>
      <c r="J1996" t="s">
        <v>74</v>
      </c>
      <c r="K1996" t="n">
        <v>138</v>
      </c>
      <c r="L1996" t="s">
        <v>76</v>
      </c>
      <c r="M1996" t="s"/>
      <c r="N1996" t="s">
        <v>77</v>
      </c>
      <c r="O1996" t="s">
        <v>78</v>
      </c>
      <c r="P1996" t="s">
        <v>871</v>
      </c>
      <c r="Q1996" t="s"/>
      <c r="R1996" t="s">
        <v>347</v>
      </c>
      <c r="S1996" t="s">
        <v>274</v>
      </c>
      <c r="T1996" t="s">
        <v>82</v>
      </c>
      <c r="U1996" t="s"/>
      <c r="V1996" t="s">
        <v>83</v>
      </c>
      <c r="W1996" t="s">
        <v>94</v>
      </c>
      <c r="X1996" t="s"/>
      <c r="Y1996" t="s">
        <v>85</v>
      </c>
      <c r="Z1996">
        <f>HYPERLINK("https://hotelmonitor-cachepage.eclerx.com/savepage/tk_15439115506783648_sr_2152.html","info")</f>
        <v/>
      </c>
      <c r="AA1996" t="n">
        <v>77261</v>
      </c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/>
      <c r="AP1996" t="n">
        <v>44</v>
      </c>
      <c r="AQ1996" t="s">
        <v>88</v>
      </c>
      <c r="AR1996" t="s">
        <v>124</v>
      </c>
      <c r="AS1996" t="s"/>
      <c r="AT1996" t="s">
        <v>90</v>
      </c>
      <c r="AU1996" t="s"/>
      <c r="AV1996" t="s"/>
      <c r="AW1996" t="s"/>
      <c r="AX1996" t="s"/>
      <c r="AY1996" t="n">
        <v>2311943</v>
      </c>
      <c r="AZ1996" t="s">
        <v>872</v>
      </c>
      <c r="BA1996" t="s"/>
      <c r="BB1996" t="n">
        <v>28221</v>
      </c>
      <c r="BC1996" t="n">
        <v>9.965564000000001</v>
      </c>
      <c r="BD1996" t="n">
        <v>53.569116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871</v>
      </c>
      <c r="F1997" t="n">
        <v>176665</v>
      </c>
      <c r="G1997" t="s">
        <v>74</v>
      </c>
      <c r="H1997" t="s">
        <v>75</v>
      </c>
      <c r="I1997" t="s"/>
      <c r="J1997" t="s">
        <v>74</v>
      </c>
      <c r="K1997" t="n">
        <v>138</v>
      </c>
      <c r="L1997" t="s">
        <v>76</v>
      </c>
      <c r="M1997" t="s"/>
      <c r="N1997" t="s">
        <v>77</v>
      </c>
      <c r="O1997" t="s">
        <v>78</v>
      </c>
      <c r="P1997" t="s">
        <v>871</v>
      </c>
      <c r="Q1997" t="s"/>
      <c r="R1997" t="s">
        <v>347</v>
      </c>
      <c r="S1997" t="s">
        <v>274</v>
      </c>
      <c r="T1997" t="s">
        <v>82</v>
      </c>
      <c r="U1997" t="s"/>
      <c r="V1997" t="s">
        <v>83</v>
      </c>
      <c r="W1997" t="s">
        <v>94</v>
      </c>
      <c r="X1997" t="s"/>
      <c r="Y1997" t="s">
        <v>85</v>
      </c>
      <c r="Z1997">
        <f>HYPERLINK("https://hotelmonitor-cachepage.eclerx.com/savepage/tk_15439115506783648_sr_2152.html","info")</f>
        <v/>
      </c>
      <c r="AA1997" t="n">
        <v>77261</v>
      </c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/>
      <c r="AP1997" t="n">
        <v>44</v>
      </c>
      <c r="AQ1997" t="s">
        <v>88</v>
      </c>
      <c r="AR1997" t="s">
        <v>124</v>
      </c>
      <c r="AS1997" t="s"/>
      <c r="AT1997" t="s">
        <v>90</v>
      </c>
      <c r="AU1997" t="s"/>
      <c r="AV1997" t="s"/>
      <c r="AW1997" t="s"/>
      <c r="AX1997" t="s"/>
      <c r="AY1997" t="n">
        <v>2311943</v>
      </c>
      <c r="AZ1997" t="s">
        <v>872</v>
      </c>
      <c r="BA1997" t="s"/>
      <c r="BB1997" t="n">
        <v>28221</v>
      </c>
      <c r="BC1997" t="n">
        <v>9.965564000000001</v>
      </c>
      <c r="BD1997" t="n">
        <v>53.569116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871</v>
      </c>
      <c r="F1998" t="n">
        <v>176665</v>
      </c>
      <c r="G1998" t="s">
        <v>74</v>
      </c>
      <c r="H1998" t="s">
        <v>75</v>
      </c>
      <c r="I1998" t="s"/>
      <c r="J1998" t="s">
        <v>74</v>
      </c>
      <c r="K1998" t="n">
        <v>141</v>
      </c>
      <c r="L1998" t="s">
        <v>76</v>
      </c>
      <c r="M1998" t="s"/>
      <c r="N1998" t="s">
        <v>77</v>
      </c>
      <c r="O1998" t="s">
        <v>78</v>
      </c>
      <c r="P1998" t="s">
        <v>871</v>
      </c>
      <c r="Q1998" t="s"/>
      <c r="R1998" t="s">
        <v>347</v>
      </c>
      <c r="S1998" t="s">
        <v>353</v>
      </c>
      <c r="T1998" t="s">
        <v>82</v>
      </c>
      <c r="U1998" t="s"/>
      <c r="V1998" t="s">
        <v>83</v>
      </c>
      <c r="W1998" t="s">
        <v>94</v>
      </c>
      <c r="X1998" t="s"/>
      <c r="Y1998" t="s">
        <v>85</v>
      </c>
      <c r="Z1998">
        <f>HYPERLINK("https://hotelmonitor-cachepage.eclerx.com/savepage/tk_15439115506783648_sr_2152.html","info")</f>
        <v/>
      </c>
      <c r="AA1998" t="n">
        <v>77261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/>
      <c r="AP1998" t="n">
        <v>44</v>
      </c>
      <c r="AQ1998" t="s">
        <v>88</v>
      </c>
      <c r="AR1998" t="s">
        <v>130</v>
      </c>
      <c r="AS1998" t="s"/>
      <c r="AT1998" t="s">
        <v>90</v>
      </c>
      <c r="AU1998" t="s"/>
      <c r="AV1998" t="s"/>
      <c r="AW1998" t="s"/>
      <c r="AX1998" t="s"/>
      <c r="AY1998" t="n">
        <v>2311943</v>
      </c>
      <c r="AZ1998" t="s">
        <v>872</v>
      </c>
      <c r="BA1998" t="s"/>
      <c r="BB1998" t="n">
        <v>28221</v>
      </c>
      <c r="BC1998" t="n">
        <v>9.965564000000001</v>
      </c>
      <c r="BD1998" t="n">
        <v>53.569116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871</v>
      </c>
      <c r="F1999" t="n">
        <v>176665</v>
      </c>
      <c r="G1999" t="s">
        <v>74</v>
      </c>
      <c r="H1999" t="s">
        <v>75</v>
      </c>
      <c r="I1999" t="s"/>
      <c r="J1999" t="s">
        <v>74</v>
      </c>
      <c r="K1999" t="n">
        <v>141</v>
      </c>
      <c r="L1999" t="s">
        <v>76</v>
      </c>
      <c r="M1999" t="s"/>
      <c r="N1999" t="s">
        <v>145</v>
      </c>
      <c r="O1999" t="s">
        <v>78</v>
      </c>
      <c r="P1999" t="s">
        <v>871</v>
      </c>
      <c r="Q1999" t="s"/>
      <c r="R1999" t="s">
        <v>347</v>
      </c>
      <c r="S1999" t="s">
        <v>353</v>
      </c>
      <c r="T1999" t="s">
        <v>82</v>
      </c>
      <c r="U1999" t="s"/>
      <c r="V1999" t="s">
        <v>83</v>
      </c>
      <c r="W1999" t="s">
        <v>94</v>
      </c>
      <c r="X1999" t="s"/>
      <c r="Y1999" t="s">
        <v>85</v>
      </c>
      <c r="Z1999">
        <f>HYPERLINK("https://hotelmonitor-cachepage.eclerx.com/savepage/tk_15439115506783648_sr_2152.html","info")</f>
        <v/>
      </c>
      <c r="AA1999" t="n">
        <v>77261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/>
      <c r="AP1999" t="n">
        <v>44</v>
      </c>
      <c r="AQ1999" t="s">
        <v>88</v>
      </c>
      <c r="AR1999" t="s">
        <v>130</v>
      </c>
      <c r="AS1999" t="s"/>
      <c r="AT1999" t="s">
        <v>90</v>
      </c>
      <c r="AU1999" t="s"/>
      <c r="AV1999" t="s"/>
      <c r="AW1999" t="s"/>
      <c r="AX1999" t="s"/>
      <c r="AY1999" t="n">
        <v>2311943</v>
      </c>
      <c r="AZ1999" t="s">
        <v>872</v>
      </c>
      <c r="BA1999" t="s"/>
      <c r="BB1999" t="n">
        <v>28221</v>
      </c>
      <c r="BC1999" t="n">
        <v>9.965564000000001</v>
      </c>
      <c r="BD1999" t="n">
        <v>53.569116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871</v>
      </c>
      <c r="F2000" t="n">
        <v>176665</v>
      </c>
      <c r="G2000" t="s">
        <v>74</v>
      </c>
      <c r="H2000" t="s">
        <v>75</v>
      </c>
      <c r="I2000" t="s"/>
      <c r="J2000" t="s">
        <v>74</v>
      </c>
      <c r="K2000" t="n">
        <v>142</v>
      </c>
      <c r="L2000" t="s">
        <v>76</v>
      </c>
      <c r="M2000" t="s"/>
      <c r="N2000" t="s">
        <v>184</v>
      </c>
      <c r="O2000" t="s">
        <v>78</v>
      </c>
      <c r="P2000" t="s">
        <v>871</v>
      </c>
      <c r="Q2000" t="s"/>
      <c r="R2000" t="s">
        <v>347</v>
      </c>
      <c r="S2000" t="s">
        <v>154</v>
      </c>
      <c r="T2000" t="s">
        <v>82</v>
      </c>
      <c r="U2000" t="s"/>
      <c r="V2000" t="s">
        <v>83</v>
      </c>
      <c r="W2000" t="s">
        <v>94</v>
      </c>
      <c r="X2000" t="s"/>
      <c r="Y2000" t="s">
        <v>85</v>
      </c>
      <c r="Z2000">
        <f>HYPERLINK("https://hotelmonitor-cachepage.eclerx.com/savepage/tk_15439115506783648_sr_2152.html","info")</f>
        <v/>
      </c>
      <c r="AA2000" t="n">
        <v>77261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/>
      <c r="AP2000" t="n">
        <v>44</v>
      </c>
      <c r="AQ2000" t="s">
        <v>88</v>
      </c>
      <c r="AR2000" t="s">
        <v>130</v>
      </c>
      <c r="AS2000" t="s"/>
      <c r="AT2000" t="s">
        <v>90</v>
      </c>
      <c r="AU2000" t="s"/>
      <c r="AV2000" t="s"/>
      <c r="AW2000" t="s"/>
      <c r="AX2000" t="s"/>
      <c r="AY2000" t="n">
        <v>2311943</v>
      </c>
      <c r="AZ2000" t="s">
        <v>872</v>
      </c>
      <c r="BA2000" t="s"/>
      <c r="BB2000" t="n">
        <v>28221</v>
      </c>
      <c r="BC2000" t="n">
        <v>9.965564000000001</v>
      </c>
      <c r="BD2000" t="n">
        <v>53.569116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871</v>
      </c>
      <c r="F2001" t="n">
        <v>176665</v>
      </c>
      <c r="G2001" t="s">
        <v>74</v>
      </c>
      <c r="H2001" t="s">
        <v>75</v>
      </c>
      <c r="I2001" t="s"/>
      <c r="J2001" t="s">
        <v>74</v>
      </c>
      <c r="K2001" t="n">
        <v>143</v>
      </c>
      <c r="L2001" t="s">
        <v>76</v>
      </c>
      <c r="M2001" t="s"/>
      <c r="N2001" t="s">
        <v>184</v>
      </c>
      <c r="O2001" t="s">
        <v>78</v>
      </c>
      <c r="P2001" t="s">
        <v>871</v>
      </c>
      <c r="Q2001" t="s"/>
      <c r="R2001" t="s">
        <v>347</v>
      </c>
      <c r="S2001" t="s">
        <v>155</v>
      </c>
      <c r="T2001" t="s">
        <v>82</v>
      </c>
      <c r="U2001" t="s"/>
      <c r="V2001" t="s">
        <v>83</v>
      </c>
      <c r="W2001" t="s">
        <v>94</v>
      </c>
      <c r="X2001" t="s"/>
      <c r="Y2001" t="s">
        <v>85</v>
      </c>
      <c r="Z2001">
        <f>HYPERLINK("https://hotelmonitor-cachepage.eclerx.com/savepage/tk_15439115506783648_sr_2152.html","info")</f>
        <v/>
      </c>
      <c r="AA2001" t="n">
        <v>77261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/>
      <c r="AP2001" t="n">
        <v>44</v>
      </c>
      <c r="AQ2001" t="s">
        <v>88</v>
      </c>
      <c r="AR2001" t="s">
        <v>119</v>
      </c>
      <c r="AS2001" t="s"/>
      <c r="AT2001" t="s">
        <v>90</v>
      </c>
      <c r="AU2001" t="s"/>
      <c r="AV2001" t="s"/>
      <c r="AW2001" t="s"/>
      <c r="AX2001" t="s"/>
      <c r="AY2001" t="n">
        <v>2311943</v>
      </c>
      <c r="AZ2001" t="s">
        <v>872</v>
      </c>
      <c r="BA2001" t="s"/>
      <c r="BB2001" t="n">
        <v>28221</v>
      </c>
      <c r="BC2001" t="n">
        <v>9.965564000000001</v>
      </c>
      <c r="BD2001" t="n">
        <v>53.569116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871</v>
      </c>
      <c r="F2002" t="n">
        <v>176665</v>
      </c>
      <c r="G2002" t="s">
        <v>74</v>
      </c>
      <c r="H2002" t="s">
        <v>75</v>
      </c>
      <c r="I2002" t="s"/>
      <c r="J2002" t="s">
        <v>74</v>
      </c>
      <c r="K2002" t="n">
        <v>152</v>
      </c>
      <c r="L2002" t="s">
        <v>76</v>
      </c>
      <c r="M2002" t="s"/>
      <c r="N2002" t="s">
        <v>77</v>
      </c>
      <c r="O2002" t="s">
        <v>78</v>
      </c>
      <c r="P2002" t="s">
        <v>871</v>
      </c>
      <c r="Q2002" t="s"/>
      <c r="R2002" t="s">
        <v>347</v>
      </c>
      <c r="S2002" t="s">
        <v>487</v>
      </c>
      <c r="T2002" t="s">
        <v>82</v>
      </c>
      <c r="U2002" t="s"/>
      <c r="V2002" t="s">
        <v>83</v>
      </c>
      <c r="W2002" t="s">
        <v>84</v>
      </c>
      <c r="X2002" t="s"/>
      <c r="Y2002" t="s">
        <v>85</v>
      </c>
      <c r="Z2002">
        <f>HYPERLINK("https://hotelmonitor-cachepage.eclerx.com/savepage/tk_15439115506783648_sr_2152.html","info")</f>
        <v/>
      </c>
      <c r="AA2002" t="n">
        <v>77261</v>
      </c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/>
      <c r="AP2002" t="n">
        <v>44</v>
      </c>
      <c r="AQ2002" t="s">
        <v>88</v>
      </c>
      <c r="AR2002" t="s">
        <v>121</v>
      </c>
      <c r="AS2002" t="s"/>
      <c r="AT2002" t="s">
        <v>90</v>
      </c>
      <c r="AU2002" t="s"/>
      <c r="AV2002" t="s"/>
      <c r="AW2002" t="s"/>
      <c r="AX2002" t="s"/>
      <c r="AY2002" t="n">
        <v>2311943</v>
      </c>
      <c r="AZ2002" t="s">
        <v>872</v>
      </c>
      <c r="BA2002" t="s"/>
      <c r="BB2002" t="n">
        <v>28221</v>
      </c>
      <c r="BC2002" t="n">
        <v>9.965564000000001</v>
      </c>
      <c r="BD2002" t="n">
        <v>53.569116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871</v>
      </c>
      <c r="F2003" t="n">
        <v>176665</v>
      </c>
      <c r="G2003" t="s">
        <v>74</v>
      </c>
      <c r="H2003" t="s">
        <v>75</v>
      </c>
      <c r="I2003" t="s"/>
      <c r="J2003" t="s">
        <v>74</v>
      </c>
      <c r="K2003" t="n">
        <v>154</v>
      </c>
      <c r="L2003" t="s">
        <v>76</v>
      </c>
      <c r="M2003" t="s"/>
      <c r="N2003" t="s">
        <v>792</v>
      </c>
      <c r="O2003" t="s">
        <v>78</v>
      </c>
      <c r="P2003" t="s">
        <v>871</v>
      </c>
      <c r="Q2003" t="s"/>
      <c r="R2003" t="s">
        <v>347</v>
      </c>
      <c r="S2003" t="s">
        <v>389</v>
      </c>
      <c r="T2003" t="s">
        <v>82</v>
      </c>
      <c r="U2003" t="s"/>
      <c r="V2003" t="s">
        <v>83</v>
      </c>
      <c r="W2003" t="s">
        <v>94</v>
      </c>
      <c r="X2003" t="s"/>
      <c r="Y2003" t="s">
        <v>85</v>
      </c>
      <c r="Z2003">
        <f>HYPERLINK("https://hotelmonitor-cachepage.eclerx.com/savepage/tk_15439115506783648_sr_2152.html","info")</f>
        <v/>
      </c>
      <c r="AA2003" t="n">
        <v>77261</v>
      </c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/>
      <c r="AP2003" t="n">
        <v>44</v>
      </c>
      <c r="AQ2003" t="s">
        <v>88</v>
      </c>
      <c r="AR2003" t="s">
        <v>121</v>
      </c>
      <c r="AS2003" t="s"/>
      <c r="AT2003" t="s">
        <v>90</v>
      </c>
      <c r="AU2003" t="s"/>
      <c r="AV2003" t="s"/>
      <c r="AW2003" t="s"/>
      <c r="AX2003" t="s"/>
      <c r="AY2003" t="n">
        <v>2311943</v>
      </c>
      <c r="AZ2003" t="s">
        <v>872</v>
      </c>
      <c r="BA2003" t="s"/>
      <c r="BB2003" t="n">
        <v>28221</v>
      </c>
      <c r="BC2003" t="n">
        <v>9.965564000000001</v>
      </c>
      <c r="BD2003" t="n">
        <v>53.569116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871</v>
      </c>
      <c r="F2004" t="n">
        <v>176665</v>
      </c>
      <c r="G2004" t="s">
        <v>74</v>
      </c>
      <c r="H2004" t="s">
        <v>75</v>
      </c>
      <c r="I2004" t="s"/>
      <c r="J2004" t="s">
        <v>74</v>
      </c>
      <c r="K2004" t="n">
        <v>162</v>
      </c>
      <c r="L2004" t="s">
        <v>76</v>
      </c>
      <c r="M2004" t="s"/>
      <c r="N2004" t="s">
        <v>184</v>
      </c>
      <c r="O2004" t="s">
        <v>78</v>
      </c>
      <c r="P2004" t="s">
        <v>871</v>
      </c>
      <c r="Q2004" t="s"/>
      <c r="R2004" t="s">
        <v>347</v>
      </c>
      <c r="S2004" t="s">
        <v>390</v>
      </c>
      <c r="T2004" t="s">
        <v>82</v>
      </c>
      <c r="U2004" t="s"/>
      <c r="V2004" t="s">
        <v>83</v>
      </c>
      <c r="W2004" t="s">
        <v>84</v>
      </c>
      <c r="X2004" t="s"/>
      <c r="Y2004" t="s">
        <v>85</v>
      </c>
      <c r="Z2004">
        <f>HYPERLINK("https://hotelmonitor-cachepage.eclerx.com/savepage/tk_15439115506783648_sr_2152.html","info")</f>
        <v/>
      </c>
      <c r="AA2004" t="n">
        <v>77261</v>
      </c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/>
      <c r="AP2004" t="n">
        <v>44</v>
      </c>
      <c r="AQ2004" t="s">
        <v>88</v>
      </c>
      <c r="AR2004" t="s">
        <v>121</v>
      </c>
      <c r="AS2004" t="s"/>
      <c r="AT2004" t="s">
        <v>90</v>
      </c>
      <c r="AU2004" t="s"/>
      <c r="AV2004" t="s"/>
      <c r="AW2004" t="s"/>
      <c r="AX2004" t="s"/>
      <c r="AY2004" t="n">
        <v>2311943</v>
      </c>
      <c r="AZ2004" t="s">
        <v>872</v>
      </c>
      <c r="BA2004" t="s"/>
      <c r="BB2004" t="n">
        <v>28221</v>
      </c>
      <c r="BC2004" t="n">
        <v>9.965564000000001</v>
      </c>
      <c r="BD2004" t="n">
        <v>53.569116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871</v>
      </c>
      <c r="F2005" t="n">
        <v>176665</v>
      </c>
      <c r="G2005" t="s">
        <v>74</v>
      </c>
      <c r="H2005" t="s">
        <v>75</v>
      </c>
      <c r="I2005" t="s"/>
      <c r="J2005" t="s">
        <v>74</v>
      </c>
      <c r="K2005" t="n">
        <v>173</v>
      </c>
      <c r="L2005" t="s">
        <v>76</v>
      </c>
      <c r="M2005" t="s"/>
      <c r="N2005" t="s">
        <v>77</v>
      </c>
      <c r="O2005" t="s">
        <v>78</v>
      </c>
      <c r="P2005" t="s">
        <v>871</v>
      </c>
      <c r="Q2005" t="s"/>
      <c r="R2005" t="s">
        <v>347</v>
      </c>
      <c r="S2005" t="s">
        <v>504</v>
      </c>
      <c r="T2005" t="s">
        <v>82</v>
      </c>
      <c r="U2005" t="s"/>
      <c r="V2005" t="s">
        <v>83</v>
      </c>
      <c r="W2005" t="s">
        <v>84</v>
      </c>
      <c r="X2005" t="s"/>
      <c r="Y2005" t="s">
        <v>85</v>
      </c>
      <c r="Z2005">
        <f>HYPERLINK("https://hotelmonitor-cachepage.eclerx.com/savepage/tk_15439115506783648_sr_2152.html","info")</f>
        <v/>
      </c>
      <c r="AA2005" t="n">
        <v>77261</v>
      </c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/>
      <c r="AP2005" t="n">
        <v>44</v>
      </c>
      <c r="AQ2005" t="s">
        <v>88</v>
      </c>
      <c r="AR2005" t="s">
        <v>130</v>
      </c>
      <c r="AS2005" t="s"/>
      <c r="AT2005" t="s">
        <v>90</v>
      </c>
      <c r="AU2005" t="s"/>
      <c r="AV2005" t="s"/>
      <c r="AW2005" t="s"/>
      <c r="AX2005" t="s"/>
      <c r="AY2005" t="n">
        <v>2311943</v>
      </c>
      <c r="AZ2005" t="s">
        <v>872</v>
      </c>
      <c r="BA2005" t="s"/>
      <c r="BB2005" t="n">
        <v>28221</v>
      </c>
      <c r="BC2005" t="n">
        <v>9.965564000000001</v>
      </c>
      <c r="BD2005" t="n">
        <v>53.569116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871</v>
      </c>
      <c r="F2006" t="n">
        <v>176665</v>
      </c>
      <c r="G2006" t="s">
        <v>74</v>
      </c>
      <c r="H2006" t="s">
        <v>75</v>
      </c>
      <c r="I2006" t="s"/>
      <c r="J2006" t="s">
        <v>74</v>
      </c>
      <c r="K2006" t="n">
        <v>175</v>
      </c>
      <c r="L2006" t="s">
        <v>76</v>
      </c>
      <c r="M2006" t="s"/>
      <c r="N2006" t="s">
        <v>77</v>
      </c>
      <c r="O2006" t="s">
        <v>78</v>
      </c>
      <c r="P2006" t="s">
        <v>871</v>
      </c>
      <c r="Q2006" t="s"/>
      <c r="R2006" t="s">
        <v>347</v>
      </c>
      <c r="S2006" t="s">
        <v>489</v>
      </c>
      <c r="T2006" t="s">
        <v>82</v>
      </c>
      <c r="U2006" t="s"/>
      <c r="V2006" t="s">
        <v>83</v>
      </c>
      <c r="W2006" t="s">
        <v>84</v>
      </c>
      <c r="X2006" t="s"/>
      <c r="Y2006" t="s">
        <v>85</v>
      </c>
      <c r="Z2006">
        <f>HYPERLINK("https://hotelmonitor-cachepage.eclerx.com/savepage/tk_15439115506783648_sr_2152.html","info")</f>
        <v/>
      </c>
      <c r="AA2006" t="n">
        <v>77261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/>
      <c r="AP2006" t="n">
        <v>44</v>
      </c>
      <c r="AQ2006" t="s">
        <v>88</v>
      </c>
      <c r="AR2006" t="s">
        <v>119</v>
      </c>
      <c r="AS2006" t="s"/>
      <c r="AT2006" t="s">
        <v>90</v>
      </c>
      <c r="AU2006" t="s"/>
      <c r="AV2006" t="s"/>
      <c r="AW2006" t="s"/>
      <c r="AX2006" t="s"/>
      <c r="AY2006" t="n">
        <v>2311943</v>
      </c>
      <c r="AZ2006" t="s">
        <v>872</v>
      </c>
      <c r="BA2006" t="s"/>
      <c r="BB2006" t="n">
        <v>28221</v>
      </c>
      <c r="BC2006" t="n">
        <v>9.965564000000001</v>
      </c>
      <c r="BD2006" t="n">
        <v>53.569116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871</v>
      </c>
      <c r="F2007" t="n">
        <v>176665</v>
      </c>
      <c r="G2007" t="s">
        <v>74</v>
      </c>
      <c r="H2007" t="s">
        <v>75</v>
      </c>
      <c r="I2007" t="s"/>
      <c r="J2007" t="s">
        <v>74</v>
      </c>
      <c r="K2007" t="n">
        <v>182</v>
      </c>
      <c r="L2007" t="s">
        <v>76</v>
      </c>
      <c r="M2007" t="s"/>
      <c r="N2007" t="s">
        <v>77</v>
      </c>
      <c r="O2007" t="s">
        <v>78</v>
      </c>
      <c r="P2007" t="s">
        <v>871</v>
      </c>
      <c r="Q2007" t="s"/>
      <c r="R2007" t="s">
        <v>347</v>
      </c>
      <c r="S2007" t="s">
        <v>321</v>
      </c>
      <c r="T2007" t="s">
        <v>82</v>
      </c>
      <c r="U2007" t="s"/>
      <c r="V2007" t="s">
        <v>83</v>
      </c>
      <c r="W2007" t="s">
        <v>84</v>
      </c>
      <c r="X2007" t="s"/>
      <c r="Y2007" t="s">
        <v>85</v>
      </c>
      <c r="Z2007">
        <f>HYPERLINK("https://hotelmonitor-cachepage.eclerx.com/savepage/tk_15439115506783648_sr_2152.html","info")</f>
        <v/>
      </c>
      <c r="AA2007" t="n">
        <v>77261</v>
      </c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/>
      <c r="AP2007" t="n">
        <v>44</v>
      </c>
      <c r="AQ2007" t="s">
        <v>88</v>
      </c>
      <c r="AR2007" t="s">
        <v>124</v>
      </c>
      <c r="AS2007" t="s"/>
      <c r="AT2007" t="s">
        <v>90</v>
      </c>
      <c r="AU2007" t="s"/>
      <c r="AV2007" t="s"/>
      <c r="AW2007" t="s"/>
      <c r="AX2007" t="s"/>
      <c r="AY2007" t="n">
        <v>2311943</v>
      </c>
      <c r="AZ2007" t="s">
        <v>872</v>
      </c>
      <c r="BA2007" t="s"/>
      <c r="BB2007" t="n">
        <v>28221</v>
      </c>
      <c r="BC2007" t="n">
        <v>9.965564000000001</v>
      </c>
      <c r="BD2007" t="n">
        <v>53.569116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871</v>
      </c>
      <c r="F2008" t="n">
        <v>176665</v>
      </c>
      <c r="G2008" t="s">
        <v>74</v>
      </c>
      <c r="H2008" t="s">
        <v>75</v>
      </c>
      <c r="I2008" t="s"/>
      <c r="J2008" t="s">
        <v>74</v>
      </c>
      <c r="K2008" t="n">
        <v>182</v>
      </c>
      <c r="L2008" t="s">
        <v>76</v>
      </c>
      <c r="M2008" t="s"/>
      <c r="N2008" t="s">
        <v>77</v>
      </c>
      <c r="O2008" t="s">
        <v>78</v>
      </c>
      <c r="P2008" t="s">
        <v>871</v>
      </c>
      <c r="Q2008" t="s"/>
      <c r="R2008" t="s">
        <v>347</v>
      </c>
      <c r="S2008" t="s">
        <v>321</v>
      </c>
      <c r="T2008" t="s">
        <v>82</v>
      </c>
      <c r="U2008" t="s"/>
      <c r="V2008" t="s">
        <v>83</v>
      </c>
      <c r="W2008" t="s">
        <v>84</v>
      </c>
      <c r="X2008" t="s"/>
      <c r="Y2008" t="s">
        <v>85</v>
      </c>
      <c r="Z2008">
        <f>HYPERLINK("https://hotelmonitor-cachepage.eclerx.com/savepage/tk_15439115506783648_sr_2152.html","info")</f>
        <v/>
      </c>
      <c r="AA2008" t="n">
        <v>77261</v>
      </c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/>
      <c r="AP2008" t="n">
        <v>44</v>
      </c>
      <c r="AQ2008" t="s">
        <v>88</v>
      </c>
      <c r="AR2008" t="s">
        <v>124</v>
      </c>
      <c r="AS2008" t="s"/>
      <c r="AT2008" t="s">
        <v>90</v>
      </c>
      <c r="AU2008" t="s"/>
      <c r="AV2008" t="s"/>
      <c r="AW2008" t="s"/>
      <c r="AX2008" t="s"/>
      <c r="AY2008" t="n">
        <v>2311943</v>
      </c>
      <c r="AZ2008" t="s">
        <v>872</v>
      </c>
      <c r="BA2008" t="s"/>
      <c r="BB2008" t="n">
        <v>28221</v>
      </c>
      <c r="BC2008" t="n">
        <v>9.965564000000001</v>
      </c>
      <c r="BD2008" t="n">
        <v>53.569116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871</v>
      </c>
      <c r="F2009" t="n">
        <v>176665</v>
      </c>
      <c r="G2009" t="s">
        <v>74</v>
      </c>
      <c r="H2009" t="s">
        <v>75</v>
      </c>
      <c r="I2009" t="s"/>
      <c r="J2009" t="s">
        <v>74</v>
      </c>
      <c r="K2009" t="n">
        <v>184</v>
      </c>
      <c r="L2009" t="s">
        <v>76</v>
      </c>
      <c r="M2009" t="s"/>
      <c r="N2009" t="s">
        <v>184</v>
      </c>
      <c r="O2009" t="s">
        <v>78</v>
      </c>
      <c r="P2009" t="s">
        <v>871</v>
      </c>
      <c r="Q2009" t="s"/>
      <c r="R2009" t="s">
        <v>347</v>
      </c>
      <c r="S2009" t="s">
        <v>182</v>
      </c>
      <c r="T2009" t="s">
        <v>82</v>
      </c>
      <c r="U2009" t="s"/>
      <c r="V2009" t="s">
        <v>83</v>
      </c>
      <c r="W2009" t="s">
        <v>84</v>
      </c>
      <c r="X2009" t="s"/>
      <c r="Y2009" t="s">
        <v>85</v>
      </c>
      <c r="Z2009">
        <f>HYPERLINK("https://hotelmonitor-cachepage.eclerx.com/savepage/tk_15439115506783648_sr_2152.html","info")</f>
        <v/>
      </c>
      <c r="AA2009" t="n">
        <v>77261</v>
      </c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/>
      <c r="AP2009" t="n">
        <v>44</v>
      </c>
      <c r="AQ2009" t="s">
        <v>88</v>
      </c>
      <c r="AR2009" t="s">
        <v>130</v>
      </c>
      <c r="AS2009" t="s"/>
      <c r="AT2009" t="s">
        <v>90</v>
      </c>
      <c r="AU2009" t="s"/>
      <c r="AV2009" t="s"/>
      <c r="AW2009" t="s"/>
      <c r="AX2009" t="s"/>
      <c r="AY2009" t="n">
        <v>2311943</v>
      </c>
      <c r="AZ2009" t="s">
        <v>872</v>
      </c>
      <c r="BA2009" t="s"/>
      <c r="BB2009" t="n">
        <v>28221</v>
      </c>
      <c r="BC2009" t="n">
        <v>9.965564000000001</v>
      </c>
      <c r="BD2009" t="n">
        <v>53.569116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871</v>
      </c>
      <c r="F2010" t="n">
        <v>176665</v>
      </c>
      <c r="G2010" t="s">
        <v>74</v>
      </c>
      <c r="H2010" t="s">
        <v>75</v>
      </c>
      <c r="I2010" t="s"/>
      <c r="J2010" t="s">
        <v>74</v>
      </c>
      <c r="K2010" t="n">
        <v>197</v>
      </c>
      <c r="L2010" t="s">
        <v>76</v>
      </c>
      <c r="M2010" t="s"/>
      <c r="N2010" t="s">
        <v>792</v>
      </c>
      <c r="O2010" t="s">
        <v>78</v>
      </c>
      <c r="P2010" t="s">
        <v>871</v>
      </c>
      <c r="Q2010" t="s"/>
      <c r="R2010" t="s">
        <v>347</v>
      </c>
      <c r="S2010" t="s">
        <v>192</v>
      </c>
      <c r="T2010" t="s">
        <v>82</v>
      </c>
      <c r="U2010" t="s"/>
      <c r="V2010" t="s">
        <v>83</v>
      </c>
      <c r="W2010" t="s">
        <v>84</v>
      </c>
      <c r="X2010" t="s"/>
      <c r="Y2010" t="s">
        <v>85</v>
      </c>
      <c r="Z2010">
        <f>HYPERLINK("https://hotelmonitor-cachepage.eclerx.com/savepage/tk_15439115506783648_sr_2152.html","info")</f>
        <v/>
      </c>
      <c r="AA2010" t="n">
        <v>77261</v>
      </c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/>
      <c r="AP2010" t="n">
        <v>44</v>
      </c>
      <c r="AQ2010" t="s">
        <v>88</v>
      </c>
      <c r="AR2010" t="s">
        <v>121</v>
      </c>
      <c r="AS2010" t="s"/>
      <c r="AT2010" t="s">
        <v>90</v>
      </c>
      <c r="AU2010" t="s"/>
      <c r="AV2010" t="s"/>
      <c r="AW2010" t="s"/>
      <c r="AX2010" t="s"/>
      <c r="AY2010" t="n">
        <v>2311943</v>
      </c>
      <c r="AZ2010" t="s">
        <v>872</v>
      </c>
      <c r="BA2010" t="s"/>
      <c r="BB2010" t="n">
        <v>28221</v>
      </c>
      <c r="BC2010" t="n">
        <v>9.965564000000001</v>
      </c>
      <c r="BD2010" t="n">
        <v>53.569116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879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78</v>
      </c>
      <c r="L2011" t="s">
        <v>76</v>
      </c>
      <c r="M2011" t="s"/>
      <c r="N2011" t="s">
        <v>111</v>
      </c>
      <c r="O2011" t="s">
        <v>78</v>
      </c>
      <c r="P2011" t="s">
        <v>879</v>
      </c>
      <c r="Q2011" t="s"/>
      <c r="R2011" t="s">
        <v>880</v>
      </c>
      <c r="S2011" t="s">
        <v>307</v>
      </c>
      <c r="T2011" t="s">
        <v>82</v>
      </c>
      <c r="U2011" t="s"/>
      <c r="V2011" t="s">
        <v>83</v>
      </c>
      <c r="W2011" t="s">
        <v>84</v>
      </c>
      <c r="X2011" t="s"/>
      <c r="Y2011" t="s">
        <v>85</v>
      </c>
      <c r="Z2011">
        <f>HYPERLINK("https://hotelmonitor-cachepage.eclerx.com/savepage/tk_15439117340582755_sr_2152.html","info")</f>
        <v/>
      </c>
      <c r="AA2011" t="n">
        <v>-3906471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/>
      <c r="AP2011" t="n">
        <v>112</v>
      </c>
      <c r="AQ2011" t="s">
        <v>88</v>
      </c>
      <c r="AR2011" t="s">
        <v>113</v>
      </c>
      <c r="AS2011" t="s"/>
      <c r="AT2011" t="s">
        <v>90</v>
      </c>
      <c r="AU2011" t="s"/>
      <c r="AV2011" t="s"/>
      <c r="AW2011" t="s"/>
      <c r="AX2011" t="s"/>
      <c r="AY2011" t="n">
        <v>3906471</v>
      </c>
      <c r="AZ2011" t="s">
        <v>881</v>
      </c>
      <c r="BA2011" t="s"/>
      <c r="BB2011" t="n">
        <v>32549</v>
      </c>
      <c r="BC2011" t="n">
        <v>10.015088</v>
      </c>
      <c r="BD2011" t="n">
        <v>53.554859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879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79</v>
      </c>
      <c r="L2012" t="s">
        <v>76</v>
      </c>
      <c r="M2012" t="s"/>
      <c r="N2012" t="s">
        <v>117</v>
      </c>
      <c r="O2012" t="s">
        <v>78</v>
      </c>
      <c r="P2012" t="s">
        <v>879</v>
      </c>
      <c r="Q2012" t="s"/>
      <c r="R2012" t="s">
        <v>880</v>
      </c>
      <c r="S2012" t="s">
        <v>556</v>
      </c>
      <c r="T2012" t="s">
        <v>82</v>
      </c>
      <c r="U2012" t="s"/>
      <c r="V2012" t="s">
        <v>83</v>
      </c>
      <c r="W2012" t="s">
        <v>84</v>
      </c>
      <c r="X2012" t="s"/>
      <c r="Y2012" t="s">
        <v>85</v>
      </c>
      <c r="Z2012">
        <f>HYPERLINK("https://hotelmonitor-cachepage.eclerx.com/savepage/tk_15439117340582755_sr_2152.html","info")</f>
        <v/>
      </c>
      <c r="AA2012" t="n">
        <v>-3906471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/>
      <c r="AP2012" t="n">
        <v>112</v>
      </c>
      <c r="AQ2012" t="s">
        <v>88</v>
      </c>
      <c r="AR2012" t="s">
        <v>103</v>
      </c>
      <c r="AS2012" t="s"/>
      <c r="AT2012" t="s">
        <v>90</v>
      </c>
      <c r="AU2012" t="s"/>
      <c r="AV2012" t="s"/>
      <c r="AW2012" t="s"/>
      <c r="AX2012" t="s"/>
      <c r="AY2012" t="n">
        <v>3906471</v>
      </c>
      <c r="AZ2012" t="s">
        <v>881</v>
      </c>
      <c r="BA2012" t="s"/>
      <c r="BB2012" t="n">
        <v>32549</v>
      </c>
      <c r="BC2012" t="n">
        <v>10.015088</v>
      </c>
      <c r="BD2012" t="n">
        <v>53.554859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722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98</v>
      </c>
      <c r="L2013" t="s">
        <v>76</v>
      </c>
      <c r="M2013" t="s"/>
      <c r="N2013" t="s">
        <v>515</v>
      </c>
      <c r="O2013" t="s">
        <v>78</v>
      </c>
      <c r="P2013" t="s">
        <v>722</v>
      </c>
      <c r="Q2013" t="s"/>
      <c r="R2013" t="s">
        <v>80</v>
      </c>
      <c r="S2013" t="s">
        <v>482</v>
      </c>
      <c r="T2013" t="s">
        <v>82</v>
      </c>
      <c r="U2013" t="s"/>
      <c r="V2013" t="s">
        <v>83</v>
      </c>
      <c r="W2013" t="s">
        <v>84</v>
      </c>
      <c r="X2013" t="s"/>
      <c r="Y2013" t="s">
        <v>85</v>
      </c>
      <c r="Z2013">
        <f>HYPERLINK("https://hotelmonitor-cachepage.eclerx.com/savepage/tk_1543911637408318_sr_2152.html","info")</f>
        <v/>
      </c>
      <c r="AA2013" t="n">
        <v>-2311948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87</v>
      </c>
      <c r="AO2013" t="s"/>
      <c r="AP2013" t="n">
        <v>76</v>
      </c>
      <c r="AQ2013" t="s">
        <v>88</v>
      </c>
      <c r="AR2013" t="s">
        <v>107</v>
      </c>
      <c r="AS2013" t="s"/>
      <c r="AT2013" t="s">
        <v>90</v>
      </c>
      <c r="AU2013" t="s"/>
      <c r="AV2013" t="s"/>
      <c r="AW2013" t="s"/>
      <c r="AX2013" t="s"/>
      <c r="AY2013" t="n">
        <v>2311948</v>
      </c>
      <c r="AZ2013" t="s">
        <v>723</v>
      </c>
      <c r="BA2013" t="s"/>
      <c r="BB2013" t="n">
        <v>110966</v>
      </c>
      <c r="BC2013" t="n">
        <v>10.006511807442</v>
      </c>
      <c r="BD2013" t="n">
        <v>53.556397364602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97</v>
      </c>
      <c r="B2014" t="s">
        <v>71</v>
      </c>
      <c r="C2014" t="s">
        <v>98</v>
      </c>
      <c r="D2014" t="n">
        <v>2</v>
      </c>
      <c r="E2014" t="s">
        <v>762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106</v>
      </c>
      <c r="L2014" t="s">
        <v>76</v>
      </c>
      <c r="M2014" t="s"/>
      <c r="N2014" t="s">
        <v>763</v>
      </c>
      <c r="O2014" t="s">
        <v>78</v>
      </c>
      <c r="P2014" t="s">
        <v>762</v>
      </c>
      <c r="Q2014" t="s"/>
      <c r="R2014" t="s">
        <v>80</v>
      </c>
      <c r="S2014" t="s">
        <v>178</v>
      </c>
      <c r="T2014" t="s">
        <v>82</v>
      </c>
      <c r="U2014" t="s"/>
      <c r="V2014" t="s">
        <v>83</v>
      </c>
      <c r="W2014" t="s">
        <v>84</v>
      </c>
      <c r="X2014" t="s"/>
      <c r="Y2014" t="s">
        <v>85</v>
      </c>
      <c r="Z2014">
        <f>HYPERLINK("https://hotelmonitor-cachepage.eclerx.com/savepage/tk_15439016838347719_sr_2151.html","info")</f>
        <v/>
      </c>
      <c r="AA2014" t="n">
        <v>-4276808</v>
      </c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87</v>
      </c>
      <c r="AO2014" t="s"/>
      <c r="AP2014" t="n">
        <v>85</v>
      </c>
      <c r="AQ2014" t="s">
        <v>88</v>
      </c>
      <c r="AR2014" t="s">
        <v>107</v>
      </c>
      <c r="AS2014" t="s"/>
      <c r="AT2014" t="s">
        <v>90</v>
      </c>
      <c r="AU2014" t="s"/>
      <c r="AV2014" t="s"/>
      <c r="AW2014" t="s"/>
      <c r="AX2014" t="s"/>
      <c r="AY2014" t="n">
        <v>4276808</v>
      </c>
      <c r="AZ2014" t="s">
        <v>764</v>
      </c>
      <c r="BA2014" t="s"/>
      <c r="BB2014" t="n">
        <v>35569</v>
      </c>
      <c r="BC2014" t="n">
        <v>9.9558314681053</v>
      </c>
      <c r="BD2014" t="n">
        <v>53.606199777555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97</v>
      </c>
      <c r="B2015" t="s">
        <v>71</v>
      </c>
      <c r="C2015" t="s">
        <v>98</v>
      </c>
      <c r="D2015" t="n">
        <v>2</v>
      </c>
      <c r="E2015" t="s">
        <v>762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120</v>
      </c>
      <c r="L2015" t="s">
        <v>76</v>
      </c>
      <c r="M2015" t="s"/>
      <c r="N2015" t="s">
        <v>765</v>
      </c>
      <c r="O2015" t="s">
        <v>78</v>
      </c>
      <c r="P2015" t="s">
        <v>762</v>
      </c>
      <c r="Q2015" t="s"/>
      <c r="R2015" t="s">
        <v>80</v>
      </c>
      <c r="S2015" t="s">
        <v>286</v>
      </c>
      <c r="T2015" t="s">
        <v>82</v>
      </c>
      <c r="U2015" t="s"/>
      <c r="V2015" t="s">
        <v>83</v>
      </c>
      <c r="W2015" t="s">
        <v>84</v>
      </c>
      <c r="X2015" t="s"/>
      <c r="Y2015" t="s">
        <v>85</v>
      </c>
      <c r="Z2015">
        <f>HYPERLINK("https://hotelmonitor-cachepage.eclerx.com/savepage/tk_15439016838347719_sr_2151.html","info")</f>
        <v/>
      </c>
      <c r="AA2015" t="n">
        <v>-4276808</v>
      </c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/>
      <c r="AP2015" t="n">
        <v>85</v>
      </c>
      <c r="AQ2015" t="s">
        <v>88</v>
      </c>
      <c r="AR2015" t="s">
        <v>107</v>
      </c>
      <c r="AS2015" t="s"/>
      <c r="AT2015" t="s">
        <v>90</v>
      </c>
      <c r="AU2015" t="s"/>
      <c r="AV2015" t="s"/>
      <c r="AW2015" t="s"/>
      <c r="AX2015" t="s"/>
      <c r="AY2015" t="n">
        <v>4276808</v>
      </c>
      <c r="AZ2015" t="s">
        <v>764</v>
      </c>
      <c r="BA2015" t="s"/>
      <c r="BB2015" t="n">
        <v>35569</v>
      </c>
      <c r="BC2015" t="n">
        <v>9.9558314681053</v>
      </c>
      <c r="BD2015" t="n">
        <v>53.606199777555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97</v>
      </c>
      <c r="B2016" t="s">
        <v>71</v>
      </c>
      <c r="C2016" t="s">
        <v>98</v>
      </c>
      <c r="D2016" t="n">
        <v>2</v>
      </c>
      <c r="E2016" t="s">
        <v>762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128</v>
      </c>
      <c r="L2016" t="s">
        <v>76</v>
      </c>
      <c r="M2016" t="s"/>
      <c r="N2016" t="s">
        <v>763</v>
      </c>
      <c r="O2016" t="s">
        <v>78</v>
      </c>
      <c r="P2016" t="s">
        <v>762</v>
      </c>
      <c r="Q2016" t="s"/>
      <c r="R2016" t="s">
        <v>80</v>
      </c>
      <c r="S2016" t="s">
        <v>558</v>
      </c>
      <c r="T2016" t="s">
        <v>82</v>
      </c>
      <c r="U2016" t="s"/>
      <c r="V2016" t="s">
        <v>83</v>
      </c>
      <c r="W2016" t="s">
        <v>84</v>
      </c>
      <c r="X2016" t="s"/>
      <c r="Y2016" t="s">
        <v>85</v>
      </c>
      <c r="Z2016">
        <f>HYPERLINK("https://hotelmonitor-cachepage.eclerx.com/savepage/tk_15439016838347719_sr_2151.html","info")</f>
        <v/>
      </c>
      <c r="AA2016" t="n">
        <v>-4276808</v>
      </c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/>
      <c r="AP2016" t="n">
        <v>85</v>
      </c>
      <c r="AQ2016" t="s">
        <v>88</v>
      </c>
      <c r="AR2016" t="s">
        <v>107</v>
      </c>
      <c r="AS2016" t="s"/>
      <c r="AT2016" t="s">
        <v>90</v>
      </c>
      <c r="AU2016" t="s"/>
      <c r="AV2016" t="s"/>
      <c r="AW2016" t="s"/>
      <c r="AX2016" t="s"/>
      <c r="AY2016" t="n">
        <v>4276808</v>
      </c>
      <c r="AZ2016" t="s">
        <v>764</v>
      </c>
      <c r="BA2016" t="s"/>
      <c r="BB2016" t="n">
        <v>35569</v>
      </c>
      <c r="BC2016" t="n">
        <v>9.9558314681053</v>
      </c>
      <c r="BD2016" t="n">
        <v>53.606199777555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97</v>
      </c>
      <c r="B2017" t="s">
        <v>71</v>
      </c>
      <c r="C2017" t="s">
        <v>98</v>
      </c>
      <c r="D2017" t="n">
        <v>2</v>
      </c>
      <c r="E2017" t="s">
        <v>762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144</v>
      </c>
      <c r="L2017" t="s">
        <v>76</v>
      </c>
      <c r="M2017" t="s"/>
      <c r="N2017" t="s">
        <v>765</v>
      </c>
      <c r="O2017" t="s">
        <v>78</v>
      </c>
      <c r="P2017" t="s">
        <v>762</v>
      </c>
      <c r="Q2017" t="s"/>
      <c r="R2017" t="s">
        <v>80</v>
      </c>
      <c r="S2017" t="s">
        <v>354</v>
      </c>
      <c r="T2017" t="s">
        <v>82</v>
      </c>
      <c r="U2017" t="s"/>
      <c r="V2017" t="s">
        <v>83</v>
      </c>
      <c r="W2017" t="s">
        <v>84</v>
      </c>
      <c r="X2017" t="s"/>
      <c r="Y2017" t="s">
        <v>85</v>
      </c>
      <c r="Z2017">
        <f>HYPERLINK("https://hotelmonitor-cachepage.eclerx.com/savepage/tk_15439016838347719_sr_2151.html","info")</f>
        <v/>
      </c>
      <c r="AA2017" t="n">
        <v>-4276808</v>
      </c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/>
      <c r="AP2017" t="n">
        <v>85</v>
      </c>
      <c r="AQ2017" t="s">
        <v>88</v>
      </c>
      <c r="AR2017" t="s">
        <v>107</v>
      </c>
      <c r="AS2017" t="s"/>
      <c r="AT2017" t="s">
        <v>90</v>
      </c>
      <c r="AU2017" t="s"/>
      <c r="AV2017" t="s"/>
      <c r="AW2017" t="s"/>
      <c r="AX2017" t="s"/>
      <c r="AY2017" t="n">
        <v>4276808</v>
      </c>
      <c r="AZ2017" t="s">
        <v>764</v>
      </c>
      <c r="BA2017" t="s"/>
      <c r="BB2017" t="n">
        <v>35569</v>
      </c>
      <c r="BC2017" t="n">
        <v>9.9558314681053</v>
      </c>
      <c r="BD2017" t="n">
        <v>53.606199777555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97</v>
      </c>
      <c r="B2018" t="s">
        <v>71</v>
      </c>
      <c r="C2018" t="s">
        <v>98</v>
      </c>
      <c r="D2018" t="n">
        <v>2</v>
      </c>
      <c r="E2018" t="s">
        <v>890</v>
      </c>
      <c r="F2018" t="n">
        <v>530535</v>
      </c>
      <c r="G2018" t="s">
        <v>74</v>
      </c>
      <c r="H2018" t="s">
        <v>75</v>
      </c>
      <c r="I2018" t="s"/>
      <c r="J2018" t="s">
        <v>74</v>
      </c>
      <c r="K2018" t="n">
        <v>90</v>
      </c>
      <c r="L2018" t="s">
        <v>76</v>
      </c>
      <c r="M2018" t="s"/>
      <c r="N2018" t="s">
        <v>891</v>
      </c>
      <c r="O2018" t="s">
        <v>78</v>
      </c>
      <c r="P2018" t="s">
        <v>892</v>
      </c>
      <c r="Q2018" t="s"/>
      <c r="R2018" t="s">
        <v>80</v>
      </c>
      <c r="S2018" t="s">
        <v>128</v>
      </c>
      <c r="T2018" t="s">
        <v>82</v>
      </c>
      <c r="U2018" t="s"/>
      <c r="V2018" t="s">
        <v>83</v>
      </c>
      <c r="W2018" t="s">
        <v>94</v>
      </c>
      <c r="X2018" t="s"/>
      <c r="Y2018" t="s">
        <v>85</v>
      </c>
      <c r="Z2018">
        <f>HYPERLINK("https://hotelmonitor-cachepage.eclerx.com/savepage/tk_1543901700882523_sr_2151.html","info")</f>
        <v/>
      </c>
      <c r="AA2018" t="n">
        <v>99186</v>
      </c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/>
      <c r="AP2018" t="n">
        <v>91</v>
      </c>
      <c r="AQ2018" t="s">
        <v>88</v>
      </c>
      <c r="AR2018" t="s">
        <v>110</v>
      </c>
      <c r="AS2018" t="s"/>
      <c r="AT2018" t="s">
        <v>90</v>
      </c>
      <c r="AU2018" t="s"/>
      <c r="AV2018" t="s"/>
      <c r="AW2018" t="s"/>
      <c r="AX2018" t="s"/>
      <c r="AY2018" t="n">
        <v>4915732</v>
      </c>
      <c r="AZ2018" t="s">
        <v>893</v>
      </c>
      <c r="BA2018" t="s"/>
      <c r="BB2018" t="n">
        <v>46748</v>
      </c>
      <c r="BC2018" t="n">
        <v>10.020872</v>
      </c>
      <c r="BD2018" t="n">
        <v>53.557176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97</v>
      </c>
      <c r="B2019" t="s">
        <v>71</v>
      </c>
      <c r="C2019" t="s">
        <v>98</v>
      </c>
      <c r="D2019" t="n">
        <v>2</v>
      </c>
      <c r="E2019" t="s">
        <v>890</v>
      </c>
      <c r="F2019" t="n">
        <v>530535</v>
      </c>
      <c r="G2019" t="s">
        <v>74</v>
      </c>
      <c r="H2019" t="s">
        <v>75</v>
      </c>
      <c r="I2019" t="s"/>
      <c r="J2019" t="s">
        <v>74</v>
      </c>
      <c r="K2019" t="n">
        <v>93</v>
      </c>
      <c r="L2019" t="s">
        <v>76</v>
      </c>
      <c r="M2019" t="s"/>
      <c r="N2019" t="s">
        <v>891</v>
      </c>
      <c r="O2019" t="s">
        <v>78</v>
      </c>
      <c r="P2019" t="s">
        <v>892</v>
      </c>
      <c r="Q2019" t="s"/>
      <c r="R2019" t="s">
        <v>80</v>
      </c>
      <c r="S2019" t="s">
        <v>313</v>
      </c>
      <c r="T2019" t="s">
        <v>82</v>
      </c>
      <c r="U2019" t="s"/>
      <c r="V2019" t="s">
        <v>83</v>
      </c>
      <c r="W2019" t="s">
        <v>94</v>
      </c>
      <c r="X2019" t="s"/>
      <c r="Y2019" t="s">
        <v>85</v>
      </c>
      <c r="Z2019">
        <f>HYPERLINK("https://hotelmonitor-cachepage.eclerx.com/savepage/tk_1543901700882523_sr_2151.html","info")</f>
        <v/>
      </c>
      <c r="AA2019" t="n">
        <v>99186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/>
      <c r="AP2019" t="n">
        <v>91</v>
      </c>
      <c r="AQ2019" t="s">
        <v>88</v>
      </c>
      <c r="AR2019" t="s">
        <v>116</v>
      </c>
      <c r="AS2019" t="s"/>
      <c r="AT2019" t="s">
        <v>90</v>
      </c>
      <c r="AU2019" t="s"/>
      <c r="AV2019" t="s"/>
      <c r="AW2019" t="s"/>
      <c r="AX2019" t="s"/>
      <c r="AY2019" t="n">
        <v>4915732</v>
      </c>
      <c r="AZ2019" t="s">
        <v>893</v>
      </c>
      <c r="BA2019" t="s"/>
      <c r="BB2019" t="n">
        <v>46748</v>
      </c>
      <c r="BC2019" t="n">
        <v>10.020872</v>
      </c>
      <c r="BD2019" t="n">
        <v>53.557176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97</v>
      </c>
      <c r="B2020" t="s">
        <v>71</v>
      </c>
      <c r="C2020" t="s">
        <v>98</v>
      </c>
      <c r="D2020" t="n">
        <v>2</v>
      </c>
      <c r="E2020" t="s">
        <v>890</v>
      </c>
      <c r="F2020" t="n">
        <v>530535</v>
      </c>
      <c r="G2020" t="s">
        <v>74</v>
      </c>
      <c r="H2020" t="s">
        <v>75</v>
      </c>
      <c r="I2020" t="s"/>
      <c r="J2020" t="s">
        <v>74</v>
      </c>
      <c r="K2020" t="n">
        <v>117</v>
      </c>
      <c r="L2020" t="s">
        <v>76</v>
      </c>
      <c r="M2020" t="s"/>
      <c r="N2020" t="s">
        <v>891</v>
      </c>
      <c r="O2020" t="s">
        <v>78</v>
      </c>
      <c r="P2020" t="s">
        <v>892</v>
      </c>
      <c r="Q2020" t="s"/>
      <c r="R2020" t="s">
        <v>80</v>
      </c>
      <c r="S2020" t="s">
        <v>526</v>
      </c>
      <c r="T2020" t="s">
        <v>82</v>
      </c>
      <c r="U2020" t="s"/>
      <c r="V2020" t="s">
        <v>83</v>
      </c>
      <c r="W2020" t="s">
        <v>84</v>
      </c>
      <c r="X2020" t="s"/>
      <c r="Y2020" t="s">
        <v>85</v>
      </c>
      <c r="Z2020">
        <f>HYPERLINK("https://hotelmonitor-cachepage.eclerx.com/savepage/tk_1543901700882523_sr_2151.html","info")</f>
        <v/>
      </c>
      <c r="AA2020" t="n">
        <v>99186</v>
      </c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/>
      <c r="AP2020" t="n">
        <v>91</v>
      </c>
      <c r="AQ2020" t="s">
        <v>88</v>
      </c>
      <c r="AR2020" t="s">
        <v>110</v>
      </c>
      <c r="AS2020" t="s"/>
      <c r="AT2020" t="s">
        <v>90</v>
      </c>
      <c r="AU2020" t="s"/>
      <c r="AV2020" t="s"/>
      <c r="AW2020" t="s"/>
      <c r="AX2020" t="s"/>
      <c r="AY2020" t="n">
        <v>4915732</v>
      </c>
      <c r="AZ2020" t="s">
        <v>893</v>
      </c>
      <c r="BA2020" t="s"/>
      <c r="BB2020" t="n">
        <v>46748</v>
      </c>
      <c r="BC2020" t="n">
        <v>10.020872</v>
      </c>
      <c r="BD2020" t="n">
        <v>53.557176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97</v>
      </c>
      <c r="B2021" t="s">
        <v>71</v>
      </c>
      <c r="C2021" t="s">
        <v>98</v>
      </c>
      <c r="D2021" t="n">
        <v>2</v>
      </c>
      <c r="E2021" t="s">
        <v>890</v>
      </c>
      <c r="F2021" t="n">
        <v>530535</v>
      </c>
      <c r="G2021" t="s">
        <v>74</v>
      </c>
      <c r="H2021" t="s">
        <v>75</v>
      </c>
      <c r="I2021" t="s"/>
      <c r="J2021" t="s">
        <v>74</v>
      </c>
      <c r="K2021" t="n">
        <v>122</v>
      </c>
      <c r="L2021" t="s">
        <v>76</v>
      </c>
      <c r="M2021" t="s"/>
      <c r="N2021" t="s">
        <v>891</v>
      </c>
      <c r="O2021" t="s">
        <v>78</v>
      </c>
      <c r="P2021" t="s">
        <v>892</v>
      </c>
      <c r="Q2021" t="s"/>
      <c r="R2021" t="s">
        <v>80</v>
      </c>
      <c r="S2021" t="s">
        <v>288</v>
      </c>
      <c r="T2021" t="s">
        <v>82</v>
      </c>
      <c r="U2021" t="s"/>
      <c r="V2021" t="s">
        <v>83</v>
      </c>
      <c r="W2021" t="s">
        <v>84</v>
      </c>
      <c r="X2021" t="s"/>
      <c r="Y2021" t="s">
        <v>85</v>
      </c>
      <c r="Z2021">
        <f>HYPERLINK("https://hotelmonitor-cachepage.eclerx.com/savepage/tk_1543901700882523_sr_2151.html","info")</f>
        <v/>
      </c>
      <c r="AA2021" t="n">
        <v>99186</v>
      </c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/>
      <c r="AP2021" t="n">
        <v>91</v>
      </c>
      <c r="AQ2021" t="s">
        <v>88</v>
      </c>
      <c r="AR2021" t="s">
        <v>116</v>
      </c>
      <c r="AS2021" t="s"/>
      <c r="AT2021" t="s">
        <v>90</v>
      </c>
      <c r="AU2021" t="s"/>
      <c r="AV2021" t="s"/>
      <c r="AW2021" t="s"/>
      <c r="AX2021" t="s"/>
      <c r="AY2021" t="n">
        <v>4915732</v>
      </c>
      <c r="AZ2021" t="s">
        <v>893</v>
      </c>
      <c r="BA2021" t="s"/>
      <c r="BB2021" t="n">
        <v>46748</v>
      </c>
      <c r="BC2021" t="n">
        <v>10.020872</v>
      </c>
      <c r="BD2021" t="n">
        <v>53.557176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97</v>
      </c>
      <c r="B2022" t="s">
        <v>71</v>
      </c>
      <c r="C2022" t="s">
        <v>98</v>
      </c>
      <c r="D2022" t="n">
        <v>2</v>
      </c>
      <c r="E2022" t="s">
        <v>616</v>
      </c>
      <c r="F2022" t="n">
        <v>383912</v>
      </c>
      <c r="G2022" t="s">
        <v>74</v>
      </c>
      <c r="H2022" t="s">
        <v>75</v>
      </c>
      <c r="I2022" t="s"/>
      <c r="J2022" t="s">
        <v>74</v>
      </c>
      <c r="K2022" t="n">
        <v>68</v>
      </c>
      <c r="L2022" t="s">
        <v>76</v>
      </c>
      <c r="M2022" t="s"/>
      <c r="N2022" t="s">
        <v>77</v>
      </c>
      <c r="O2022" t="s">
        <v>78</v>
      </c>
      <c r="P2022" t="s">
        <v>617</v>
      </c>
      <c r="Q2022" t="s"/>
      <c r="R2022" t="s">
        <v>80</v>
      </c>
      <c r="S2022" t="s">
        <v>387</v>
      </c>
      <c r="T2022" t="s">
        <v>82</v>
      </c>
      <c r="U2022" t="s"/>
      <c r="V2022" t="s">
        <v>83</v>
      </c>
      <c r="W2022" t="s">
        <v>94</v>
      </c>
      <c r="X2022" t="s"/>
      <c r="Y2022" t="s">
        <v>85</v>
      </c>
      <c r="Z2022">
        <f>HYPERLINK("https://hotelmonitor-cachepage.eclerx.com/savepage/tk_15439014636275897_sr_2151.html","info")</f>
        <v/>
      </c>
      <c r="AA2022" t="n">
        <v>7241</v>
      </c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/>
      <c r="AP2022" t="n">
        <v>16</v>
      </c>
      <c r="AQ2022" t="s">
        <v>88</v>
      </c>
      <c r="AR2022" t="s">
        <v>121</v>
      </c>
      <c r="AS2022" t="s"/>
      <c r="AT2022" t="s">
        <v>90</v>
      </c>
      <c r="AU2022" t="s"/>
      <c r="AV2022" t="s"/>
      <c r="AW2022" t="s"/>
      <c r="AX2022" t="s"/>
      <c r="AY2022" t="n">
        <v>2311916</v>
      </c>
      <c r="AZ2022" t="s">
        <v>618</v>
      </c>
      <c r="BA2022" t="s"/>
      <c r="BB2022" t="n">
        <v>67485</v>
      </c>
      <c r="BC2022" t="n">
        <v>10.024630129337</v>
      </c>
      <c r="BD2022" t="n">
        <v>53.479286393685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97</v>
      </c>
      <c r="B2023" t="s">
        <v>71</v>
      </c>
      <c r="C2023" t="s">
        <v>98</v>
      </c>
      <c r="D2023" t="n">
        <v>2</v>
      </c>
      <c r="E2023" t="s">
        <v>616</v>
      </c>
      <c r="F2023" t="n">
        <v>383912</v>
      </c>
      <c r="G2023" t="s">
        <v>74</v>
      </c>
      <c r="H2023" t="s">
        <v>75</v>
      </c>
      <c r="I2023" t="s"/>
      <c r="J2023" t="s">
        <v>74</v>
      </c>
      <c r="K2023" t="n">
        <v>69</v>
      </c>
      <c r="L2023" t="s">
        <v>76</v>
      </c>
      <c r="M2023" t="s"/>
      <c r="N2023" t="s">
        <v>77</v>
      </c>
      <c r="O2023" t="s">
        <v>78</v>
      </c>
      <c r="P2023" t="s">
        <v>617</v>
      </c>
      <c r="Q2023" t="s"/>
      <c r="R2023" t="s">
        <v>80</v>
      </c>
      <c r="S2023" t="s">
        <v>959</v>
      </c>
      <c r="T2023" t="s">
        <v>82</v>
      </c>
      <c r="U2023" t="s"/>
      <c r="V2023" t="s">
        <v>83</v>
      </c>
      <c r="W2023" t="s">
        <v>94</v>
      </c>
      <c r="X2023" t="s"/>
      <c r="Y2023" t="s">
        <v>85</v>
      </c>
      <c r="Z2023">
        <f>HYPERLINK("https://hotelmonitor-cachepage.eclerx.com/savepage/tk_15439014636275897_sr_2151.html","info")</f>
        <v/>
      </c>
      <c r="AA2023" t="n">
        <v>7241</v>
      </c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/>
      <c r="AP2023" t="n">
        <v>16</v>
      </c>
      <c r="AQ2023" t="s">
        <v>88</v>
      </c>
      <c r="AR2023" t="s">
        <v>96</v>
      </c>
      <c r="AS2023" t="s"/>
      <c r="AT2023" t="s">
        <v>90</v>
      </c>
      <c r="AU2023" t="s"/>
      <c r="AV2023" t="s"/>
      <c r="AW2023" t="s"/>
      <c r="AX2023" t="s"/>
      <c r="AY2023" t="n">
        <v>2311916</v>
      </c>
      <c r="AZ2023" t="s">
        <v>618</v>
      </c>
      <c r="BA2023" t="s"/>
      <c r="BB2023" t="n">
        <v>67485</v>
      </c>
      <c r="BC2023" t="n">
        <v>10.024630129337</v>
      </c>
      <c r="BD2023" t="n">
        <v>53.479286393685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97</v>
      </c>
      <c r="B2024" t="s">
        <v>71</v>
      </c>
      <c r="C2024" t="s">
        <v>98</v>
      </c>
      <c r="D2024" t="n">
        <v>2</v>
      </c>
      <c r="E2024" t="s">
        <v>616</v>
      </c>
      <c r="F2024" t="n">
        <v>383912</v>
      </c>
      <c r="G2024" t="s">
        <v>74</v>
      </c>
      <c r="H2024" t="s">
        <v>75</v>
      </c>
      <c r="I2024" t="s"/>
      <c r="J2024" t="s">
        <v>74</v>
      </c>
      <c r="K2024" t="n">
        <v>70</v>
      </c>
      <c r="L2024" t="s">
        <v>76</v>
      </c>
      <c r="M2024" t="s"/>
      <c r="N2024" t="s">
        <v>135</v>
      </c>
      <c r="O2024" t="s">
        <v>78</v>
      </c>
      <c r="P2024" t="s">
        <v>617</v>
      </c>
      <c r="Q2024" t="s"/>
      <c r="R2024" t="s">
        <v>80</v>
      </c>
      <c r="S2024" t="s">
        <v>106</v>
      </c>
      <c r="T2024" t="s">
        <v>82</v>
      </c>
      <c r="U2024" t="s"/>
      <c r="V2024" t="s">
        <v>83</v>
      </c>
      <c r="W2024" t="s">
        <v>94</v>
      </c>
      <c r="X2024" t="s"/>
      <c r="Y2024" t="s">
        <v>85</v>
      </c>
      <c r="Z2024">
        <f>HYPERLINK("https://hotelmonitor-cachepage.eclerx.com/savepage/tk_15439014636275897_sr_2151.html","info")</f>
        <v/>
      </c>
      <c r="AA2024" t="n">
        <v>7241</v>
      </c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/>
      <c r="AP2024" t="n">
        <v>16</v>
      </c>
      <c r="AQ2024" t="s">
        <v>88</v>
      </c>
      <c r="AR2024" t="s">
        <v>110</v>
      </c>
      <c r="AS2024" t="s"/>
      <c r="AT2024" t="s">
        <v>90</v>
      </c>
      <c r="AU2024" t="s"/>
      <c r="AV2024" t="s"/>
      <c r="AW2024" t="s"/>
      <c r="AX2024" t="s"/>
      <c r="AY2024" t="n">
        <v>2311916</v>
      </c>
      <c r="AZ2024" t="s">
        <v>618</v>
      </c>
      <c r="BA2024" t="s"/>
      <c r="BB2024" t="n">
        <v>67485</v>
      </c>
      <c r="BC2024" t="n">
        <v>10.024630129337</v>
      </c>
      <c r="BD2024" t="n">
        <v>53.479286393685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97</v>
      </c>
      <c r="B2025" t="s">
        <v>71</v>
      </c>
      <c r="C2025" t="s">
        <v>98</v>
      </c>
      <c r="D2025" t="n">
        <v>2</v>
      </c>
      <c r="E2025" t="s">
        <v>616</v>
      </c>
      <c r="F2025" t="n">
        <v>383912</v>
      </c>
      <c r="G2025" t="s">
        <v>74</v>
      </c>
      <c r="H2025" t="s">
        <v>75</v>
      </c>
      <c r="I2025" t="s"/>
      <c r="J2025" t="s">
        <v>74</v>
      </c>
      <c r="K2025" t="n">
        <v>71</v>
      </c>
      <c r="L2025" t="s">
        <v>76</v>
      </c>
      <c r="M2025" t="s"/>
      <c r="N2025" t="s">
        <v>349</v>
      </c>
      <c r="O2025" t="s">
        <v>78</v>
      </c>
      <c r="P2025" t="s">
        <v>617</v>
      </c>
      <c r="Q2025" t="s"/>
      <c r="R2025" t="s">
        <v>80</v>
      </c>
      <c r="S2025" t="s">
        <v>683</v>
      </c>
      <c r="T2025" t="s">
        <v>82</v>
      </c>
      <c r="U2025" t="s"/>
      <c r="V2025" t="s">
        <v>83</v>
      </c>
      <c r="W2025" t="s">
        <v>94</v>
      </c>
      <c r="X2025" t="s"/>
      <c r="Y2025" t="s">
        <v>85</v>
      </c>
      <c r="Z2025">
        <f>HYPERLINK("https://hotelmonitor-cachepage.eclerx.com/savepage/tk_15439014636275897_sr_2151.html","info")</f>
        <v/>
      </c>
      <c r="AA2025" t="n">
        <v>7241</v>
      </c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/>
      <c r="AP2025" t="n">
        <v>16</v>
      </c>
      <c r="AQ2025" t="s">
        <v>88</v>
      </c>
      <c r="AR2025" t="s">
        <v>113</v>
      </c>
      <c r="AS2025" t="s"/>
      <c r="AT2025" t="s">
        <v>90</v>
      </c>
      <c r="AU2025" t="s"/>
      <c r="AV2025" t="s"/>
      <c r="AW2025" t="s"/>
      <c r="AX2025" t="s"/>
      <c r="AY2025" t="n">
        <v>2311916</v>
      </c>
      <c r="AZ2025" t="s">
        <v>618</v>
      </c>
      <c r="BA2025" t="s"/>
      <c r="BB2025" t="n">
        <v>67485</v>
      </c>
      <c r="BC2025" t="n">
        <v>10.024630129337</v>
      </c>
      <c r="BD2025" t="n">
        <v>53.479286393685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97</v>
      </c>
      <c r="B2026" t="s">
        <v>71</v>
      </c>
      <c r="C2026" t="s">
        <v>98</v>
      </c>
      <c r="D2026" t="n">
        <v>2</v>
      </c>
      <c r="E2026" t="s">
        <v>616</v>
      </c>
      <c r="F2026" t="n">
        <v>383912</v>
      </c>
      <c r="G2026" t="s">
        <v>74</v>
      </c>
      <c r="H2026" t="s">
        <v>75</v>
      </c>
      <c r="I2026" t="s"/>
      <c r="J2026" t="s">
        <v>74</v>
      </c>
      <c r="K2026" t="n">
        <v>73</v>
      </c>
      <c r="L2026" t="s">
        <v>76</v>
      </c>
      <c r="M2026" t="s"/>
      <c r="N2026" t="s">
        <v>312</v>
      </c>
      <c r="O2026" t="s">
        <v>78</v>
      </c>
      <c r="P2026" t="s">
        <v>617</v>
      </c>
      <c r="Q2026" t="s"/>
      <c r="R2026" t="s">
        <v>80</v>
      </c>
      <c r="S2026" t="s">
        <v>136</v>
      </c>
      <c r="T2026" t="s">
        <v>82</v>
      </c>
      <c r="U2026" t="s"/>
      <c r="V2026" t="s">
        <v>83</v>
      </c>
      <c r="W2026" t="s">
        <v>94</v>
      </c>
      <c r="X2026" t="s"/>
      <c r="Y2026" t="s">
        <v>85</v>
      </c>
      <c r="Z2026">
        <f>HYPERLINK("https://hotelmonitor-cachepage.eclerx.com/savepage/tk_15439014636275897_sr_2151.html","info")</f>
        <v/>
      </c>
      <c r="AA2026" t="n">
        <v>7241</v>
      </c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/>
      <c r="AP2026" t="n">
        <v>16</v>
      </c>
      <c r="AQ2026" t="s">
        <v>88</v>
      </c>
      <c r="AR2026" t="s">
        <v>103</v>
      </c>
      <c r="AS2026" t="s"/>
      <c r="AT2026" t="s">
        <v>90</v>
      </c>
      <c r="AU2026" t="s"/>
      <c r="AV2026" t="s"/>
      <c r="AW2026" t="s"/>
      <c r="AX2026" t="s"/>
      <c r="AY2026" t="n">
        <v>2311916</v>
      </c>
      <c r="AZ2026" t="s">
        <v>618</v>
      </c>
      <c r="BA2026" t="s"/>
      <c r="BB2026" t="n">
        <v>67485</v>
      </c>
      <c r="BC2026" t="n">
        <v>10.024630129337</v>
      </c>
      <c r="BD2026" t="n">
        <v>53.479286393685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97</v>
      </c>
      <c r="B2027" t="s">
        <v>71</v>
      </c>
      <c r="C2027" t="s">
        <v>98</v>
      </c>
      <c r="D2027" t="n">
        <v>2</v>
      </c>
      <c r="E2027" t="s">
        <v>616</v>
      </c>
      <c r="F2027" t="n">
        <v>383912</v>
      </c>
      <c r="G2027" t="s">
        <v>74</v>
      </c>
      <c r="H2027" t="s">
        <v>75</v>
      </c>
      <c r="I2027" t="s"/>
      <c r="J2027" t="s">
        <v>74</v>
      </c>
      <c r="K2027" t="n">
        <v>74</v>
      </c>
      <c r="L2027" t="s">
        <v>76</v>
      </c>
      <c r="M2027" t="s"/>
      <c r="N2027" t="s">
        <v>77</v>
      </c>
      <c r="O2027" t="s">
        <v>78</v>
      </c>
      <c r="P2027" t="s">
        <v>617</v>
      </c>
      <c r="Q2027" t="s"/>
      <c r="R2027" t="s">
        <v>80</v>
      </c>
      <c r="S2027" t="s">
        <v>609</v>
      </c>
      <c r="T2027" t="s">
        <v>82</v>
      </c>
      <c r="U2027" t="s"/>
      <c r="V2027" t="s">
        <v>83</v>
      </c>
      <c r="W2027" t="s">
        <v>94</v>
      </c>
      <c r="X2027" t="s"/>
      <c r="Y2027" t="s">
        <v>85</v>
      </c>
      <c r="Z2027">
        <f>HYPERLINK("https://hotelmonitor-cachepage.eclerx.com/savepage/tk_15439014636275897_sr_2151.html","info")</f>
        <v/>
      </c>
      <c r="AA2027" t="n">
        <v>7241</v>
      </c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/>
      <c r="AP2027" t="n">
        <v>16</v>
      </c>
      <c r="AQ2027" t="s">
        <v>88</v>
      </c>
      <c r="AR2027" t="s">
        <v>119</v>
      </c>
      <c r="AS2027" t="s"/>
      <c r="AT2027" t="s">
        <v>90</v>
      </c>
      <c r="AU2027" t="s"/>
      <c r="AV2027" t="s"/>
      <c r="AW2027" t="s"/>
      <c r="AX2027" t="s"/>
      <c r="AY2027" t="n">
        <v>2311916</v>
      </c>
      <c r="AZ2027" t="s">
        <v>618</v>
      </c>
      <c r="BA2027" t="s"/>
      <c r="BB2027" t="n">
        <v>67485</v>
      </c>
      <c r="BC2027" t="n">
        <v>10.024630129337</v>
      </c>
      <c r="BD2027" t="n">
        <v>53.479286393685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97</v>
      </c>
      <c r="B2028" t="s">
        <v>71</v>
      </c>
      <c r="C2028" t="s">
        <v>98</v>
      </c>
      <c r="D2028" t="n">
        <v>2</v>
      </c>
      <c r="E2028" t="s">
        <v>616</v>
      </c>
      <c r="F2028" t="n">
        <v>383912</v>
      </c>
      <c r="G2028" t="s">
        <v>74</v>
      </c>
      <c r="H2028" t="s">
        <v>75</v>
      </c>
      <c r="I2028" t="s"/>
      <c r="J2028" t="s">
        <v>74</v>
      </c>
      <c r="K2028" t="n">
        <v>78</v>
      </c>
      <c r="L2028" t="s">
        <v>76</v>
      </c>
      <c r="M2028" t="s"/>
      <c r="N2028" t="s">
        <v>619</v>
      </c>
      <c r="O2028" t="s">
        <v>78</v>
      </c>
      <c r="P2028" t="s">
        <v>617</v>
      </c>
      <c r="Q2028" t="s"/>
      <c r="R2028" t="s">
        <v>80</v>
      </c>
      <c r="S2028" t="s">
        <v>307</v>
      </c>
      <c r="T2028" t="s">
        <v>82</v>
      </c>
      <c r="U2028" t="s"/>
      <c r="V2028" t="s">
        <v>83</v>
      </c>
      <c r="W2028" t="s">
        <v>94</v>
      </c>
      <c r="X2028" t="s"/>
      <c r="Y2028" t="s">
        <v>85</v>
      </c>
      <c r="Z2028">
        <f>HYPERLINK("https://hotelmonitor-cachepage.eclerx.com/savepage/tk_15439014636275897_sr_2151.html","info")</f>
        <v/>
      </c>
      <c r="AA2028" t="n">
        <v>7241</v>
      </c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/>
      <c r="AP2028" t="n">
        <v>16</v>
      </c>
      <c r="AQ2028" t="s">
        <v>88</v>
      </c>
      <c r="AR2028" t="s">
        <v>121</v>
      </c>
      <c r="AS2028" t="s"/>
      <c r="AT2028" t="s">
        <v>90</v>
      </c>
      <c r="AU2028" t="s"/>
      <c r="AV2028" t="s"/>
      <c r="AW2028" t="s"/>
      <c r="AX2028" t="s"/>
      <c r="AY2028" t="n">
        <v>2311916</v>
      </c>
      <c r="AZ2028" t="s">
        <v>618</v>
      </c>
      <c r="BA2028" t="s"/>
      <c r="BB2028" t="n">
        <v>67485</v>
      </c>
      <c r="BC2028" t="n">
        <v>10.024630129337</v>
      </c>
      <c r="BD2028" t="n">
        <v>53.479286393685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97</v>
      </c>
      <c r="B2029" t="s">
        <v>71</v>
      </c>
      <c r="C2029" t="s">
        <v>98</v>
      </c>
      <c r="D2029" t="n">
        <v>2</v>
      </c>
      <c r="E2029" t="s">
        <v>616</v>
      </c>
      <c r="F2029" t="n">
        <v>383912</v>
      </c>
      <c r="G2029" t="s">
        <v>74</v>
      </c>
      <c r="H2029" t="s">
        <v>75</v>
      </c>
      <c r="I2029" t="s"/>
      <c r="J2029" t="s">
        <v>74</v>
      </c>
      <c r="K2029" t="n">
        <v>79</v>
      </c>
      <c r="L2029" t="s">
        <v>76</v>
      </c>
      <c r="M2029" t="s"/>
      <c r="N2029" t="s">
        <v>619</v>
      </c>
      <c r="O2029" t="s">
        <v>78</v>
      </c>
      <c r="P2029" t="s">
        <v>617</v>
      </c>
      <c r="Q2029" t="s"/>
      <c r="R2029" t="s">
        <v>80</v>
      </c>
      <c r="S2029" t="s">
        <v>556</v>
      </c>
      <c r="T2029" t="s">
        <v>82</v>
      </c>
      <c r="U2029" t="s"/>
      <c r="V2029" t="s">
        <v>83</v>
      </c>
      <c r="W2029" t="s">
        <v>94</v>
      </c>
      <c r="X2029" t="s"/>
      <c r="Y2029" t="s">
        <v>85</v>
      </c>
      <c r="Z2029">
        <f>HYPERLINK("https://hotelmonitor-cachepage.eclerx.com/savepage/tk_15439014636275897_sr_2151.html","info")</f>
        <v/>
      </c>
      <c r="AA2029" t="n">
        <v>7241</v>
      </c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/>
      <c r="AP2029" t="n">
        <v>16</v>
      </c>
      <c r="AQ2029" t="s">
        <v>88</v>
      </c>
      <c r="AR2029" t="s">
        <v>96</v>
      </c>
      <c r="AS2029" t="s"/>
      <c r="AT2029" t="s">
        <v>90</v>
      </c>
      <c r="AU2029" t="s"/>
      <c r="AV2029" t="s"/>
      <c r="AW2029" t="s"/>
      <c r="AX2029" t="s"/>
      <c r="AY2029" t="n">
        <v>2311916</v>
      </c>
      <c r="AZ2029" t="s">
        <v>618</v>
      </c>
      <c r="BA2029" t="s"/>
      <c r="BB2029" t="n">
        <v>67485</v>
      </c>
      <c r="BC2029" t="n">
        <v>10.024630129337</v>
      </c>
      <c r="BD2029" t="n">
        <v>53.479286393685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97</v>
      </c>
      <c r="B2030" t="s">
        <v>71</v>
      </c>
      <c r="C2030" t="s">
        <v>98</v>
      </c>
      <c r="D2030" t="n">
        <v>2</v>
      </c>
      <c r="E2030" t="s">
        <v>616</v>
      </c>
      <c r="F2030" t="n">
        <v>383912</v>
      </c>
      <c r="G2030" t="s">
        <v>74</v>
      </c>
      <c r="H2030" t="s">
        <v>75</v>
      </c>
      <c r="I2030" t="s"/>
      <c r="J2030" t="s">
        <v>74</v>
      </c>
      <c r="K2030" t="n">
        <v>80</v>
      </c>
      <c r="L2030" t="s">
        <v>76</v>
      </c>
      <c r="M2030" t="s"/>
      <c r="N2030" t="s">
        <v>620</v>
      </c>
      <c r="O2030" t="s">
        <v>78</v>
      </c>
      <c r="P2030" t="s">
        <v>617</v>
      </c>
      <c r="Q2030" t="s"/>
      <c r="R2030" t="s">
        <v>80</v>
      </c>
      <c r="S2030" t="s">
        <v>112</v>
      </c>
      <c r="T2030" t="s">
        <v>82</v>
      </c>
      <c r="U2030" t="s"/>
      <c r="V2030" t="s">
        <v>83</v>
      </c>
      <c r="W2030" t="s">
        <v>94</v>
      </c>
      <c r="X2030" t="s"/>
      <c r="Y2030" t="s">
        <v>85</v>
      </c>
      <c r="Z2030">
        <f>HYPERLINK("https://hotelmonitor-cachepage.eclerx.com/savepage/tk_15439014636275897_sr_2151.html","info")</f>
        <v/>
      </c>
      <c r="AA2030" t="n">
        <v>7241</v>
      </c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/>
      <c r="AP2030" t="n">
        <v>16</v>
      </c>
      <c r="AQ2030" t="s">
        <v>88</v>
      </c>
      <c r="AR2030" t="s">
        <v>110</v>
      </c>
      <c r="AS2030" t="s"/>
      <c r="AT2030" t="s">
        <v>90</v>
      </c>
      <c r="AU2030" t="s"/>
      <c r="AV2030" t="s"/>
      <c r="AW2030" t="s"/>
      <c r="AX2030" t="s"/>
      <c r="AY2030" t="n">
        <v>2311916</v>
      </c>
      <c r="AZ2030" t="s">
        <v>618</v>
      </c>
      <c r="BA2030" t="s"/>
      <c r="BB2030" t="n">
        <v>67485</v>
      </c>
      <c r="BC2030" t="n">
        <v>10.024630129337</v>
      </c>
      <c r="BD2030" t="n">
        <v>53.479286393685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97</v>
      </c>
      <c r="B2031" t="s">
        <v>71</v>
      </c>
      <c r="C2031" t="s">
        <v>98</v>
      </c>
      <c r="D2031" t="n">
        <v>2</v>
      </c>
      <c r="E2031" t="s">
        <v>616</v>
      </c>
      <c r="F2031" t="n">
        <v>383912</v>
      </c>
      <c r="G2031" t="s">
        <v>74</v>
      </c>
      <c r="H2031" t="s">
        <v>75</v>
      </c>
      <c r="I2031" t="s"/>
      <c r="J2031" t="s">
        <v>74</v>
      </c>
      <c r="K2031" t="n">
        <v>91</v>
      </c>
      <c r="L2031" t="s">
        <v>76</v>
      </c>
      <c r="M2031" t="s"/>
      <c r="N2031" t="s">
        <v>77</v>
      </c>
      <c r="O2031" t="s">
        <v>78</v>
      </c>
      <c r="P2031" t="s">
        <v>617</v>
      </c>
      <c r="Q2031" t="s"/>
      <c r="R2031" t="s">
        <v>80</v>
      </c>
      <c r="S2031" t="s">
        <v>148</v>
      </c>
      <c r="T2031" t="s">
        <v>82</v>
      </c>
      <c r="U2031" t="s"/>
      <c r="V2031" t="s">
        <v>83</v>
      </c>
      <c r="W2031" t="s">
        <v>84</v>
      </c>
      <c r="X2031" t="s"/>
      <c r="Y2031" t="s">
        <v>85</v>
      </c>
      <c r="Z2031">
        <f>HYPERLINK("https://hotelmonitor-cachepage.eclerx.com/savepage/tk_15439014636275897_sr_2151.html","info")</f>
        <v/>
      </c>
      <c r="AA2031" t="n">
        <v>7241</v>
      </c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/>
      <c r="AP2031" t="n">
        <v>16</v>
      </c>
      <c r="AQ2031" t="s">
        <v>88</v>
      </c>
      <c r="AR2031" t="s">
        <v>121</v>
      </c>
      <c r="AS2031" t="s"/>
      <c r="AT2031" t="s">
        <v>90</v>
      </c>
      <c r="AU2031" t="s"/>
      <c r="AV2031" t="s"/>
      <c r="AW2031" t="s"/>
      <c r="AX2031" t="s"/>
      <c r="AY2031" t="n">
        <v>2311916</v>
      </c>
      <c r="AZ2031" t="s">
        <v>618</v>
      </c>
      <c r="BA2031" t="s"/>
      <c r="BB2031" t="n">
        <v>67485</v>
      </c>
      <c r="BC2031" t="n">
        <v>10.024630129337</v>
      </c>
      <c r="BD2031" t="n">
        <v>53.479286393685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97</v>
      </c>
      <c r="B2032" t="s">
        <v>71</v>
      </c>
      <c r="C2032" t="s">
        <v>98</v>
      </c>
      <c r="D2032" t="n">
        <v>2</v>
      </c>
      <c r="E2032" t="s">
        <v>616</v>
      </c>
      <c r="F2032" t="n">
        <v>383912</v>
      </c>
      <c r="G2032" t="s">
        <v>74</v>
      </c>
      <c r="H2032" t="s">
        <v>75</v>
      </c>
      <c r="I2032" t="s"/>
      <c r="J2032" t="s">
        <v>74</v>
      </c>
      <c r="K2032" t="n">
        <v>93</v>
      </c>
      <c r="L2032" t="s">
        <v>76</v>
      </c>
      <c r="M2032" t="s"/>
      <c r="N2032" t="s">
        <v>77</v>
      </c>
      <c r="O2032" t="s">
        <v>78</v>
      </c>
      <c r="P2032" t="s">
        <v>617</v>
      </c>
      <c r="Q2032" t="s"/>
      <c r="R2032" t="s">
        <v>80</v>
      </c>
      <c r="S2032" t="s">
        <v>313</v>
      </c>
      <c r="T2032" t="s">
        <v>82</v>
      </c>
      <c r="U2032" t="s"/>
      <c r="V2032" t="s">
        <v>83</v>
      </c>
      <c r="W2032" t="s">
        <v>84</v>
      </c>
      <c r="X2032" t="s"/>
      <c r="Y2032" t="s">
        <v>85</v>
      </c>
      <c r="Z2032">
        <f>HYPERLINK("https://hotelmonitor-cachepage.eclerx.com/savepage/tk_15439014636275897_sr_2151.html","info")</f>
        <v/>
      </c>
      <c r="AA2032" t="n">
        <v>7241</v>
      </c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/>
      <c r="AP2032" t="n">
        <v>16</v>
      </c>
      <c r="AQ2032" t="s">
        <v>88</v>
      </c>
      <c r="AR2032" t="s">
        <v>96</v>
      </c>
      <c r="AS2032" t="s"/>
      <c r="AT2032" t="s">
        <v>90</v>
      </c>
      <c r="AU2032" t="s"/>
      <c r="AV2032" t="s"/>
      <c r="AW2032" t="s"/>
      <c r="AX2032" t="s"/>
      <c r="AY2032" t="n">
        <v>2311916</v>
      </c>
      <c r="AZ2032" t="s">
        <v>618</v>
      </c>
      <c r="BA2032" t="s"/>
      <c r="BB2032" t="n">
        <v>67485</v>
      </c>
      <c r="BC2032" t="n">
        <v>10.024630129337</v>
      </c>
      <c r="BD2032" t="n">
        <v>53.479286393685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97</v>
      </c>
      <c r="B2033" t="s">
        <v>71</v>
      </c>
      <c r="C2033" t="s">
        <v>98</v>
      </c>
      <c r="D2033" t="n">
        <v>2</v>
      </c>
      <c r="E2033" t="s">
        <v>616</v>
      </c>
      <c r="F2033" t="n">
        <v>383912</v>
      </c>
      <c r="G2033" t="s">
        <v>74</v>
      </c>
      <c r="H2033" t="s">
        <v>75</v>
      </c>
      <c r="I2033" t="s"/>
      <c r="J2033" t="s">
        <v>74</v>
      </c>
      <c r="K2033" t="n">
        <v>95</v>
      </c>
      <c r="L2033" t="s">
        <v>76</v>
      </c>
      <c r="M2033" t="s"/>
      <c r="N2033" t="s">
        <v>135</v>
      </c>
      <c r="O2033" t="s">
        <v>78</v>
      </c>
      <c r="P2033" t="s">
        <v>617</v>
      </c>
      <c r="Q2033" t="s"/>
      <c r="R2033" t="s">
        <v>80</v>
      </c>
      <c r="S2033" t="s">
        <v>501</v>
      </c>
      <c r="T2033" t="s">
        <v>82</v>
      </c>
      <c r="U2033" t="s"/>
      <c r="V2033" t="s">
        <v>83</v>
      </c>
      <c r="W2033" t="s">
        <v>84</v>
      </c>
      <c r="X2033" t="s"/>
      <c r="Y2033" t="s">
        <v>85</v>
      </c>
      <c r="Z2033">
        <f>HYPERLINK("https://hotelmonitor-cachepage.eclerx.com/savepage/tk_15439014636275897_sr_2151.html","info")</f>
        <v/>
      </c>
      <c r="AA2033" t="n">
        <v>7241</v>
      </c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/>
      <c r="AP2033" t="n">
        <v>16</v>
      </c>
      <c r="AQ2033" t="s">
        <v>88</v>
      </c>
      <c r="AR2033" t="s">
        <v>110</v>
      </c>
      <c r="AS2033" t="s"/>
      <c r="AT2033" t="s">
        <v>90</v>
      </c>
      <c r="AU2033" t="s"/>
      <c r="AV2033" t="s"/>
      <c r="AW2033" t="s"/>
      <c r="AX2033" t="s"/>
      <c r="AY2033" t="n">
        <v>2311916</v>
      </c>
      <c r="AZ2033" t="s">
        <v>618</v>
      </c>
      <c r="BA2033" t="s"/>
      <c r="BB2033" t="n">
        <v>67485</v>
      </c>
      <c r="BC2033" t="n">
        <v>10.024630129337</v>
      </c>
      <c r="BD2033" t="n">
        <v>53.479286393685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97</v>
      </c>
      <c r="B2034" t="s">
        <v>71</v>
      </c>
      <c r="C2034" t="s">
        <v>98</v>
      </c>
      <c r="D2034" t="n">
        <v>2</v>
      </c>
      <c r="E2034" t="s">
        <v>616</v>
      </c>
      <c r="F2034" t="n">
        <v>383912</v>
      </c>
      <c r="G2034" t="s">
        <v>74</v>
      </c>
      <c r="H2034" t="s">
        <v>75</v>
      </c>
      <c r="I2034" t="s"/>
      <c r="J2034" t="s">
        <v>74</v>
      </c>
      <c r="K2034" t="n">
        <v>96</v>
      </c>
      <c r="L2034" t="s">
        <v>76</v>
      </c>
      <c r="M2034" t="s"/>
      <c r="N2034" t="s">
        <v>150</v>
      </c>
      <c r="O2034" t="s">
        <v>78</v>
      </c>
      <c r="P2034" t="s">
        <v>617</v>
      </c>
      <c r="Q2034" t="s"/>
      <c r="R2034" t="s">
        <v>80</v>
      </c>
      <c r="S2034" t="s">
        <v>406</v>
      </c>
      <c r="T2034" t="s">
        <v>82</v>
      </c>
      <c r="U2034" t="s"/>
      <c r="V2034" t="s">
        <v>83</v>
      </c>
      <c r="W2034" t="s">
        <v>94</v>
      </c>
      <c r="X2034" t="s"/>
      <c r="Y2034" t="s">
        <v>85</v>
      </c>
      <c r="Z2034">
        <f>HYPERLINK("https://hotelmonitor-cachepage.eclerx.com/savepage/tk_15439014636275897_sr_2151.html","info")</f>
        <v/>
      </c>
      <c r="AA2034" t="n">
        <v>7241</v>
      </c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/>
      <c r="AP2034" t="n">
        <v>16</v>
      </c>
      <c r="AQ2034" t="s">
        <v>88</v>
      </c>
      <c r="AR2034" t="s">
        <v>110</v>
      </c>
      <c r="AS2034" t="s"/>
      <c r="AT2034" t="s">
        <v>90</v>
      </c>
      <c r="AU2034" t="s"/>
      <c r="AV2034" t="s"/>
      <c r="AW2034" t="s"/>
      <c r="AX2034" t="s"/>
      <c r="AY2034" t="n">
        <v>2311916</v>
      </c>
      <c r="AZ2034" t="s">
        <v>618</v>
      </c>
      <c r="BA2034" t="s"/>
      <c r="BB2034" t="n">
        <v>67485</v>
      </c>
      <c r="BC2034" t="n">
        <v>10.024630129337</v>
      </c>
      <c r="BD2034" t="n">
        <v>53.479286393685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97</v>
      </c>
      <c r="B2035" t="s">
        <v>71</v>
      </c>
      <c r="C2035" t="s">
        <v>98</v>
      </c>
      <c r="D2035" t="n">
        <v>2</v>
      </c>
      <c r="E2035" t="s">
        <v>616</v>
      </c>
      <c r="F2035" t="n">
        <v>383912</v>
      </c>
      <c r="G2035" t="s">
        <v>74</v>
      </c>
      <c r="H2035" t="s">
        <v>75</v>
      </c>
      <c r="I2035" t="s"/>
      <c r="J2035" t="s">
        <v>74</v>
      </c>
      <c r="K2035" t="n">
        <v>98</v>
      </c>
      <c r="L2035" t="s">
        <v>76</v>
      </c>
      <c r="M2035" t="s"/>
      <c r="N2035" t="s">
        <v>349</v>
      </c>
      <c r="O2035" t="s">
        <v>78</v>
      </c>
      <c r="P2035" t="s">
        <v>617</v>
      </c>
      <c r="Q2035" t="s"/>
      <c r="R2035" t="s">
        <v>80</v>
      </c>
      <c r="S2035" t="s">
        <v>482</v>
      </c>
      <c r="T2035" t="s">
        <v>82</v>
      </c>
      <c r="U2035" t="s"/>
      <c r="V2035" t="s">
        <v>83</v>
      </c>
      <c r="W2035" t="s">
        <v>84</v>
      </c>
      <c r="X2035" t="s"/>
      <c r="Y2035" t="s">
        <v>85</v>
      </c>
      <c r="Z2035">
        <f>HYPERLINK("https://hotelmonitor-cachepage.eclerx.com/savepage/tk_15439014636275897_sr_2151.html","info")</f>
        <v/>
      </c>
      <c r="AA2035" t="n">
        <v>7241</v>
      </c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/>
      <c r="AP2035" t="n">
        <v>16</v>
      </c>
      <c r="AQ2035" t="s">
        <v>88</v>
      </c>
      <c r="AR2035" t="s">
        <v>113</v>
      </c>
      <c r="AS2035" t="s"/>
      <c r="AT2035" t="s">
        <v>90</v>
      </c>
      <c r="AU2035" t="s"/>
      <c r="AV2035" t="s"/>
      <c r="AW2035" t="s"/>
      <c r="AX2035" t="s"/>
      <c r="AY2035" t="n">
        <v>2311916</v>
      </c>
      <c r="AZ2035" t="s">
        <v>618</v>
      </c>
      <c r="BA2035" t="s"/>
      <c r="BB2035" t="n">
        <v>67485</v>
      </c>
      <c r="BC2035" t="n">
        <v>10.024630129337</v>
      </c>
      <c r="BD2035" t="n">
        <v>53.479286393685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97</v>
      </c>
      <c r="B2036" t="s">
        <v>71</v>
      </c>
      <c r="C2036" t="s">
        <v>98</v>
      </c>
      <c r="D2036" t="n">
        <v>2</v>
      </c>
      <c r="E2036" t="s">
        <v>616</v>
      </c>
      <c r="F2036" t="n">
        <v>383912</v>
      </c>
      <c r="G2036" t="s">
        <v>74</v>
      </c>
      <c r="H2036" t="s">
        <v>75</v>
      </c>
      <c r="I2036" t="s"/>
      <c r="J2036" t="s">
        <v>74</v>
      </c>
      <c r="K2036" t="n">
        <v>99</v>
      </c>
      <c r="L2036" t="s">
        <v>76</v>
      </c>
      <c r="M2036" t="s"/>
      <c r="N2036" t="s">
        <v>312</v>
      </c>
      <c r="O2036" t="s">
        <v>78</v>
      </c>
      <c r="P2036" t="s">
        <v>617</v>
      </c>
      <c r="Q2036" t="s"/>
      <c r="R2036" t="s">
        <v>80</v>
      </c>
      <c r="S2036" t="s">
        <v>525</v>
      </c>
      <c r="T2036" t="s">
        <v>82</v>
      </c>
      <c r="U2036" t="s"/>
      <c r="V2036" t="s">
        <v>83</v>
      </c>
      <c r="W2036" t="s">
        <v>84</v>
      </c>
      <c r="X2036" t="s"/>
      <c r="Y2036" t="s">
        <v>85</v>
      </c>
      <c r="Z2036">
        <f>HYPERLINK("https://hotelmonitor-cachepage.eclerx.com/savepage/tk_15439014636275897_sr_2151.html","info")</f>
        <v/>
      </c>
      <c r="AA2036" t="n">
        <v>7241</v>
      </c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/>
      <c r="AP2036" t="n">
        <v>16</v>
      </c>
      <c r="AQ2036" t="s">
        <v>88</v>
      </c>
      <c r="AR2036" t="s">
        <v>103</v>
      </c>
      <c r="AS2036" t="s"/>
      <c r="AT2036" t="s">
        <v>90</v>
      </c>
      <c r="AU2036" t="s"/>
      <c r="AV2036" t="s"/>
      <c r="AW2036" t="s"/>
      <c r="AX2036" t="s"/>
      <c r="AY2036" t="n">
        <v>2311916</v>
      </c>
      <c r="AZ2036" t="s">
        <v>618</v>
      </c>
      <c r="BA2036" t="s"/>
      <c r="BB2036" t="n">
        <v>67485</v>
      </c>
      <c r="BC2036" t="n">
        <v>10.024630129337</v>
      </c>
      <c r="BD2036" t="n">
        <v>53.479286393685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97</v>
      </c>
      <c r="B2037" t="s">
        <v>71</v>
      </c>
      <c r="C2037" t="s">
        <v>98</v>
      </c>
      <c r="D2037" t="n">
        <v>2</v>
      </c>
      <c r="E2037" t="s">
        <v>616</v>
      </c>
      <c r="F2037" t="n">
        <v>383912</v>
      </c>
      <c r="G2037" t="s">
        <v>74</v>
      </c>
      <c r="H2037" t="s">
        <v>75</v>
      </c>
      <c r="I2037" t="s"/>
      <c r="J2037" t="s">
        <v>74</v>
      </c>
      <c r="K2037" t="n">
        <v>100</v>
      </c>
      <c r="L2037" t="s">
        <v>76</v>
      </c>
      <c r="M2037" t="s"/>
      <c r="N2037" t="s">
        <v>77</v>
      </c>
      <c r="O2037" t="s">
        <v>78</v>
      </c>
      <c r="P2037" t="s">
        <v>617</v>
      </c>
      <c r="Q2037" t="s"/>
      <c r="R2037" t="s">
        <v>80</v>
      </c>
      <c r="S2037" t="s">
        <v>315</v>
      </c>
      <c r="T2037" t="s">
        <v>82</v>
      </c>
      <c r="U2037" t="s"/>
      <c r="V2037" t="s">
        <v>83</v>
      </c>
      <c r="W2037" t="s">
        <v>84</v>
      </c>
      <c r="X2037" t="s"/>
      <c r="Y2037" t="s">
        <v>85</v>
      </c>
      <c r="Z2037">
        <f>HYPERLINK("https://hotelmonitor-cachepage.eclerx.com/savepage/tk_15439014636275897_sr_2151.html","info")</f>
        <v/>
      </c>
      <c r="AA2037" t="n">
        <v>7241</v>
      </c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/>
      <c r="AP2037" t="n">
        <v>16</v>
      </c>
      <c r="AQ2037" t="s">
        <v>88</v>
      </c>
      <c r="AR2037" t="s">
        <v>119</v>
      </c>
      <c r="AS2037" t="s"/>
      <c r="AT2037" t="s">
        <v>90</v>
      </c>
      <c r="AU2037" t="s"/>
      <c r="AV2037" t="s"/>
      <c r="AW2037" t="s"/>
      <c r="AX2037" t="s"/>
      <c r="AY2037" t="n">
        <v>2311916</v>
      </c>
      <c r="AZ2037" t="s">
        <v>618</v>
      </c>
      <c r="BA2037" t="s"/>
      <c r="BB2037" t="n">
        <v>67485</v>
      </c>
      <c r="BC2037" t="n">
        <v>10.024630129337</v>
      </c>
      <c r="BD2037" t="n">
        <v>53.479286393685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97</v>
      </c>
      <c r="B2038" t="s">
        <v>71</v>
      </c>
      <c r="C2038" t="s">
        <v>98</v>
      </c>
      <c r="D2038" t="n">
        <v>2</v>
      </c>
      <c r="E2038" t="s">
        <v>616</v>
      </c>
      <c r="F2038" t="n">
        <v>383912</v>
      </c>
      <c r="G2038" t="s">
        <v>74</v>
      </c>
      <c r="H2038" t="s">
        <v>75</v>
      </c>
      <c r="I2038" t="s"/>
      <c r="J2038" t="s">
        <v>74</v>
      </c>
      <c r="K2038" t="n">
        <v>101</v>
      </c>
      <c r="L2038" t="s">
        <v>76</v>
      </c>
      <c r="M2038" t="s"/>
      <c r="N2038" t="s">
        <v>619</v>
      </c>
      <c r="O2038" t="s">
        <v>78</v>
      </c>
      <c r="P2038" t="s">
        <v>617</v>
      </c>
      <c r="Q2038" t="s"/>
      <c r="R2038" t="s">
        <v>80</v>
      </c>
      <c r="S2038" t="s">
        <v>174</v>
      </c>
      <c r="T2038" t="s">
        <v>82</v>
      </c>
      <c r="U2038" t="s"/>
      <c r="V2038" t="s">
        <v>83</v>
      </c>
      <c r="W2038" t="s">
        <v>84</v>
      </c>
      <c r="X2038" t="s"/>
      <c r="Y2038" t="s">
        <v>85</v>
      </c>
      <c r="Z2038">
        <f>HYPERLINK("https://hotelmonitor-cachepage.eclerx.com/savepage/tk_15439014636275897_sr_2151.html","info")</f>
        <v/>
      </c>
      <c r="AA2038" t="n">
        <v>7241</v>
      </c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/>
      <c r="AP2038" t="n">
        <v>16</v>
      </c>
      <c r="AQ2038" t="s">
        <v>88</v>
      </c>
      <c r="AR2038" t="s">
        <v>121</v>
      </c>
      <c r="AS2038" t="s"/>
      <c r="AT2038" t="s">
        <v>90</v>
      </c>
      <c r="AU2038" t="s"/>
      <c r="AV2038" t="s"/>
      <c r="AW2038" t="s"/>
      <c r="AX2038" t="s"/>
      <c r="AY2038" t="n">
        <v>2311916</v>
      </c>
      <c r="AZ2038" t="s">
        <v>618</v>
      </c>
      <c r="BA2038" t="s"/>
      <c r="BB2038" t="n">
        <v>67485</v>
      </c>
      <c r="BC2038" t="n">
        <v>10.024630129337</v>
      </c>
      <c r="BD2038" t="n">
        <v>53.479286393685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97</v>
      </c>
      <c r="B2039" t="s">
        <v>71</v>
      </c>
      <c r="C2039" t="s">
        <v>98</v>
      </c>
      <c r="D2039" t="n">
        <v>2</v>
      </c>
      <c r="E2039" t="s">
        <v>616</v>
      </c>
      <c r="F2039" t="n">
        <v>383912</v>
      </c>
      <c r="G2039" t="s">
        <v>74</v>
      </c>
      <c r="H2039" t="s">
        <v>75</v>
      </c>
      <c r="I2039" t="s"/>
      <c r="J2039" t="s">
        <v>74</v>
      </c>
      <c r="K2039" t="n">
        <v>103</v>
      </c>
      <c r="L2039" t="s">
        <v>76</v>
      </c>
      <c r="M2039" t="s"/>
      <c r="N2039" t="s">
        <v>619</v>
      </c>
      <c r="O2039" t="s">
        <v>78</v>
      </c>
      <c r="P2039" t="s">
        <v>617</v>
      </c>
      <c r="Q2039" t="s"/>
      <c r="R2039" t="s">
        <v>80</v>
      </c>
      <c r="S2039" t="s">
        <v>176</v>
      </c>
      <c r="T2039" t="s">
        <v>82</v>
      </c>
      <c r="U2039" t="s"/>
      <c r="V2039" t="s">
        <v>83</v>
      </c>
      <c r="W2039" t="s">
        <v>84</v>
      </c>
      <c r="X2039" t="s"/>
      <c r="Y2039" t="s">
        <v>85</v>
      </c>
      <c r="Z2039">
        <f>HYPERLINK("https://hotelmonitor-cachepage.eclerx.com/savepage/tk_15439014636275897_sr_2151.html","info")</f>
        <v/>
      </c>
      <c r="AA2039" t="n">
        <v>7241</v>
      </c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/>
      <c r="AP2039" t="n">
        <v>16</v>
      </c>
      <c r="AQ2039" t="s">
        <v>88</v>
      </c>
      <c r="AR2039" t="s">
        <v>96</v>
      </c>
      <c r="AS2039" t="s"/>
      <c r="AT2039" t="s">
        <v>90</v>
      </c>
      <c r="AU2039" t="s"/>
      <c r="AV2039" t="s"/>
      <c r="AW2039" t="s"/>
      <c r="AX2039" t="s"/>
      <c r="AY2039" t="n">
        <v>2311916</v>
      </c>
      <c r="AZ2039" t="s">
        <v>618</v>
      </c>
      <c r="BA2039" t="s"/>
      <c r="BB2039" t="n">
        <v>67485</v>
      </c>
      <c r="BC2039" t="n">
        <v>10.024630129337</v>
      </c>
      <c r="BD2039" t="n">
        <v>53.479286393685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97</v>
      </c>
      <c r="B2040" t="s">
        <v>71</v>
      </c>
      <c r="C2040" t="s">
        <v>98</v>
      </c>
      <c r="D2040" t="n">
        <v>2</v>
      </c>
      <c r="E2040" t="s">
        <v>616</v>
      </c>
      <c r="F2040" t="n">
        <v>383912</v>
      </c>
      <c r="G2040" t="s">
        <v>74</v>
      </c>
      <c r="H2040" t="s">
        <v>75</v>
      </c>
      <c r="I2040" t="s"/>
      <c r="J2040" t="s">
        <v>74</v>
      </c>
      <c r="K2040" t="n">
        <v>106</v>
      </c>
      <c r="L2040" t="s">
        <v>76</v>
      </c>
      <c r="M2040" t="s"/>
      <c r="N2040" t="s">
        <v>620</v>
      </c>
      <c r="O2040" t="s">
        <v>78</v>
      </c>
      <c r="P2040" t="s">
        <v>617</v>
      </c>
      <c r="Q2040" t="s"/>
      <c r="R2040" t="s">
        <v>80</v>
      </c>
      <c r="S2040" t="s">
        <v>178</v>
      </c>
      <c r="T2040" t="s">
        <v>82</v>
      </c>
      <c r="U2040" t="s"/>
      <c r="V2040" t="s">
        <v>83</v>
      </c>
      <c r="W2040" t="s">
        <v>84</v>
      </c>
      <c r="X2040" t="s"/>
      <c r="Y2040" t="s">
        <v>85</v>
      </c>
      <c r="Z2040">
        <f>HYPERLINK("https://hotelmonitor-cachepage.eclerx.com/savepage/tk_15439014636275897_sr_2151.html","info")</f>
        <v/>
      </c>
      <c r="AA2040" t="n">
        <v>7241</v>
      </c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/>
      <c r="AP2040" t="n">
        <v>16</v>
      </c>
      <c r="AQ2040" t="s">
        <v>88</v>
      </c>
      <c r="AR2040" t="s">
        <v>110</v>
      </c>
      <c r="AS2040" t="s"/>
      <c r="AT2040" t="s">
        <v>90</v>
      </c>
      <c r="AU2040" t="s"/>
      <c r="AV2040" t="s"/>
      <c r="AW2040" t="s"/>
      <c r="AX2040" t="s"/>
      <c r="AY2040" t="n">
        <v>2311916</v>
      </c>
      <c r="AZ2040" t="s">
        <v>618</v>
      </c>
      <c r="BA2040" t="s"/>
      <c r="BB2040" t="n">
        <v>67485</v>
      </c>
      <c r="BC2040" t="n">
        <v>10.024630129337</v>
      </c>
      <c r="BD2040" t="n">
        <v>53.479286393685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97</v>
      </c>
      <c r="B2041" t="s">
        <v>71</v>
      </c>
      <c r="C2041" t="s">
        <v>98</v>
      </c>
      <c r="D2041" t="n">
        <v>2</v>
      </c>
      <c r="E2041" t="s">
        <v>616</v>
      </c>
      <c r="F2041" t="n">
        <v>383912</v>
      </c>
      <c r="G2041" t="s">
        <v>74</v>
      </c>
      <c r="H2041" t="s">
        <v>75</v>
      </c>
      <c r="I2041" t="s"/>
      <c r="J2041" t="s">
        <v>74</v>
      </c>
      <c r="K2041" t="n">
        <v>135</v>
      </c>
      <c r="L2041" t="s">
        <v>76</v>
      </c>
      <c r="M2041" t="s"/>
      <c r="N2041" t="s">
        <v>150</v>
      </c>
      <c r="O2041" t="s">
        <v>78</v>
      </c>
      <c r="P2041" t="s">
        <v>617</v>
      </c>
      <c r="Q2041" t="s"/>
      <c r="R2041" t="s">
        <v>80</v>
      </c>
      <c r="S2041" t="s">
        <v>474</v>
      </c>
      <c r="T2041" t="s">
        <v>82</v>
      </c>
      <c r="U2041" t="s"/>
      <c r="V2041" t="s">
        <v>83</v>
      </c>
      <c r="W2041" t="s">
        <v>84</v>
      </c>
      <c r="X2041" t="s"/>
      <c r="Y2041" t="s">
        <v>85</v>
      </c>
      <c r="Z2041">
        <f>HYPERLINK("https://hotelmonitor-cachepage.eclerx.com/savepage/tk_15439014636275897_sr_2151.html","info")</f>
        <v/>
      </c>
      <c r="AA2041" t="n">
        <v>7241</v>
      </c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/>
      <c r="AP2041" t="n">
        <v>16</v>
      </c>
      <c r="AQ2041" t="s">
        <v>88</v>
      </c>
      <c r="AR2041" t="s">
        <v>110</v>
      </c>
      <c r="AS2041" t="s"/>
      <c r="AT2041" t="s">
        <v>90</v>
      </c>
      <c r="AU2041" t="s"/>
      <c r="AV2041" t="s"/>
      <c r="AW2041" t="s"/>
      <c r="AX2041" t="s"/>
      <c r="AY2041" t="n">
        <v>2311916</v>
      </c>
      <c r="AZ2041" t="s">
        <v>618</v>
      </c>
      <c r="BA2041" t="s"/>
      <c r="BB2041" t="n">
        <v>67485</v>
      </c>
      <c r="BC2041" t="n">
        <v>10.024630129337</v>
      </c>
      <c r="BD2041" t="n">
        <v>53.479286393685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97</v>
      </c>
      <c r="B2042" t="s">
        <v>71</v>
      </c>
      <c r="C2042" t="s">
        <v>98</v>
      </c>
      <c r="D2042" t="n">
        <v>2</v>
      </c>
      <c r="E2042" t="s">
        <v>616</v>
      </c>
      <c r="F2042" t="n">
        <v>383912</v>
      </c>
      <c r="G2042" t="s">
        <v>74</v>
      </c>
      <c r="H2042" t="s">
        <v>75</v>
      </c>
      <c r="I2042" t="s"/>
      <c r="J2042" t="s">
        <v>74</v>
      </c>
      <c r="K2042" t="n">
        <v>158</v>
      </c>
      <c r="L2042" t="s">
        <v>76</v>
      </c>
      <c r="M2042" t="s"/>
      <c r="N2042" t="s">
        <v>480</v>
      </c>
      <c r="O2042" t="s">
        <v>78</v>
      </c>
      <c r="P2042" t="s">
        <v>617</v>
      </c>
      <c r="Q2042" t="s"/>
      <c r="R2042" t="s">
        <v>80</v>
      </c>
      <c r="S2042" t="s">
        <v>459</v>
      </c>
      <c r="T2042" t="s">
        <v>82</v>
      </c>
      <c r="U2042" t="s"/>
      <c r="V2042" t="s">
        <v>83</v>
      </c>
      <c r="W2042" t="s">
        <v>84</v>
      </c>
      <c r="X2042" t="s"/>
      <c r="Y2042" t="s">
        <v>85</v>
      </c>
      <c r="Z2042">
        <f>HYPERLINK("https://hotelmonitor-cachepage.eclerx.com/savepage/tk_15439014636275897_sr_2151.html","info")</f>
        <v/>
      </c>
      <c r="AA2042" t="n">
        <v>7241</v>
      </c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/>
      <c r="AP2042" t="n">
        <v>16</v>
      </c>
      <c r="AQ2042" t="s">
        <v>88</v>
      </c>
      <c r="AR2042" t="s">
        <v>107</v>
      </c>
      <c r="AS2042" t="s"/>
      <c r="AT2042" t="s">
        <v>90</v>
      </c>
      <c r="AU2042" t="s"/>
      <c r="AV2042" t="s"/>
      <c r="AW2042" t="s"/>
      <c r="AX2042" t="s"/>
      <c r="AY2042" t="n">
        <v>2311916</v>
      </c>
      <c r="AZ2042" t="s">
        <v>618</v>
      </c>
      <c r="BA2042" t="s"/>
      <c r="BB2042" t="n">
        <v>67485</v>
      </c>
      <c r="BC2042" t="n">
        <v>10.024630129337</v>
      </c>
      <c r="BD2042" t="n">
        <v>53.479286393685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657</v>
      </c>
      <c r="F2043" t="n">
        <v>176651</v>
      </c>
      <c r="G2043" t="s">
        <v>74</v>
      </c>
      <c r="H2043" t="s">
        <v>75</v>
      </c>
      <c r="I2043" t="s"/>
      <c r="J2043" t="s">
        <v>74</v>
      </c>
      <c r="K2043" t="n">
        <v>88</v>
      </c>
      <c r="L2043" t="s">
        <v>76</v>
      </c>
      <c r="M2043" t="s"/>
      <c r="N2043" t="s">
        <v>290</v>
      </c>
      <c r="O2043" t="s">
        <v>78</v>
      </c>
      <c r="P2043" t="s">
        <v>658</v>
      </c>
      <c r="Q2043" t="s"/>
      <c r="R2043" t="s">
        <v>80</v>
      </c>
      <c r="S2043" t="s">
        <v>147</v>
      </c>
      <c r="T2043" t="s">
        <v>82</v>
      </c>
      <c r="U2043" t="s"/>
      <c r="V2043" t="s">
        <v>83</v>
      </c>
      <c r="W2043" t="s">
        <v>94</v>
      </c>
      <c r="X2043" t="s"/>
      <c r="Y2043" t="s">
        <v>85</v>
      </c>
      <c r="Z2043">
        <f>HYPERLINK("https://hotelmonitor-cachepage.eclerx.com/savepage/tk_1543911705450099_sr_2152.html","info")</f>
        <v/>
      </c>
      <c r="AA2043" t="n">
        <v>56845</v>
      </c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/>
      <c r="AP2043" t="n">
        <v>101</v>
      </c>
      <c r="AQ2043" t="s">
        <v>88</v>
      </c>
      <c r="AR2043" t="s">
        <v>121</v>
      </c>
      <c r="AS2043" t="s"/>
      <c r="AT2043" t="s">
        <v>90</v>
      </c>
      <c r="AU2043" t="s"/>
      <c r="AV2043" t="s"/>
      <c r="AW2043" t="s"/>
      <c r="AX2043" t="s"/>
      <c r="AY2043" t="n">
        <v>2311893</v>
      </c>
      <c r="AZ2043" t="s">
        <v>322</v>
      </c>
      <c r="BA2043" t="s"/>
      <c r="BB2043" t="n">
        <v>28906</v>
      </c>
      <c r="BC2043" t="n">
        <v>0</v>
      </c>
      <c r="BD2043" t="n">
        <v>0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657</v>
      </c>
      <c r="F2044" t="n">
        <v>176651</v>
      </c>
      <c r="G2044" t="s">
        <v>74</v>
      </c>
      <c r="H2044" t="s">
        <v>75</v>
      </c>
      <c r="I2044" t="s"/>
      <c r="J2044" t="s">
        <v>74</v>
      </c>
      <c r="K2044" t="n">
        <v>91</v>
      </c>
      <c r="L2044" t="s">
        <v>76</v>
      </c>
      <c r="M2044" t="s"/>
      <c r="N2044" t="s">
        <v>659</v>
      </c>
      <c r="O2044" t="s">
        <v>78</v>
      </c>
      <c r="P2044" t="s">
        <v>658</v>
      </c>
      <c r="Q2044" t="s"/>
      <c r="R2044" t="s">
        <v>80</v>
      </c>
      <c r="S2044" t="s">
        <v>148</v>
      </c>
      <c r="T2044" t="s">
        <v>82</v>
      </c>
      <c r="U2044" t="s"/>
      <c r="V2044" t="s">
        <v>83</v>
      </c>
      <c r="W2044" t="s">
        <v>94</v>
      </c>
      <c r="X2044" t="s"/>
      <c r="Y2044" t="s">
        <v>85</v>
      </c>
      <c r="Z2044">
        <f>HYPERLINK("https://hotelmonitor-cachepage.eclerx.com/savepage/tk_1543911705450099_sr_2152.html","info")</f>
        <v/>
      </c>
      <c r="AA2044" t="n">
        <v>56845</v>
      </c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/>
      <c r="AP2044" t="n">
        <v>101</v>
      </c>
      <c r="AQ2044" t="s">
        <v>88</v>
      </c>
      <c r="AR2044" t="s">
        <v>110</v>
      </c>
      <c r="AS2044" t="s"/>
      <c r="AT2044" t="s">
        <v>90</v>
      </c>
      <c r="AU2044" t="s"/>
      <c r="AV2044" t="s"/>
      <c r="AW2044" t="s"/>
      <c r="AX2044" t="s"/>
      <c r="AY2044" t="n">
        <v>2311893</v>
      </c>
      <c r="AZ2044" t="s">
        <v>322</v>
      </c>
      <c r="BA2044" t="s"/>
      <c r="BB2044" t="n">
        <v>28906</v>
      </c>
      <c r="BC2044" t="n">
        <v>0</v>
      </c>
      <c r="BD2044" t="n">
        <v>0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657</v>
      </c>
      <c r="F2045" t="n">
        <v>176651</v>
      </c>
      <c r="G2045" t="s">
        <v>74</v>
      </c>
      <c r="H2045" t="s">
        <v>75</v>
      </c>
      <c r="I2045" t="s"/>
      <c r="J2045" t="s">
        <v>74</v>
      </c>
      <c r="K2045" t="n">
        <v>92</v>
      </c>
      <c r="L2045" t="s">
        <v>76</v>
      </c>
      <c r="M2045" t="s"/>
      <c r="N2045" t="s">
        <v>184</v>
      </c>
      <c r="O2045" t="s">
        <v>78</v>
      </c>
      <c r="P2045" t="s">
        <v>658</v>
      </c>
      <c r="Q2045" t="s"/>
      <c r="R2045" t="s">
        <v>80</v>
      </c>
      <c r="S2045" t="s">
        <v>129</v>
      </c>
      <c r="T2045" t="s">
        <v>82</v>
      </c>
      <c r="U2045" t="s"/>
      <c r="V2045" t="s">
        <v>83</v>
      </c>
      <c r="W2045" t="s">
        <v>94</v>
      </c>
      <c r="X2045" t="s"/>
      <c r="Y2045" t="s">
        <v>85</v>
      </c>
      <c r="Z2045">
        <f>HYPERLINK("https://hotelmonitor-cachepage.eclerx.com/savepage/tk_1543911705450099_sr_2152.html","info")</f>
        <v/>
      </c>
      <c r="AA2045" t="n">
        <v>56845</v>
      </c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/>
      <c r="AP2045" t="n">
        <v>101</v>
      </c>
      <c r="AQ2045" t="s">
        <v>88</v>
      </c>
      <c r="AR2045" t="s">
        <v>121</v>
      </c>
      <c r="AS2045" t="s"/>
      <c r="AT2045" t="s">
        <v>90</v>
      </c>
      <c r="AU2045" t="s"/>
      <c r="AV2045" t="s"/>
      <c r="AW2045" t="s"/>
      <c r="AX2045" t="s"/>
      <c r="AY2045" t="n">
        <v>2311893</v>
      </c>
      <c r="AZ2045" t="s">
        <v>322</v>
      </c>
      <c r="BA2045" t="s"/>
      <c r="BB2045" t="n">
        <v>28906</v>
      </c>
      <c r="BC2045" t="n">
        <v>0</v>
      </c>
      <c r="BD2045" t="n">
        <v>0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657</v>
      </c>
      <c r="F2046" t="n">
        <v>176651</v>
      </c>
      <c r="G2046" t="s">
        <v>74</v>
      </c>
      <c r="H2046" t="s">
        <v>75</v>
      </c>
      <c r="I2046" t="s"/>
      <c r="J2046" t="s">
        <v>74</v>
      </c>
      <c r="K2046" t="n">
        <v>94</v>
      </c>
      <c r="L2046" t="s">
        <v>76</v>
      </c>
      <c r="M2046" t="s"/>
      <c r="N2046" t="s">
        <v>349</v>
      </c>
      <c r="O2046" t="s">
        <v>78</v>
      </c>
      <c r="P2046" t="s">
        <v>658</v>
      </c>
      <c r="Q2046" t="s"/>
      <c r="R2046" t="s">
        <v>80</v>
      </c>
      <c r="S2046" t="s">
        <v>267</v>
      </c>
      <c r="T2046" t="s">
        <v>82</v>
      </c>
      <c r="U2046" t="s"/>
      <c r="V2046" t="s">
        <v>83</v>
      </c>
      <c r="W2046" t="s">
        <v>94</v>
      </c>
      <c r="X2046" t="s"/>
      <c r="Y2046" t="s">
        <v>85</v>
      </c>
      <c r="Z2046">
        <f>HYPERLINK("https://hotelmonitor-cachepage.eclerx.com/savepage/tk_1543911705450099_sr_2152.html","info")</f>
        <v/>
      </c>
      <c r="AA2046" t="n">
        <v>56845</v>
      </c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/>
      <c r="AP2046" t="n">
        <v>101</v>
      </c>
      <c r="AQ2046" t="s">
        <v>88</v>
      </c>
      <c r="AR2046" t="s">
        <v>113</v>
      </c>
      <c r="AS2046" t="s"/>
      <c r="AT2046" t="s">
        <v>90</v>
      </c>
      <c r="AU2046" t="s"/>
      <c r="AV2046" t="s"/>
      <c r="AW2046" t="s"/>
      <c r="AX2046" t="s"/>
      <c r="AY2046" t="n">
        <v>2311893</v>
      </c>
      <c r="AZ2046" t="s">
        <v>322</v>
      </c>
      <c r="BA2046" t="s"/>
      <c r="BB2046" t="n">
        <v>28906</v>
      </c>
      <c r="BC2046" t="n">
        <v>0</v>
      </c>
      <c r="BD2046" t="n">
        <v>0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657</v>
      </c>
      <c r="F2047" t="n">
        <v>176651</v>
      </c>
      <c r="G2047" t="s">
        <v>74</v>
      </c>
      <c r="H2047" t="s">
        <v>75</v>
      </c>
      <c r="I2047" t="s"/>
      <c r="J2047" t="s">
        <v>74</v>
      </c>
      <c r="K2047" t="n">
        <v>95</v>
      </c>
      <c r="L2047" t="s">
        <v>76</v>
      </c>
      <c r="M2047" t="s"/>
      <c r="N2047" t="s">
        <v>659</v>
      </c>
      <c r="O2047" t="s">
        <v>78</v>
      </c>
      <c r="P2047" t="s">
        <v>658</v>
      </c>
      <c r="Q2047" t="s"/>
      <c r="R2047" t="s">
        <v>80</v>
      </c>
      <c r="S2047" t="s">
        <v>501</v>
      </c>
      <c r="T2047" t="s">
        <v>82</v>
      </c>
      <c r="U2047" t="s"/>
      <c r="V2047" t="s">
        <v>83</v>
      </c>
      <c r="W2047" t="s">
        <v>94</v>
      </c>
      <c r="X2047" t="s"/>
      <c r="Y2047" t="s">
        <v>85</v>
      </c>
      <c r="Z2047">
        <f>HYPERLINK("https://hotelmonitor-cachepage.eclerx.com/savepage/tk_1543911705450099_sr_2152.html","info")</f>
        <v/>
      </c>
      <c r="AA2047" t="n">
        <v>56845</v>
      </c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/>
      <c r="AP2047" t="n">
        <v>101</v>
      </c>
      <c r="AQ2047" t="s">
        <v>88</v>
      </c>
      <c r="AR2047" t="s">
        <v>116</v>
      </c>
      <c r="AS2047" t="s"/>
      <c r="AT2047" t="s">
        <v>90</v>
      </c>
      <c r="AU2047" t="s"/>
      <c r="AV2047" t="s"/>
      <c r="AW2047" t="s"/>
      <c r="AX2047" t="s"/>
      <c r="AY2047" t="n">
        <v>2311893</v>
      </c>
      <c r="AZ2047" t="s">
        <v>322</v>
      </c>
      <c r="BA2047" t="s"/>
      <c r="BB2047" t="n">
        <v>28906</v>
      </c>
      <c r="BC2047" t="n">
        <v>0</v>
      </c>
      <c r="BD2047" t="n">
        <v>0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657</v>
      </c>
      <c r="F2048" t="n">
        <v>176651</v>
      </c>
      <c r="G2048" t="s">
        <v>74</v>
      </c>
      <c r="H2048" t="s">
        <v>75</v>
      </c>
      <c r="I2048" t="s"/>
      <c r="J2048" t="s">
        <v>74</v>
      </c>
      <c r="K2048" t="n">
        <v>95</v>
      </c>
      <c r="L2048" t="s">
        <v>76</v>
      </c>
      <c r="M2048" t="s"/>
      <c r="N2048" t="s">
        <v>635</v>
      </c>
      <c r="O2048" t="s">
        <v>78</v>
      </c>
      <c r="P2048" t="s">
        <v>658</v>
      </c>
      <c r="Q2048" t="s"/>
      <c r="R2048" t="s">
        <v>80</v>
      </c>
      <c r="S2048" t="s">
        <v>501</v>
      </c>
      <c r="T2048" t="s">
        <v>82</v>
      </c>
      <c r="U2048" t="s"/>
      <c r="V2048" t="s">
        <v>83</v>
      </c>
      <c r="W2048" t="s">
        <v>94</v>
      </c>
      <c r="X2048" t="s"/>
      <c r="Y2048" t="s">
        <v>85</v>
      </c>
      <c r="Z2048">
        <f>HYPERLINK("https://hotelmonitor-cachepage.eclerx.com/savepage/tk_1543911705450099_sr_2152.html","info")</f>
        <v/>
      </c>
      <c r="AA2048" t="n">
        <v>56845</v>
      </c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/>
      <c r="AP2048" t="n">
        <v>101</v>
      </c>
      <c r="AQ2048" t="s">
        <v>88</v>
      </c>
      <c r="AR2048" t="s">
        <v>103</v>
      </c>
      <c r="AS2048" t="s"/>
      <c r="AT2048" t="s">
        <v>90</v>
      </c>
      <c r="AU2048" t="s"/>
      <c r="AV2048" t="s"/>
      <c r="AW2048" t="s"/>
      <c r="AX2048" t="s"/>
      <c r="AY2048" t="n">
        <v>2311893</v>
      </c>
      <c r="AZ2048" t="s">
        <v>322</v>
      </c>
      <c r="BA2048" t="s"/>
      <c r="BB2048" t="n">
        <v>28906</v>
      </c>
      <c r="BC2048" t="n">
        <v>0</v>
      </c>
      <c r="BD2048" t="n">
        <v>0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657</v>
      </c>
      <c r="F2049" t="n">
        <v>176651</v>
      </c>
      <c r="G2049" t="s">
        <v>74</v>
      </c>
      <c r="H2049" t="s">
        <v>75</v>
      </c>
      <c r="I2049" t="s"/>
      <c r="J2049" t="s">
        <v>74</v>
      </c>
      <c r="K2049" t="n">
        <v>95</v>
      </c>
      <c r="L2049" t="s">
        <v>76</v>
      </c>
      <c r="M2049" t="s"/>
      <c r="N2049" t="s">
        <v>290</v>
      </c>
      <c r="O2049" t="s">
        <v>78</v>
      </c>
      <c r="P2049" t="s">
        <v>658</v>
      </c>
      <c r="Q2049" t="s"/>
      <c r="R2049" t="s">
        <v>80</v>
      </c>
      <c r="S2049" t="s">
        <v>501</v>
      </c>
      <c r="T2049" t="s">
        <v>82</v>
      </c>
      <c r="U2049" t="s"/>
      <c r="V2049" t="s">
        <v>83</v>
      </c>
      <c r="W2049" t="s">
        <v>94</v>
      </c>
      <c r="X2049" t="s"/>
      <c r="Y2049" t="s">
        <v>85</v>
      </c>
      <c r="Z2049">
        <f>HYPERLINK("https://hotelmonitor-cachepage.eclerx.com/savepage/tk_1543911705450099_sr_2152.html","info")</f>
        <v/>
      </c>
      <c r="AA2049" t="n">
        <v>56845</v>
      </c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/>
      <c r="AP2049" t="n">
        <v>101</v>
      </c>
      <c r="AQ2049" t="s">
        <v>88</v>
      </c>
      <c r="AR2049" t="s">
        <v>119</v>
      </c>
      <c r="AS2049" t="s"/>
      <c r="AT2049" t="s">
        <v>90</v>
      </c>
      <c r="AU2049" t="s"/>
      <c r="AV2049" t="s"/>
      <c r="AW2049" t="s"/>
      <c r="AX2049" t="s"/>
      <c r="AY2049" t="n">
        <v>2311893</v>
      </c>
      <c r="AZ2049" t="s">
        <v>322</v>
      </c>
      <c r="BA2049" t="s"/>
      <c r="BB2049" t="n">
        <v>28906</v>
      </c>
      <c r="BC2049" t="n">
        <v>0</v>
      </c>
      <c r="BD2049" t="n">
        <v>0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657</v>
      </c>
      <c r="F2050" t="n">
        <v>176651</v>
      </c>
      <c r="G2050" t="s">
        <v>74</v>
      </c>
      <c r="H2050" t="s">
        <v>75</v>
      </c>
      <c r="I2050" t="s"/>
      <c r="J2050" t="s">
        <v>74</v>
      </c>
      <c r="K2050" t="n">
        <v>96</v>
      </c>
      <c r="L2050" t="s">
        <v>76</v>
      </c>
      <c r="M2050" t="s"/>
      <c r="N2050" t="s">
        <v>660</v>
      </c>
      <c r="O2050" t="s">
        <v>78</v>
      </c>
      <c r="P2050" t="s">
        <v>658</v>
      </c>
      <c r="Q2050" t="s"/>
      <c r="R2050" t="s">
        <v>80</v>
      </c>
      <c r="S2050" t="s">
        <v>406</v>
      </c>
      <c r="T2050" t="s">
        <v>82</v>
      </c>
      <c r="U2050" t="s"/>
      <c r="V2050" t="s">
        <v>83</v>
      </c>
      <c r="W2050" t="s">
        <v>94</v>
      </c>
      <c r="X2050" t="s"/>
      <c r="Y2050" t="s">
        <v>85</v>
      </c>
      <c r="Z2050">
        <f>HYPERLINK("https://hotelmonitor-cachepage.eclerx.com/savepage/tk_1543911705450099_sr_2152.html","info")</f>
        <v/>
      </c>
      <c r="AA2050" t="n">
        <v>56845</v>
      </c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/>
      <c r="AP2050" t="n">
        <v>101</v>
      </c>
      <c r="AQ2050" t="s">
        <v>88</v>
      </c>
      <c r="AR2050" t="s">
        <v>110</v>
      </c>
      <c r="AS2050" t="s"/>
      <c r="AT2050" t="s">
        <v>90</v>
      </c>
      <c r="AU2050" t="s"/>
      <c r="AV2050" t="s"/>
      <c r="AW2050" t="s"/>
      <c r="AX2050" t="s"/>
      <c r="AY2050" t="n">
        <v>2311893</v>
      </c>
      <c r="AZ2050" t="s">
        <v>322</v>
      </c>
      <c r="BA2050" t="s"/>
      <c r="BB2050" t="n">
        <v>28906</v>
      </c>
      <c r="BC2050" t="n">
        <v>0</v>
      </c>
      <c r="BD2050" t="n">
        <v>0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657</v>
      </c>
      <c r="F2051" t="n">
        <v>176651</v>
      </c>
      <c r="G2051" t="s">
        <v>74</v>
      </c>
      <c r="H2051" t="s">
        <v>75</v>
      </c>
      <c r="I2051" t="s"/>
      <c r="J2051" t="s">
        <v>74</v>
      </c>
      <c r="K2051" t="n">
        <v>97</v>
      </c>
      <c r="L2051" t="s">
        <v>76</v>
      </c>
      <c r="M2051" t="s"/>
      <c r="N2051" t="s">
        <v>444</v>
      </c>
      <c r="O2051" t="s">
        <v>78</v>
      </c>
      <c r="P2051" t="s">
        <v>658</v>
      </c>
      <c r="Q2051" t="s"/>
      <c r="R2051" t="s">
        <v>80</v>
      </c>
      <c r="S2051" t="s">
        <v>314</v>
      </c>
      <c r="T2051" t="s">
        <v>82</v>
      </c>
      <c r="U2051" t="s"/>
      <c r="V2051" t="s">
        <v>83</v>
      </c>
      <c r="W2051" t="s">
        <v>94</v>
      </c>
      <c r="X2051" t="s"/>
      <c r="Y2051" t="s">
        <v>85</v>
      </c>
      <c r="Z2051">
        <f>HYPERLINK("https://hotelmonitor-cachepage.eclerx.com/savepage/tk_1543911705450099_sr_2152.html","info")</f>
        <v/>
      </c>
      <c r="AA2051" t="n">
        <v>56845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/>
      <c r="AP2051" t="n">
        <v>101</v>
      </c>
      <c r="AQ2051" t="s">
        <v>88</v>
      </c>
      <c r="AR2051" t="s">
        <v>103</v>
      </c>
      <c r="AS2051" t="s"/>
      <c r="AT2051" t="s">
        <v>90</v>
      </c>
      <c r="AU2051" t="s"/>
      <c r="AV2051" t="s"/>
      <c r="AW2051" t="s"/>
      <c r="AX2051" t="s"/>
      <c r="AY2051" t="n">
        <v>2311893</v>
      </c>
      <c r="AZ2051" t="s">
        <v>322</v>
      </c>
      <c r="BA2051" t="s"/>
      <c r="BB2051" t="n">
        <v>28906</v>
      </c>
      <c r="BC2051" t="n">
        <v>0</v>
      </c>
      <c r="BD2051" t="n">
        <v>0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657</v>
      </c>
      <c r="F2052" t="n">
        <v>176651</v>
      </c>
      <c r="G2052" t="s">
        <v>74</v>
      </c>
      <c r="H2052" t="s">
        <v>75</v>
      </c>
      <c r="I2052" t="s"/>
      <c r="J2052" t="s">
        <v>74</v>
      </c>
      <c r="K2052" t="n">
        <v>97</v>
      </c>
      <c r="L2052" t="s">
        <v>76</v>
      </c>
      <c r="M2052" t="s"/>
      <c r="N2052" t="s">
        <v>290</v>
      </c>
      <c r="O2052" t="s">
        <v>78</v>
      </c>
      <c r="P2052" t="s">
        <v>658</v>
      </c>
      <c r="Q2052" t="s"/>
      <c r="R2052" t="s">
        <v>80</v>
      </c>
      <c r="S2052" t="s">
        <v>314</v>
      </c>
      <c r="T2052" t="s">
        <v>82</v>
      </c>
      <c r="U2052" t="s"/>
      <c r="V2052" t="s">
        <v>83</v>
      </c>
      <c r="W2052" t="s">
        <v>94</v>
      </c>
      <c r="X2052" t="s"/>
      <c r="Y2052" t="s">
        <v>85</v>
      </c>
      <c r="Z2052">
        <f>HYPERLINK("https://hotelmonitor-cachepage.eclerx.com/savepage/tk_1543911705450099_sr_2152.html","info")</f>
        <v/>
      </c>
      <c r="AA2052" t="n">
        <v>56845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/>
      <c r="AP2052" t="n">
        <v>101</v>
      </c>
      <c r="AQ2052" t="s">
        <v>88</v>
      </c>
      <c r="AR2052" t="s">
        <v>124</v>
      </c>
      <c r="AS2052" t="s"/>
      <c r="AT2052" t="s">
        <v>90</v>
      </c>
      <c r="AU2052" t="s"/>
      <c r="AV2052" t="s"/>
      <c r="AW2052" t="s"/>
      <c r="AX2052" t="s"/>
      <c r="AY2052" t="n">
        <v>2311893</v>
      </c>
      <c r="AZ2052" t="s">
        <v>322</v>
      </c>
      <c r="BA2052" t="s"/>
      <c r="BB2052" t="n">
        <v>28906</v>
      </c>
      <c r="BC2052" t="n">
        <v>0</v>
      </c>
      <c r="BD2052" t="n">
        <v>0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657</v>
      </c>
      <c r="F2053" t="n">
        <v>176651</v>
      </c>
      <c r="G2053" t="s">
        <v>74</v>
      </c>
      <c r="H2053" t="s">
        <v>75</v>
      </c>
      <c r="I2053" t="s"/>
      <c r="J2053" t="s">
        <v>74</v>
      </c>
      <c r="K2053" t="n">
        <v>100</v>
      </c>
      <c r="L2053" t="s">
        <v>76</v>
      </c>
      <c r="M2053" t="s"/>
      <c r="N2053" t="s">
        <v>293</v>
      </c>
      <c r="O2053" t="s">
        <v>78</v>
      </c>
      <c r="P2053" t="s">
        <v>658</v>
      </c>
      <c r="Q2053" t="s"/>
      <c r="R2053" t="s">
        <v>80</v>
      </c>
      <c r="S2053" t="s">
        <v>315</v>
      </c>
      <c r="T2053" t="s">
        <v>82</v>
      </c>
      <c r="U2053" t="s"/>
      <c r="V2053" t="s">
        <v>83</v>
      </c>
      <c r="W2053" t="s">
        <v>94</v>
      </c>
      <c r="X2053" t="s"/>
      <c r="Y2053" t="s">
        <v>85</v>
      </c>
      <c r="Z2053">
        <f>HYPERLINK("https://hotelmonitor-cachepage.eclerx.com/savepage/tk_1543911705450099_sr_2152.html","info")</f>
        <v/>
      </c>
      <c r="AA2053" t="n">
        <v>56845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/>
      <c r="AP2053" t="n">
        <v>101</v>
      </c>
      <c r="AQ2053" t="s">
        <v>88</v>
      </c>
      <c r="AR2053" t="s">
        <v>89</v>
      </c>
      <c r="AS2053" t="s"/>
      <c r="AT2053" t="s">
        <v>90</v>
      </c>
      <c r="AU2053" t="s"/>
      <c r="AV2053" t="s"/>
      <c r="AW2053" t="s"/>
      <c r="AX2053" t="s"/>
      <c r="AY2053" t="n">
        <v>2311893</v>
      </c>
      <c r="AZ2053" t="s">
        <v>322</v>
      </c>
      <c r="BA2053" t="s"/>
      <c r="BB2053" t="n">
        <v>28906</v>
      </c>
      <c r="BC2053" t="n">
        <v>0</v>
      </c>
      <c r="BD2053" t="n">
        <v>0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657</v>
      </c>
      <c r="F2054" t="n">
        <v>176651</v>
      </c>
      <c r="G2054" t="s">
        <v>74</v>
      </c>
      <c r="H2054" t="s">
        <v>75</v>
      </c>
      <c r="I2054" t="s"/>
      <c r="J2054" t="s">
        <v>74</v>
      </c>
      <c r="K2054" t="n">
        <v>101</v>
      </c>
      <c r="L2054" t="s">
        <v>76</v>
      </c>
      <c r="M2054" t="s"/>
      <c r="N2054" t="s">
        <v>660</v>
      </c>
      <c r="O2054" t="s">
        <v>78</v>
      </c>
      <c r="P2054" t="s">
        <v>658</v>
      </c>
      <c r="Q2054" t="s"/>
      <c r="R2054" t="s">
        <v>80</v>
      </c>
      <c r="S2054" t="s">
        <v>174</v>
      </c>
      <c r="T2054" t="s">
        <v>82</v>
      </c>
      <c r="U2054" t="s"/>
      <c r="V2054" t="s">
        <v>83</v>
      </c>
      <c r="W2054" t="s">
        <v>94</v>
      </c>
      <c r="X2054" t="s"/>
      <c r="Y2054" t="s">
        <v>85</v>
      </c>
      <c r="Z2054">
        <f>HYPERLINK("https://hotelmonitor-cachepage.eclerx.com/savepage/tk_1543911705450099_sr_2152.html","info")</f>
        <v/>
      </c>
      <c r="AA2054" t="n">
        <v>56845</v>
      </c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/>
      <c r="AP2054" t="n">
        <v>101</v>
      </c>
      <c r="AQ2054" t="s">
        <v>88</v>
      </c>
      <c r="AR2054" t="s">
        <v>116</v>
      </c>
      <c r="AS2054" t="s"/>
      <c r="AT2054" t="s">
        <v>90</v>
      </c>
      <c r="AU2054" t="s"/>
      <c r="AV2054" t="s"/>
      <c r="AW2054" t="s"/>
      <c r="AX2054" t="s"/>
      <c r="AY2054" t="n">
        <v>2311893</v>
      </c>
      <c r="AZ2054" t="s">
        <v>322</v>
      </c>
      <c r="BA2054" t="s"/>
      <c r="BB2054" t="n">
        <v>28906</v>
      </c>
      <c r="BC2054" t="n">
        <v>0</v>
      </c>
      <c r="BD2054" t="n">
        <v>0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657</v>
      </c>
      <c r="F2055" t="n">
        <v>176651</v>
      </c>
      <c r="G2055" t="s">
        <v>74</v>
      </c>
      <c r="H2055" t="s">
        <v>75</v>
      </c>
      <c r="I2055" t="s"/>
      <c r="J2055" t="s">
        <v>74</v>
      </c>
      <c r="K2055" t="n">
        <v>102</v>
      </c>
      <c r="L2055" t="s">
        <v>76</v>
      </c>
      <c r="M2055" t="s"/>
      <c r="N2055" t="s">
        <v>639</v>
      </c>
      <c r="O2055" t="s">
        <v>78</v>
      </c>
      <c r="P2055" t="s">
        <v>658</v>
      </c>
      <c r="Q2055" t="s"/>
      <c r="R2055" t="s">
        <v>80</v>
      </c>
      <c r="S2055" t="s">
        <v>316</v>
      </c>
      <c r="T2055" t="s">
        <v>82</v>
      </c>
      <c r="U2055" t="s"/>
      <c r="V2055" t="s">
        <v>83</v>
      </c>
      <c r="W2055" t="s">
        <v>94</v>
      </c>
      <c r="X2055" t="s"/>
      <c r="Y2055" t="s">
        <v>85</v>
      </c>
      <c r="Z2055">
        <f>HYPERLINK("https://hotelmonitor-cachepage.eclerx.com/savepage/tk_1543911705450099_sr_2152.html","info")</f>
        <v/>
      </c>
      <c r="AA2055" t="n">
        <v>56845</v>
      </c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/>
      <c r="AP2055" t="n">
        <v>101</v>
      </c>
      <c r="AQ2055" t="s">
        <v>88</v>
      </c>
      <c r="AR2055" t="s">
        <v>89</v>
      </c>
      <c r="AS2055" t="s"/>
      <c r="AT2055" t="s">
        <v>90</v>
      </c>
      <c r="AU2055" t="s"/>
      <c r="AV2055" t="s"/>
      <c r="AW2055" t="s"/>
      <c r="AX2055" t="s"/>
      <c r="AY2055" t="n">
        <v>2311893</v>
      </c>
      <c r="AZ2055" t="s">
        <v>322</v>
      </c>
      <c r="BA2055" t="s"/>
      <c r="BB2055" t="n">
        <v>28906</v>
      </c>
      <c r="BC2055" t="n">
        <v>0</v>
      </c>
      <c r="BD2055" t="n">
        <v>0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657</v>
      </c>
      <c r="F2056" t="n">
        <v>176651</v>
      </c>
      <c r="G2056" t="s">
        <v>74</v>
      </c>
      <c r="H2056" t="s">
        <v>75</v>
      </c>
      <c r="I2056" t="s"/>
      <c r="J2056" t="s">
        <v>74</v>
      </c>
      <c r="K2056" t="n">
        <v>102</v>
      </c>
      <c r="L2056" t="s">
        <v>76</v>
      </c>
      <c r="M2056" t="s"/>
      <c r="N2056" t="s">
        <v>293</v>
      </c>
      <c r="O2056" t="s">
        <v>78</v>
      </c>
      <c r="P2056" t="s">
        <v>658</v>
      </c>
      <c r="Q2056" t="s"/>
      <c r="R2056" t="s">
        <v>80</v>
      </c>
      <c r="S2056" t="s">
        <v>316</v>
      </c>
      <c r="T2056" t="s">
        <v>82</v>
      </c>
      <c r="U2056" t="s"/>
      <c r="V2056" t="s">
        <v>83</v>
      </c>
      <c r="W2056" t="s">
        <v>94</v>
      </c>
      <c r="X2056" t="s"/>
      <c r="Y2056" t="s">
        <v>85</v>
      </c>
      <c r="Z2056">
        <f>HYPERLINK("https://hotelmonitor-cachepage.eclerx.com/savepage/tk_1543911705450099_sr_2152.html","info")</f>
        <v/>
      </c>
      <c r="AA2056" t="n">
        <v>56845</v>
      </c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/>
      <c r="AP2056" t="n">
        <v>101</v>
      </c>
      <c r="AQ2056" t="s">
        <v>88</v>
      </c>
      <c r="AR2056" t="s">
        <v>89</v>
      </c>
      <c r="AS2056" t="s"/>
      <c r="AT2056" t="s">
        <v>90</v>
      </c>
      <c r="AU2056" t="s"/>
      <c r="AV2056" t="s"/>
      <c r="AW2056" t="s"/>
      <c r="AX2056" t="s"/>
      <c r="AY2056" t="n">
        <v>2311893</v>
      </c>
      <c r="AZ2056" t="s">
        <v>322</v>
      </c>
      <c r="BA2056" t="s"/>
      <c r="BB2056" t="n">
        <v>28906</v>
      </c>
      <c r="BC2056" t="n">
        <v>0</v>
      </c>
      <c r="BD2056" t="n">
        <v>0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657</v>
      </c>
      <c r="F2057" t="n">
        <v>176651</v>
      </c>
      <c r="G2057" t="s">
        <v>74</v>
      </c>
      <c r="H2057" t="s">
        <v>75</v>
      </c>
      <c r="I2057" t="s"/>
      <c r="J2057" t="s">
        <v>74</v>
      </c>
      <c r="K2057" t="n">
        <v>106</v>
      </c>
      <c r="L2057" t="s">
        <v>76</v>
      </c>
      <c r="M2057" t="s"/>
      <c r="N2057" t="s">
        <v>191</v>
      </c>
      <c r="O2057" t="s">
        <v>78</v>
      </c>
      <c r="P2057" t="s">
        <v>658</v>
      </c>
      <c r="Q2057" t="s"/>
      <c r="R2057" t="s">
        <v>80</v>
      </c>
      <c r="S2057" t="s">
        <v>178</v>
      </c>
      <c r="T2057" t="s">
        <v>82</v>
      </c>
      <c r="U2057" t="s"/>
      <c r="V2057" t="s">
        <v>83</v>
      </c>
      <c r="W2057" t="s">
        <v>94</v>
      </c>
      <c r="X2057" t="s"/>
      <c r="Y2057" t="s">
        <v>85</v>
      </c>
      <c r="Z2057">
        <f>HYPERLINK("https://hotelmonitor-cachepage.eclerx.com/savepage/tk_1543911705450099_sr_2152.html","info")</f>
        <v/>
      </c>
      <c r="AA2057" t="n">
        <v>56845</v>
      </c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/>
      <c r="AP2057" t="n">
        <v>101</v>
      </c>
      <c r="AQ2057" t="s">
        <v>88</v>
      </c>
      <c r="AR2057" t="s">
        <v>89</v>
      </c>
      <c r="AS2057" t="s"/>
      <c r="AT2057" t="s">
        <v>90</v>
      </c>
      <c r="AU2057" t="s"/>
      <c r="AV2057" t="s"/>
      <c r="AW2057" t="s"/>
      <c r="AX2057" t="s"/>
      <c r="AY2057" t="n">
        <v>2311893</v>
      </c>
      <c r="AZ2057" t="s">
        <v>322</v>
      </c>
      <c r="BA2057" t="s"/>
      <c r="BB2057" t="n">
        <v>28906</v>
      </c>
      <c r="BC2057" t="n">
        <v>0</v>
      </c>
      <c r="BD2057" t="n">
        <v>0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657</v>
      </c>
      <c r="F2058" t="n">
        <v>176651</v>
      </c>
      <c r="G2058" t="s">
        <v>74</v>
      </c>
      <c r="H2058" t="s">
        <v>75</v>
      </c>
      <c r="I2058" t="s"/>
      <c r="J2058" t="s">
        <v>74</v>
      </c>
      <c r="K2058" t="n">
        <v>108</v>
      </c>
      <c r="L2058" t="s">
        <v>76</v>
      </c>
      <c r="M2058" t="s"/>
      <c r="N2058" t="s">
        <v>339</v>
      </c>
      <c r="O2058" t="s">
        <v>78</v>
      </c>
      <c r="P2058" t="s">
        <v>658</v>
      </c>
      <c r="Q2058" t="s"/>
      <c r="R2058" t="s">
        <v>80</v>
      </c>
      <c r="S2058" t="s">
        <v>269</v>
      </c>
      <c r="T2058" t="s">
        <v>82</v>
      </c>
      <c r="U2058" t="s"/>
      <c r="V2058" t="s">
        <v>83</v>
      </c>
      <c r="W2058" t="s">
        <v>94</v>
      </c>
      <c r="X2058" t="s"/>
      <c r="Y2058" t="s">
        <v>85</v>
      </c>
      <c r="Z2058">
        <f>HYPERLINK("https://hotelmonitor-cachepage.eclerx.com/savepage/tk_1543911705450099_sr_2152.html","info")</f>
        <v/>
      </c>
      <c r="AA2058" t="n">
        <v>56845</v>
      </c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/>
      <c r="AP2058" t="n">
        <v>101</v>
      </c>
      <c r="AQ2058" t="s">
        <v>88</v>
      </c>
      <c r="AR2058" t="s">
        <v>89</v>
      </c>
      <c r="AS2058" t="s"/>
      <c r="AT2058" t="s">
        <v>90</v>
      </c>
      <c r="AU2058" t="s"/>
      <c r="AV2058" t="s"/>
      <c r="AW2058" t="s"/>
      <c r="AX2058" t="s"/>
      <c r="AY2058" t="n">
        <v>2311893</v>
      </c>
      <c r="AZ2058" t="s">
        <v>322</v>
      </c>
      <c r="BA2058" t="s"/>
      <c r="BB2058" t="n">
        <v>28906</v>
      </c>
      <c r="BC2058" t="n">
        <v>0</v>
      </c>
      <c r="BD2058" t="n">
        <v>0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657</v>
      </c>
      <c r="F2059" t="n">
        <v>176651</v>
      </c>
      <c r="G2059" t="s">
        <v>74</v>
      </c>
      <c r="H2059" t="s">
        <v>75</v>
      </c>
      <c r="I2059" t="s"/>
      <c r="J2059" t="s">
        <v>74</v>
      </c>
      <c r="K2059" t="n">
        <v>108</v>
      </c>
      <c r="L2059" t="s">
        <v>76</v>
      </c>
      <c r="M2059" t="s"/>
      <c r="N2059" t="s">
        <v>191</v>
      </c>
      <c r="O2059" t="s">
        <v>78</v>
      </c>
      <c r="P2059" t="s">
        <v>658</v>
      </c>
      <c r="Q2059" t="s"/>
      <c r="R2059" t="s">
        <v>80</v>
      </c>
      <c r="S2059" t="s">
        <v>269</v>
      </c>
      <c r="T2059" t="s">
        <v>82</v>
      </c>
      <c r="U2059" t="s"/>
      <c r="V2059" t="s">
        <v>83</v>
      </c>
      <c r="W2059" t="s">
        <v>94</v>
      </c>
      <c r="X2059" t="s"/>
      <c r="Y2059" t="s">
        <v>85</v>
      </c>
      <c r="Z2059">
        <f>HYPERLINK("https://hotelmonitor-cachepage.eclerx.com/savepage/tk_1543911705450099_sr_2152.html","info")</f>
        <v/>
      </c>
      <c r="AA2059" t="n">
        <v>56845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/>
      <c r="AP2059" t="n">
        <v>101</v>
      </c>
      <c r="AQ2059" t="s">
        <v>88</v>
      </c>
      <c r="AR2059" t="s">
        <v>89</v>
      </c>
      <c r="AS2059" t="s"/>
      <c r="AT2059" t="s">
        <v>90</v>
      </c>
      <c r="AU2059" t="s"/>
      <c r="AV2059" t="s"/>
      <c r="AW2059" t="s"/>
      <c r="AX2059" t="s"/>
      <c r="AY2059" t="n">
        <v>2311893</v>
      </c>
      <c r="AZ2059" t="s">
        <v>322</v>
      </c>
      <c r="BA2059" t="s"/>
      <c r="BB2059" t="n">
        <v>28906</v>
      </c>
      <c r="BC2059" t="n">
        <v>0</v>
      </c>
      <c r="BD2059" t="n">
        <v>0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657</v>
      </c>
      <c r="F2060" t="n">
        <v>176651</v>
      </c>
      <c r="G2060" t="s">
        <v>74</v>
      </c>
      <c r="H2060" t="s">
        <v>75</v>
      </c>
      <c r="I2060" t="s"/>
      <c r="J2060" t="s">
        <v>74</v>
      </c>
      <c r="K2060" t="n">
        <v>111</v>
      </c>
      <c r="L2060" t="s">
        <v>76</v>
      </c>
      <c r="M2060" t="s"/>
      <c r="N2060" t="s">
        <v>290</v>
      </c>
      <c r="O2060" t="s">
        <v>78</v>
      </c>
      <c r="P2060" t="s">
        <v>658</v>
      </c>
      <c r="Q2060" t="s"/>
      <c r="R2060" t="s">
        <v>80</v>
      </c>
      <c r="S2060" t="s">
        <v>179</v>
      </c>
      <c r="T2060" t="s">
        <v>82</v>
      </c>
      <c r="U2060" t="s"/>
      <c r="V2060" t="s">
        <v>83</v>
      </c>
      <c r="W2060" t="s">
        <v>84</v>
      </c>
      <c r="X2060" t="s"/>
      <c r="Y2060" t="s">
        <v>85</v>
      </c>
      <c r="Z2060">
        <f>HYPERLINK("https://hotelmonitor-cachepage.eclerx.com/savepage/tk_1543911705450099_sr_2152.html","info")</f>
        <v/>
      </c>
      <c r="AA2060" t="n">
        <v>56845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/>
      <c r="AP2060" t="n">
        <v>101</v>
      </c>
      <c r="AQ2060" t="s">
        <v>88</v>
      </c>
      <c r="AR2060" t="s">
        <v>121</v>
      </c>
      <c r="AS2060" t="s"/>
      <c r="AT2060" t="s">
        <v>90</v>
      </c>
      <c r="AU2060" t="s"/>
      <c r="AV2060" t="s"/>
      <c r="AW2060" t="s"/>
      <c r="AX2060" t="s"/>
      <c r="AY2060" t="n">
        <v>2311893</v>
      </c>
      <c r="AZ2060" t="s">
        <v>322</v>
      </c>
      <c r="BA2060" t="s"/>
      <c r="BB2060" t="n">
        <v>28906</v>
      </c>
      <c r="BC2060" t="n">
        <v>0</v>
      </c>
      <c r="BD2060" t="n">
        <v>0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92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657</v>
      </c>
      <c r="F2061" t="n">
        <v>176651</v>
      </c>
      <c r="G2061" t="s">
        <v>74</v>
      </c>
      <c r="H2061" t="s">
        <v>75</v>
      </c>
      <c r="I2061" t="s"/>
      <c r="J2061" t="s">
        <v>74</v>
      </c>
      <c r="K2061" t="n">
        <v>116</v>
      </c>
      <c r="L2061" t="s">
        <v>76</v>
      </c>
      <c r="M2061" t="s"/>
      <c r="N2061" t="s">
        <v>184</v>
      </c>
      <c r="O2061" t="s">
        <v>78</v>
      </c>
      <c r="P2061" t="s">
        <v>658</v>
      </c>
      <c r="Q2061" t="s"/>
      <c r="R2061" t="s">
        <v>80</v>
      </c>
      <c r="S2061" t="s">
        <v>132</v>
      </c>
      <c r="T2061" t="s">
        <v>82</v>
      </c>
      <c r="U2061" t="s"/>
      <c r="V2061" t="s">
        <v>83</v>
      </c>
      <c r="W2061" t="s">
        <v>84</v>
      </c>
      <c r="X2061" t="s"/>
      <c r="Y2061" t="s">
        <v>85</v>
      </c>
      <c r="Z2061">
        <f>HYPERLINK("https://hotelmonitor-cachepage.eclerx.com/savepage/tk_1543911705450099_sr_2152.html","info")</f>
        <v/>
      </c>
      <c r="AA2061" t="n">
        <v>56845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/>
      <c r="AP2061" t="n">
        <v>101</v>
      </c>
      <c r="AQ2061" t="s">
        <v>88</v>
      </c>
      <c r="AR2061" t="s">
        <v>121</v>
      </c>
      <c r="AS2061" t="s"/>
      <c r="AT2061" t="s">
        <v>90</v>
      </c>
      <c r="AU2061" t="s"/>
      <c r="AV2061" t="s"/>
      <c r="AW2061" t="s"/>
      <c r="AX2061" t="s"/>
      <c r="AY2061" t="n">
        <v>2311893</v>
      </c>
      <c r="AZ2061" t="s">
        <v>322</v>
      </c>
      <c r="BA2061" t="s"/>
      <c r="BB2061" t="n">
        <v>28906</v>
      </c>
      <c r="BC2061" t="n">
        <v>0</v>
      </c>
      <c r="BD2061" t="n">
        <v>0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92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657</v>
      </c>
      <c r="F2062" t="n">
        <v>176651</v>
      </c>
      <c r="G2062" t="s">
        <v>74</v>
      </c>
      <c r="H2062" t="s">
        <v>75</v>
      </c>
      <c r="I2062" t="s"/>
      <c r="J2062" t="s">
        <v>74</v>
      </c>
      <c r="K2062" t="n">
        <v>117</v>
      </c>
      <c r="L2062" t="s">
        <v>76</v>
      </c>
      <c r="M2062" t="s"/>
      <c r="N2062" t="s">
        <v>659</v>
      </c>
      <c r="O2062" t="s">
        <v>78</v>
      </c>
      <c r="P2062" t="s">
        <v>658</v>
      </c>
      <c r="Q2062" t="s"/>
      <c r="R2062" t="s">
        <v>80</v>
      </c>
      <c r="S2062" t="s">
        <v>526</v>
      </c>
      <c r="T2062" t="s">
        <v>82</v>
      </c>
      <c r="U2062" t="s"/>
      <c r="V2062" t="s">
        <v>83</v>
      </c>
      <c r="W2062" t="s">
        <v>84</v>
      </c>
      <c r="X2062" t="s"/>
      <c r="Y2062" t="s">
        <v>85</v>
      </c>
      <c r="Z2062">
        <f>HYPERLINK("https://hotelmonitor-cachepage.eclerx.com/savepage/tk_1543911705450099_sr_2152.html","info")</f>
        <v/>
      </c>
      <c r="AA2062" t="n">
        <v>56845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/>
      <c r="AP2062" t="n">
        <v>101</v>
      </c>
      <c r="AQ2062" t="s">
        <v>88</v>
      </c>
      <c r="AR2062" t="s">
        <v>110</v>
      </c>
      <c r="AS2062" t="s"/>
      <c r="AT2062" t="s">
        <v>90</v>
      </c>
      <c r="AU2062" t="s"/>
      <c r="AV2062" t="s"/>
      <c r="AW2062" t="s"/>
      <c r="AX2062" t="s"/>
      <c r="AY2062" t="n">
        <v>2311893</v>
      </c>
      <c r="AZ2062" t="s">
        <v>322</v>
      </c>
      <c r="BA2062" t="s"/>
      <c r="BB2062" t="n">
        <v>28906</v>
      </c>
      <c r="BC2062" t="n">
        <v>0</v>
      </c>
      <c r="BD2062" t="n">
        <v>0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92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657</v>
      </c>
      <c r="F2063" t="n">
        <v>176651</v>
      </c>
      <c r="G2063" t="s">
        <v>74</v>
      </c>
      <c r="H2063" t="s">
        <v>75</v>
      </c>
      <c r="I2063" t="s"/>
      <c r="J2063" t="s">
        <v>74</v>
      </c>
      <c r="K2063" t="n">
        <v>120</v>
      </c>
      <c r="L2063" t="s">
        <v>76</v>
      </c>
      <c r="M2063" t="s"/>
      <c r="N2063" t="s">
        <v>349</v>
      </c>
      <c r="O2063" t="s">
        <v>78</v>
      </c>
      <c r="P2063" t="s">
        <v>658</v>
      </c>
      <c r="Q2063" t="s"/>
      <c r="R2063" t="s">
        <v>80</v>
      </c>
      <c r="S2063" t="s">
        <v>286</v>
      </c>
      <c r="T2063" t="s">
        <v>82</v>
      </c>
      <c r="U2063" t="s"/>
      <c r="V2063" t="s">
        <v>83</v>
      </c>
      <c r="W2063" t="s">
        <v>84</v>
      </c>
      <c r="X2063" t="s"/>
      <c r="Y2063" t="s">
        <v>85</v>
      </c>
      <c r="Z2063">
        <f>HYPERLINK("https://hotelmonitor-cachepage.eclerx.com/savepage/tk_1543911705450099_sr_2152.html","info")</f>
        <v/>
      </c>
      <c r="AA2063" t="n">
        <v>56845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/>
      <c r="AP2063" t="n">
        <v>101</v>
      </c>
      <c r="AQ2063" t="s">
        <v>88</v>
      </c>
      <c r="AR2063" t="s">
        <v>113</v>
      </c>
      <c r="AS2063" t="s"/>
      <c r="AT2063" t="s">
        <v>90</v>
      </c>
      <c r="AU2063" t="s"/>
      <c r="AV2063" t="s"/>
      <c r="AW2063" t="s"/>
      <c r="AX2063" t="s"/>
      <c r="AY2063" t="n">
        <v>2311893</v>
      </c>
      <c r="AZ2063" t="s">
        <v>322</v>
      </c>
      <c r="BA2063" t="s"/>
      <c r="BB2063" t="n">
        <v>28906</v>
      </c>
      <c r="BC2063" t="n">
        <v>0</v>
      </c>
      <c r="BD2063" t="n">
        <v>0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92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657</v>
      </c>
      <c r="F2064" t="n">
        <v>176651</v>
      </c>
      <c r="G2064" t="s">
        <v>74</v>
      </c>
      <c r="H2064" t="s">
        <v>75</v>
      </c>
      <c r="I2064" t="s"/>
      <c r="J2064" t="s">
        <v>74</v>
      </c>
      <c r="K2064" t="n">
        <v>121</v>
      </c>
      <c r="L2064" t="s">
        <v>76</v>
      </c>
      <c r="M2064" t="s"/>
      <c r="N2064" t="s">
        <v>635</v>
      </c>
      <c r="O2064" t="s">
        <v>78</v>
      </c>
      <c r="P2064" t="s">
        <v>658</v>
      </c>
      <c r="Q2064" t="s"/>
      <c r="R2064" t="s">
        <v>80</v>
      </c>
      <c r="S2064" t="s">
        <v>133</v>
      </c>
      <c r="T2064" t="s">
        <v>82</v>
      </c>
      <c r="U2064" t="s"/>
      <c r="V2064" t="s">
        <v>83</v>
      </c>
      <c r="W2064" t="s">
        <v>84</v>
      </c>
      <c r="X2064" t="s"/>
      <c r="Y2064" t="s">
        <v>85</v>
      </c>
      <c r="Z2064">
        <f>HYPERLINK("https://hotelmonitor-cachepage.eclerx.com/savepage/tk_1543911705450099_sr_2152.html","info")</f>
        <v/>
      </c>
      <c r="AA2064" t="n">
        <v>56845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/>
      <c r="AP2064" t="n">
        <v>101</v>
      </c>
      <c r="AQ2064" t="s">
        <v>88</v>
      </c>
      <c r="AR2064" t="s">
        <v>103</v>
      </c>
      <c r="AS2064" t="s"/>
      <c r="AT2064" t="s">
        <v>90</v>
      </c>
      <c r="AU2064" t="s"/>
      <c r="AV2064" t="s"/>
      <c r="AW2064" t="s"/>
      <c r="AX2064" t="s"/>
      <c r="AY2064" t="n">
        <v>2311893</v>
      </c>
      <c r="AZ2064" t="s">
        <v>322</v>
      </c>
      <c r="BA2064" t="s"/>
      <c r="BB2064" t="n">
        <v>28906</v>
      </c>
      <c r="BC2064" t="n">
        <v>0</v>
      </c>
      <c r="BD2064" t="n">
        <v>0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92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657</v>
      </c>
      <c r="F2065" t="n">
        <v>176651</v>
      </c>
      <c r="G2065" t="s">
        <v>74</v>
      </c>
      <c r="H2065" t="s">
        <v>75</v>
      </c>
      <c r="I2065" t="s"/>
      <c r="J2065" t="s">
        <v>74</v>
      </c>
      <c r="K2065" t="n">
        <v>121</v>
      </c>
      <c r="L2065" t="s">
        <v>76</v>
      </c>
      <c r="M2065" t="s"/>
      <c r="N2065" t="s">
        <v>290</v>
      </c>
      <c r="O2065" t="s">
        <v>78</v>
      </c>
      <c r="P2065" t="s">
        <v>658</v>
      </c>
      <c r="Q2065" t="s"/>
      <c r="R2065" t="s">
        <v>80</v>
      </c>
      <c r="S2065" t="s">
        <v>133</v>
      </c>
      <c r="T2065" t="s">
        <v>82</v>
      </c>
      <c r="U2065" t="s"/>
      <c r="V2065" t="s">
        <v>83</v>
      </c>
      <c r="W2065" t="s">
        <v>84</v>
      </c>
      <c r="X2065" t="s"/>
      <c r="Y2065" t="s">
        <v>85</v>
      </c>
      <c r="Z2065">
        <f>HYPERLINK("https://hotelmonitor-cachepage.eclerx.com/savepage/tk_1543911705450099_sr_2152.html","info")</f>
        <v/>
      </c>
      <c r="AA2065" t="n">
        <v>56845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/>
      <c r="AP2065" t="n">
        <v>101</v>
      </c>
      <c r="AQ2065" t="s">
        <v>88</v>
      </c>
      <c r="AR2065" t="s">
        <v>119</v>
      </c>
      <c r="AS2065" t="s"/>
      <c r="AT2065" t="s">
        <v>90</v>
      </c>
      <c r="AU2065" t="s"/>
      <c r="AV2065" t="s"/>
      <c r="AW2065" t="s"/>
      <c r="AX2065" t="s"/>
      <c r="AY2065" t="n">
        <v>2311893</v>
      </c>
      <c r="AZ2065" t="s">
        <v>322</v>
      </c>
      <c r="BA2065" t="s"/>
      <c r="BB2065" t="n">
        <v>28906</v>
      </c>
      <c r="BC2065" t="n">
        <v>0</v>
      </c>
      <c r="BD2065" t="n">
        <v>0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92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657</v>
      </c>
      <c r="F2066" t="n">
        <v>176651</v>
      </c>
      <c r="G2066" t="s">
        <v>74</v>
      </c>
      <c r="H2066" t="s">
        <v>75</v>
      </c>
      <c r="I2066" t="s"/>
      <c r="J2066" t="s">
        <v>74</v>
      </c>
      <c r="K2066" t="n">
        <v>122</v>
      </c>
      <c r="L2066" t="s">
        <v>76</v>
      </c>
      <c r="M2066" t="s"/>
      <c r="N2066" t="s">
        <v>660</v>
      </c>
      <c r="O2066" t="s">
        <v>78</v>
      </c>
      <c r="P2066" t="s">
        <v>658</v>
      </c>
      <c r="Q2066" t="s"/>
      <c r="R2066" t="s">
        <v>80</v>
      </c>
      <c r="S2066" t="s">
        <v>288</v>
      </c>
      <c r="T2066" t="s">
        <v>82</v>
      </c>
      <c r="U2066" t="s"/>
      <c r="V2066" t="s">
        <v>83</v>
      </c>
      <c r="W2066" t="s">
        <v>84</v>
      </c>
      <c r="X2066" t="s"/>
      <c r="Y2066" t="s">
        <v>85</v>
      </c>
      <c r="Z2066">
        <f>HYPERLINK("https://hotelmonitor-cachepage.eclerx.com/savepage/tk_1543911705450099_sr_2152.html","info")</f>
        <v/>
      </c>
      <c r="AA2066" t="n">
        <v>56845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/>
      <c r="AP2066" t="n">
        <v>101</v>
      </c>
      <c r="AQ2066" t="s">
        <v>88</v>
      </c>
      <c r="AR2066" t="s">
        <v>110</v>
      </c>
      <c r="AS2066" t="s"/>
      <c r="AT2066" t="s">
        <v>90</v>
      </c>
      <c r="AU2066" t="s"/>
      <c r="AV2066" t="s"/>
      <c r="AW2066" t="s"/>
      <c r="AX2066" t="s"/>
      <c r="AY2066" t="n">
        <v>2311893</v>
      </c>
      <c r="AZ2066" t="s">
        <v>322</v>
      </c>
      <c r="BA2066" t="s"/>
      <c r="BB2066" t="n">
        <v>28906</v>
      </c>
      <c r="BC2066" t="n">
        <v>0</v>
      </c>
      <c r="BD2066" t="n">
        <v>0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92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657</v>
      </c>
      <c r="F2067" t="n">
        <v>176651</v>
      </c>
      <c r="G2067" t="s">
        <v>74</v>
      </c>
      <c r="H2067" t="s">
        <v>75</v>
      </c>
      <c r="I2067" t="s"/>
      <c r="J2067" t="s">
        <v>74</v>
      </c>
      <c r="K2067" t="n">
        <v>123</v>
      </c>
      <c r="L2067" t="s">
        <v>76</v>
      </c>
      <c r="M2067" t="s"/>
      <c r="N2067" t="s">
        <v>659</v>
      </c>
      <c r="O2067" t="s">
        <v>78</v>
      </c>
      <c r="P2067" t="s">
        <v>658</v>
      </c>
      <c r="Q2067" t="s"/>
      <c r="R2067" t="s">
        <v>80</v>
      </c>
      <c r="S2067" t="s">
        <v>270</v>
      </c>
      <c r="T2067" t="s">
        <v>82</v>
      </c>
      <c r="U2067" t="s"/>
      <c r="V2067" t="s">
        <v>83</v>
      </c>
      <c r="W2067" t="s">
        <v>84</v>
      </c>
      <c r="X2067" t="s"/>
      <c r="Y2067" t="s">
        <v>85</v>
      </c>
      <c r="Z2067">
        <f>HYPERLINK("https://hotelmonitor-cachepage.eclerx.com/savepage/tk_1543911705450099_sr_2152.html","info")</f>
        <v/>
      </c>
      <c r="AA2067" t="n">
        <v>56845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87</v>
      </c>
      <c r="AO2067" t="s"/>
      <c r="AP2067" t="n">
        <v>101</v>
      </c>
      <c r="AQ2067" t="s">
        <v>88</v>
      </c>
      <c r="AR2067" t="s">
        <v>116</v>
      </c>
      <c r="AS2067" t="s"/>
      <c r="AT2067" t="s">
        <v>90</v>
      </c>
      <c r="AU2067" t="s"/>
      <c r="AV2067" t="s"/>
      <c r="AW2067" t="s"/>
      <c r="AX2067" t="s"/>
      <c r="AY2067" t="n">
        <v>2311893</v>
      </c>
      <c r="AZ2067" t="s">
        <v>322</v>
      </c>
      <c r="BA2067" t="s"/>
      <c r="BB2067" t="n">
        <v>28906</v>
      </c>
      <c r="BC2067" t="n">
        <v>0</v>
      </c>
      <c r="BD2067" t="n">
        <v>0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657</v>
      </c>
      <c r="F2068" t="n">
        <v>176651</v>
      </c>
      <c r="G2068" t="s">
        <v>74</v>
      </c>
      <c r="H2068" t="s">
        <v>75</v>
      </c>
      <c r="I2068" t="s"/>
      <c r="J2068" t="s">
        <v>74</v>
      </c>
      <c r="K2068" t="n">
        <v>123</v>
      </c>
      <c r="L2068" t="s">
        <v>76</v>
      </c>
      <c r="M2068" t="s"/>
      <c r="N2068" t="s">
        <v>290</v>
      </c>
      <c r="O2068" t="s">
        <v>78</v>
      </c>
      <c r="P2068" t="s">
        <v>658</v>
      </c>
      <c r="Q2068" t="s"/>
      <c r="R2068" t="s">
        <v>80</v>
      </c>
      <c r="S2068" t="s">
        <v>270</v>
      </c>
      <c r="T2068" t="s">
        <v>82</v>
      </c>
      <c r="U2068" t="s"/>
      <c r="V2068" t="s">
        <v>83</v>
      </c>
      <c r="W2068" t="s">
        <v>84</v>
      </c>
      <c r="X2068" t="s"/>
      <c r="Y2068" t="s">
        <v>85</v>
      </c>
      <c r="Z2068">
        <f>HYPERLINK("https://hotelmonitor-cachepage.eclerx.com/savepage/tk_1543911705450099_sr_2152.html","info")</f>
        <v/>
      </c>
      <c r="AA2068" t="n">
        <v>56845</v>
      </c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87</v>
      </c>
      <c r="AO2068" t="s"/>
      <c r="AP2068" t="n">
        <v>101</v>
      </c>
      <c r="AQ2068" t="s">
        <v>88</v>
      </c>
      <c r="AR2068" t="s">
        <v>124</v>
      </c>
      <c r="AS2068" t="s"/>
      <c r="AT2068" t="s">
        <v>90</v>
      </c>
      <c r="AU2068" t="s"/>
      <c r="AV2068" t="s"/>
      <c r="AW2068" t="s"/>
      <c r="AX2068" t="s"/>
      <c r="AY2068" t="n">
        <v>2311893</v>
      </c>
      <c r="AZ2068" t="s">
        <v>322</v>
      </c>
      <c r="BA2068" t="s"/>
      <c r="BB2068" t="n">
        <v>28906</v>
      </c>
      <c r="BC2068" t="n">
        <v>0</v>
      </c>
      <c r="BD2068" t="n">
        <v>0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657</v>
      </c>
      <c r="F2069" t="n">
        <v>176651</v>
      </c>
      <c r="G2069" t="s">
        <v>74</v>
      </c>
      <c r="H2069" t="s">
        <v>75</v>
      </c>
      <c r="I2069" t="s"/>
      <c r="J2069" t="s">
        <v>74</v>
      </c>
      <c r="K2069" t="n">
        <v>127</v>
      </c>
      <c r="L2069" t="s">
        <v>76</v>
      </c>
      <c r="M2069" t="s"/>
      <c r="N2069" t="s">
        <v>293</v>
      </c>
      <c r="O2069" t="s">
        <v>78</v>
      </c>
      <c r="P2069" t="s">
        <v>658</v>
      </c>
      <c r="Q2069" t="s"/>
      <c r="R2069" t="s">
        <v>80</v>
      </c>
      <c r="S2069" t="s">
        <v>291</v>
      </c>
      <c r="T2069" t="s">
        <v>82</v>
      </c>
      <c r="U2069" t="s"/>
      <c r="V2069" t="s">
        <v>83</v>
      </c>
      <c r="W2069" t="s">
        <v>84</v>
      </c>
      <c r="X2069" t="s"/>
      <c r="Y2069" t="s">
        <v>85</v>
      </c>
      <c r="Z2069">
        <f>HYPERLINK("https://hotelmonitor-cachepage.eclerx.com/savepage/tk_1543911705450099_sr_2152.html","info")</f>
        <v/>
      </c>
      <c r="AA2069" t="n">
        <v>56845</v>
      </c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87</v>
      </c>
      <c r="AO2069" t="s"/>
      <c r="AP2069" t="n">
        <v>101</v>
      </c>
      <c r="AQ2069" t="s">
        <v>88</v>
      </c>
      <c r="AR2069" t="s">
        <v>89</v>
      </c>
      <c r="AS2069" t="s"/>
      <c r="AT2069" t="s">
        <v>90</v>
      </c>
      <c r="AU2069" t="s"/>
      <c r="AV2069" t="s"/>
      <c r="AW2069" t="s"/>
      <c r="AX2069" t="s"/>
      <c r="AY2069" t="n">
        <v>2311893</v>
      </c>
      <c r="AZ2069" t="s">
        <v>322</v>
      </c>
      <c r="BA2069" t="s"/>
      <c r="BB2069" t="n">
        <v>28906</v>
      </c>
      <c r="BC2069" t="n">
        <v>0</v>
      </c>
      <c r="BD2069" t="n">
        <v>0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657</v>
      </c>
      <c r="F2070" t="n">
        <v>176651</v>
      </c>
      <c r="G2070" t="s">
        <v>74</v>
      </c>
      <c r="H2070" t="s">
        <v>75</v>
      </c>
      <c r="I2070" t="s"/>
      <c r="J2070" t="s">
        <v>74</v>
      </c>
      <c r="K2070" t="n">
        <v>127</v>
      </c>
      <c r="L2070" t="s">
        <v>76</v>
      </c>
      <c r="M2070" t="s"/>
      <c r="N2070" t="s">
        <v>184</v>
      </c>
      <c r="O2070" t="s">
        <v>78</v>
      </c>
      <c r="P2070" t="s">
        <v>658</v>
      </c>
      <c r="Q2070" t="s"/>
      <c r="R2070" t="s">
        <v>80</v>
      </c>
      <c r="S2070" t="s">
        <v>291</v>
      </c>
      <c r="T2070" t="s">
        <v>82</v>
      </c>
      <c r="U2070" t="s"/>
      <c r="V2070" t="s">
        <v>83</v>
      </c>
      <c r="W2070" t="s">
        <v>84</v>
      </c>
      <c r="X2070" t="s"/>
      <c r="Y2070" t="s">
        <v>85</v>
      </c>
      <c r="Z2070">
        <f>HYPERLINK("https://hotelmonitor-cachepage.eclerx.com/savepage/tk_1543911705450099_sr_2152.html","info")</f>
        <v/>
      </c>
      <c r="AA2070" t="n">
        <v>56845</v>
      </c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87</v>
      </c>
      <c r="AO2070" t="s"/>
      <c r="AP2070" t="n">
        <v>101</v>
      </c>
      <c r="AQ2070" t="s">
        <v>88</v>
      </c>
      <c r="AR2070" t="s">
        <v>119</v>
      </c>
      <c r="AS2070" t="s"/>
      <c r="AT2070" t="s">
        <v>90</v>
      </c>
      <c r="AU2070" t="s"/>
      <c r="AV2070" t="s"/>
      <c r="AW2070" t="s"/>
      <c r="AX2070" t="s"/>
      <c r="AY2070" t="n">
        <v>2311893</v>
      </c>
      <c r="AZ2070" t="s">
        <v>322</v>
      </c>
      <c r="BA2070" t="s"/>
      <c r="BB2070" t="n">
        <v>28906</v>
      </c>
      <c r="BC2070" t="n">
        <v>0</v>
      </c>
      <c r="BD2070" t="n">
        <v>0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657</v>
      </c>
      <c r="F2071" t="n">
        <v>176651</v>
      </c>
      <c r="G2071" t="s">
        <v>74</v>
      </c>
      <c r="H2071" t="s">
        <v>75</v>
      </c>
      <c r="I2071" t="s"/>
      <c r="J2071" t="s">
        <v>74</v>
      </c>
      <c r="K2071" t="n">
        <v>128</v>
      </c>
      <c r="L2071" t="s">
        <v>76</v>
      </c>
      <c r="M2071" t="s"/>
      <c r="N2071" t="s">
        <v>293</v>
      </c>
      <c r="O2071" t="s">
        <v>78</v>
      </c>
      <c r="P2071" t="s">
        <v>658</v>
      </c>
      <c r="Q2071" t="s"/>
      <c r="R2071" t="s">
        <v>80</v>
      </c>
      <c r="S2071" t="s">
        <v>558</v>
      </c>
      <c r="T2071" t="s">
        <v>82</v>
      </c>
      <c r="U2071" t="s"/>
      <c r="V2071" t="s">
        <v>83</v>
      </c>
      <c r="W2071" t="s">
        <v>84</v>
      </c>
      <c r="X2071" t="s"/>
      <c r="Y2071" t="s">
        <v>85</v>
      </c>
      <c r="Z2071">
        <f>HYPERLINK("https://hotelmonitor-cachepage.eclerx.com/savepage/tk_1543911705450099_sr_2152.html","info")</f>
        <v/>
      </c>
      <c r="AA2071" t="n">
        <v>56845</v>
      </c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87</v>
      </c>
      <c r="AO2071" t="s"/>
      <c r="AP2071" t="n">
        <v>101</v>
      </c>
      <c r="AQ2071" t="s">
        <v>88</v>
      </c>
      <c r="AR2071" t="s">
        <v>89</v>
      </c>
      <c r="AS2071" t="s"/>
      <c r="AT2071" t="s">
        <v>90</v>
      </c>
      <c r="AU2071" t="s"/>
      <c r="AV2071" t="s"/>
      <c r="AW2071" t="s"/>
      <c r="AX2071" t="s"/>
      <c r="AY2071" t="n">
        <v>2311893</v>
      </c>
      <c r="AZ2071" t="s">
        <v>322</v>
      </c>
      <c r="BA2071" t="s"/>
      <c r="BB2071" t="n">
        <v>28906</v>
      </c>
      <c r="BC2071" t="n">
        <v>0</v>
      </c>
      <c r="BD2071" t="n">
        <v>0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92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657</v>
      </c>
      <c r="F2072" t="n">
        <v>176651</v>
      </c>
      <c r="G2072" t="s">
        <v>74</v>
      </c>
      <c r="H2072" t="s">
        <v>75</v>
      </c>
      <c r="I2072" t="s"/>
      <c r="J2072" t="s">
        <v>74</v>
      </c>
      <c r="K2072" t="n">
        <v>128</v>
      </c>
      <c r="L2072" t="s">
        <v>76</v>
      </c>
      <c r="M2072" t="s"/>
      <c r="N2072" t="s">
        <v>639</v>
      </c>
      <c r="O2072" t="s">
        <v>78</v>
      </c>
      <c r="P2072" t="s">
        <v>658</v>
      </c>
      <c r="Q2072" t="s"/>
      <c r="R2072" t="s">
        <v>80</v>
      </c>
      <c r="S2072" t="s">
        <v>558</v>
      </c>
      <c r="T2072" t="s">
        <v>82</v>
      </c>
      <c r="U2072" t="s"/>
      <c r="V2072" t="s">
        <v>83</v>
      </c>
      <c r="W2072" t="s">
        <v>84</v>
      </c>
      <c r="X2072" t="s"/>
      <c r="Y2072" t="s">
        <v>85</v>
      </c>
      <c r="Z2072">
        <f>HYPERLINK("https://hotelmonitor-cachepage.eclerx.com/savepage/tk_1543911705450099_sr_2152.html","info")</f>
        <v/>
      </c>
      <c r="AA2072" t="n">
        <v>56845</v>
      </c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87</v>
      </c>
      <c r="AO2072" t="s"/>
      <c r="AP2072" t="n">
        <v>101</v>
      </c>
      <c r="AQ2072" t="s">
        <v>88</v>
      </c>
      <c r="AR2072" t="s">
        <v>89</v>
      </c>
      <c r="AS2072" t="s"/>
      <c r="AT2072" t="s">
        <v>90</v>
      </c>
      <c r="AU2072" t="s"/>
      <c r="AV2072" t="s"/>
      <c r="AW2072" t="s"/>
      <c r="AX2072" t="s"/>
      <c r="AY2072" t="n">
        <v>2311893</v>
      </c>
      <c r="AZ2072" t="s">
        <v>322</v>
      </c>
      <c r="BA2072" t="s"/>
      <c r="BB2072" t="n">
        <v>28906</v>
      </c>
      <c r="BC2072" t="n">
        <v>0</v>
      </c>
      <c r="BD2072" t="n">
        <v>0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92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657</v>
      </c>
      <c r="F2073" t="n">
        <v>176651</v>
      </c>
      <c r="G2073" t="s">
        <v>74</v>
      </c>
      <c r="H2073" t="s">
        <v>75</v>
      </c>
      <c r="I2073" t="s"/>
      <c r="J2073" t="s">
        <v>74</v>
      </c>
      <c r="K2073" t="n">
        <v>128</v>
      </c>
      <c r="L2073" t="s">
        <v>76</v>
      </c>
      <c r="M2073" t="s"/>
      <c r="N2073" t="s">
        <v>660</v>
      </c>
      <c r="O2073" t="s">
        <v>78</v>
      </c>
      <c r="P2073" t="s">
        <v>658</v>
      </c>
      <c r="Q2073" t="s"/>
      <c r="R2073" t="s">
        <v>80</v>
      </c>
      <c r="S2073" t="s">
        <v>558</v>
      </c>
      <c r="T2073" t="s">
        <v>82</v>
      </c>
      <c r="U2073" t="s"/>
      <c r="V2073" t="s">
        <v>83</v>
      </c>
      <c r="W2073" t="s">
        <v>84</v>
      </c>
      <c r="X2073" t="s"/>
      <c r="Y2073" t="s">
        <v>85</v>
      </c>
      <c r="Z2073">
        <f>HYPERLINK("https://hotelmonitor-cachepage.eclerx.com/savepage/tk_1543911705450099_sr_2152.html","info")</f>
        <v/>
      </c>
      <c r="AA2073" t="n">
        <v>56845</v>
      </c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87</v>
      </c>
      <c r="AO2073" t="s"/>
      <c r="AP2073" t="n">
        <v>101</v>
      </c>
      <c r="AQ2073" t="s">
        <v>88</v>
      </c>
      <c r="AR2073" t="s">
        <v>116</v>
      </c>
      <c r="AS2073" t="s"/>
      <c r="AT2073" t="s">
        <v>90</v>
      </c>
      <c r="AU2073" t="s"/>
      <c r="AV2073" t="s"/>
      <c r="AW2073" t="s"/>
      <c r="AX2073" t="s"/>
      <c r="AY2073" t="n">
        <v>2311893</v>
      </c>
      <c r="AZ2073" t="s">
        <v>322</v>
      </c>
      <c r="BA2073" t="s"/>
      <c r="BB2073" t="n">
        <v>28906</v>
      </c>
      <c r="BC2073" t="n">
        <v>0</v>
      </c>
      <c r="BD2073" t="n">
        <v>0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92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657</v>
      </c>
      <c r="F2074" t="n">
        <v>176651</v>
      </c>
      <c r="G2074" t="s">
        <v>74</v>
      </c>
      <c r="H2074" t="s">
        <v>75</v>
      </c>
      <c r="I2074" t="s"/>
      <c r="J2074" t="s">
        <v>74</v>
      </c>
      <c r="K2074" t="n">
        <v>129</v>
      </c>
      <c r="L2074" t="s">
        <v>76</v>
      </c>
      <c r="M2074" t="s"/>
      <c r="N2074" t="s">
        <v>184</v>
      </c>
      <c r="O2074" t="s">
        <v>78</v>
      </c>
      <c r="P2074" t="s">
        <v>658</v>
      </c>
      <c r="Q2074" t="s"/>
      <c r="R2074" t="s">
        <v>80</v>
      </c>
      <c r="S2074" t="s">
        <v>590</v>
      </c>
      <c r="T2074" t="s">
        <v>82</v>
      </c>
      <c r="U2074" t="s"/>
      <c r="V2074" t="s">
        <v>83</v>
      </c>
      <c r="W2074" t="s">
        <v>84</v>
      </c>
      <c r="X2074" t="s"/>
      <c r="Y2074" t="s">
        <v>85</v>
      </c>
      <c r="Z2074">
        <f>HYPERLINK("https://hotelmonitor-cachepage.eclerx.com/savepage/tk_1543911705450099_sr_2152.html","info")</f>
        <v/>
      </c>
      <c r="AA2074" t="n">
        <v>56845</v>
      </c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87</v>
      </c>
      <c r="AO2074" t="s"/>
      <c r="AP2074" t="n">
        <v>101</v>
      </c>
      <c r="AQ2074" t="s">
        <v>88</v>
      </c>
      <c r="AR2074" t="s">
        <v>124</v>
      </c>
      <c r="AS2074" t="s"/>
      <c r="AT2074" t="s">
        <v>90</v>
      </c>
      <c r="AU2074" t="s"/>
      <c r="AV2074" t="s"/>
      <c r="AW2074" t="s"/>
      <c r="AX2074" t="s"/>
      <c r="AY2074" t="n">
        <v>2311893</v>
      </c>
      <c r="AZ2074" t="s">
        <v>322</v>
      </c>
      <c r="BA2074" t="s"/>
      <c r="BB2074" t="n">
        <v>28906</v>
      </c>
      <c r="BC2074" t="n">
        <v>0</v>
      </c>
      <c r="BD2074" t="n">
        <v>0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92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657</v>
      </c>
      <c r="F2075" t="n">
        <v>176651</v>
      </c>
      <c r="G2075" t="s">
        <v>74</v>
      </c>
      <c r="H2075" t="s">
        <v>75</v>
      </c>
      <c r="I2075" t="s"/>
      <c r="J2075" t="s">
        <v>74</v>
      </c>
      <c r="K2075" t="n">
        <v>132</v>
      </c>
      <c r="L2075" t="s">
        <v>76</v>
      </c>
      <c r="M2075" t="s"/>
      <c r="N2075" t="s">
        <v>191</v>
      </c>
      <c r="O2075" t="s">
        <v>78</v>
      </c>
      <c r="P2075" t="s">
        <v>658</v>
      </c>
      <c r="Q2075" t="s"/>
      <c r="R2075" t="s">
        <v>80</v>
      </c>
      <c r="S2075" t="s">
        <v>363</v>
      </c>
      <c r="T2075" t="s">
        <v>82</v>
      </c>
      <c r="U2075" t="s"/>
      <c r="V2075" t="s">
        <v>83</v>
      </c>
      <c r="W2075" t="s">
        <v>84</v>
      </c>
      <c r="X2075" t="s"/>
      <c r="Y2075" t="s">
        <v>85</v>
      </c>
      <c r="Z2075">
        <f>HYPERLINK("https://hotelmonitor-cachepage.eclerx.com/savepage/tk_1543911705450099_sr_2152.html","info")</f>
        <v/>
      </c>
      <c r="AA2075" t="n">
        <v>56845</v>
      </c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87</v>
      </c>
      <c r="AO2075" t="s"/>
      <c r="AP2075" t="n">
        <v>101</v>
      </c>
      <c r="AQ2075" t="s">
        <v>88</v>
      </c>
      <c r="AR2075" t="s">
        <v>89</v>
      </c>
      <c r="AS2075" t="s"/>
      <c r="AT2075" t="s">
        <v>90</v>
      </c>
      <c r="AU2075" t="s"/>
      <c r="AV2075" t="s"/>
      <c r="AW2075" t="s"/>
      <c r="AX2075" t="s"/>
      <c r="AY2075" t="n">
        <v>2311893</v>
      </c>
      <c r="AZ2075" t="s">
        <v>322</v>
      </c>
      <c r="BA2075" t="s"/>
      <c r="BB2075" t="n">
        <v>28906</v>
      </c>
      <c r="BC2075" t="n">
        <v>0</v>
      </c>
      <c r="BD2075" t="n">
        <v>0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92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657</v>
      </c>
      <c r="F2076" t="n">
        <v>176651</v>
      </c>
      <c r="G2076" t="s">
        <v>74</v>
      </c>
      <c r="H2076" t="s">
        <v>75</v>
      </c>
      <c r="I2076" t="s"/>
      <c r="J2076" t="s">
        <v>74</v>
      </c>
      <c r="K2076" t="n">
        <v>133</v>
      </c>
      <c r="L2076" t="s">
        <v>76</v>
      </c>
      <c r="M2076" t="s"/>
      <c r="N2076" t="s">
        <v>191</v>
      </c>
      <c r="O2076" t="s">
        <v>78</v>
      </c>
      <c r="P2076" t="s">
        <v>658</v>
      </c>
      <c r="Q2076" t="s"/>
      <c r="R2076" t="s">
        <v>80</v>
      </c>
      <c r="S2076" t="s">
        <v>273</v>
      </c>
      <c r="T2076" t="s">
        <v>82</v>
      </c>
      <c r="U2076" t="s"/>
      <c r="V2076" t="s">
        <v>83</v>
      </c>
      <c r="W2076" t="s">
        <v>84</v>
      </c>
      <c r="X2076" t="s"/>
      <c r="Y2076" t="s">
        <v>85</v>
      </c>
      <c r="Z2076">
        <f>HYPERLINK("https://hotelmonitor-cachepage.eclerx.com/savepage/tk_1543911705450099_sr_2152.html","info")</f>
        <v/>
      </c>
      <c r="AA2076" t="n">
        <v>56845</v>
      </c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87</v>
      </c>
      <c r="AO2076" t="s"/>
      <c r="AP2076" t="n">
        <v>101</v>
      </c>
      <c r="AQ2076" t="s">
        <v>88</v>
      </c>
      <c r="AR2076" t="s">
        <v>89</v>
      </c>
      <c r="AS2076" t="s"/>
      <c r="AT2076" t="s">
        <v>90</v>
      </c>
      <c r="AU2076" t="s"/>
      <c r="AV2076" t="s"/>
      <c r="AW2076" t="s"/>
      <c r="AX2076" t="s"/>
      <c r="AY2076" t="n">
        <v>2311893</v>
      </c>
      <c r="AZ2076" t="s">
        <v>322</v>
      </c>
      <c r="BA2076" t="s"/>
      <c r="BB2076" t="n">
        <v>28906</v>
      </c>
      <c r="BC2076" t="n">
        <v>0</v>
      </c>
      <c r="BD2076" t="n">
        <v>0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92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657</v>
      </c>
      <c r="F2077" t="n">
        <v>176651</v>
      </c>
      <c r="G2077" t="s">
        <v>74</v>
      </c>
      <c r="H2077" t="s">
        <v>75</v>
      </c>
      <c r="I2077" t="s"/>
      <c r="J2077" t="s">
        <v>74</v>
      </c>
      <c r="K2077" t="n">
        <v>133</v>
      </c>
      <c r="L2077" t="s">
        <v>76</v>
      </c>
      <c r="M2077" t="s"/>
      <c r="N2077" t="s">
        <v>339</v>
      </c>
      <c r="O2077" t="s">
        <v>78</v>
      </c>
      <c r="P2077" t="s">
        <v>658</v>
      </c>
      <c r="Q2077" t="s"/>
      <c r="R2077" t="s">
        <v>80</v>
      </c>
      <c r="S2077" t="s">
        <v>273</v>
      </c>
      <c r="T2077" t="s">
        <v>82</v>
      </c>
      <c r="U2077" t="s"/>
      <c r="V2077" t="s">
        <v>83</v>
      </c>
      <c r="W2077" t="s">
        <v>84</v>
      </c>
      <c r="X2077" t="s"/>
      <c r="Y2077" t="s">
        <v>85</v>
      </c>
      <c r="Z2077">
        <f>HYPERLINK("https://hotelmonitor-cachepage.eclerx.com/savepage/tk_1543911705450099_sr_2152.html","info")</f>
        <v/>
      </c>
      <c r="AA2077" t="n">
        <v>56845</v>
      </c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87</v>
      </c>
      <c r="AO2077" t="s"/>
      <c r="AP2077" t="n">
        <v>101</v>
      </c>
      <c r="AQ2077" t="s">
        <v>88</v>
      </c>
      <c r="AR2077" t="s">
        <v>89</v>
      </c>
      <c r="AS2077" t="s"/>
      <c r="AT2077" t="s">
        <v>90</v>
      </c>
      <c r="AU2077" t="s"/>
      <c r="AV2077" t="s"/>
      <c r="AW2077" t="s"/>
      <c r="AX2077" t="s"/>
      <c r="AY2077" t="n">
        <v>2311893</v>
      </c>
      <c r="AZ2077" t="s">
        <v>322</v>
      </c>
      <c r="BA2077" t="s"/>
      <c r="BB2077" t="n">
        <v>28906</v>
      </c>
      <c r="BC2077" t="n">
        <v>0</v>
      </c>
      <c r="BD2077" t="n">
        <v>0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92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686</v>
      </c>
      <c r="F2078" t="n">
        <v>720102</v>
      </c>
      <c r="G2078" t="s">
        <v>74</v>
      </c>
      <c r="H2078" t="s">
        <v>75</v>
      </c>
      <c r="I2078" t="s"/>
      <c r="J2078" t="s">
        <v>74</v>
      </c>
      <c r="K2078" t="n">
        <v>97</v>
      </c>
      <c r="L2078" t="s">
        <v>76</v>
      </c>
      <c r="M2078" t="s"/>
      <c r="N2078" t="s">
        <v>349</v>
      </c>
      <c r="O2078" t="s">
        <v>78</v>
      </c>
      <c r="P2078" t="s">
        <v>686</v>
      </c>
      <c r="Q2078" t="s"/>
      <c r="R2078" t="s">
        <v>80</v>
      </c>
      <c r="S2078" t="s">
        <v>314</v>
      </c>
      <c r="T2078" t="s">
        <v>82</v>
      </c>
      <c r="U2078" t="s"/>
      <c r="V2078" t="s">
        <v>83</v>
      </c>
      <c r="W2078" t="s">
        <v>94</v>
      </c>
      <c r="X2078" t="s"/>
      <c r="Y2078" t="s">
        <v>85</v>
      </c>
      <c r="Z2078">
        <f>HYPERLINK("https://hotelmonitor-cachepage.eclerx.com/savepage/tk_15439116265584242_sr_2152.html","info")</f>
        <v/>
      </c>
      <c r="AA2078" t="n">
        <v>140984</v>
      </c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87</v>
      </c>
      <c r="AO2078" t="s"/>
      <c r="AP2078" t="n">
        <v>72</v>
      </c>
      <c r="AQ2078" t="s">
        <v>88</v>
      </c>
      <c r="AR2078" t="s">
        <v>113</v>
      </c>
      <c r="AS2078" t="s"/>
      <c r="AT2078" t="s">
        <v>90</v>
      </c>
      <c r="AU2078" t="s"/>
      <c r="AV2078" t="s"/>
      <c r="AW2078" t="s"/>
      <c r="AX2078" t="s"/>
      <c r="AY2078" t="n">
        <v>2311918</v>
      </c>
      <c r="AZ2078" t="s">
        <v>687</v>
      </c>
      <c r="BA2078" t="s"/>
      <c r="BB2078" t="n">
        <v>28228</v>
      </c>
      <c r="BC2078" t="n">
        <v>10.023720860481</v>
      </c>
      <c r="BD2078" t="n">
        <v>53.601336057269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92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686</v>
      </c>
      <c r="F2079" t="n">
        <v>720102</v>
      </c>
      <c r="G2079" t="s">
        <v>74</v>
      </c>
      <c r="H2079" t="s">
        <v>75</v>
      </c>
      <c r="I2079" t="s"/>
      <c r="J2079" t="s">
        <v>74</v>
      </c>
      <c r="K2079" t="n">
        <v>98</v>
      </c>
      <c r="L2079" t="s">
        <v>76</v>
      </c>
      <c r="M2079" t="s"/>
      <c r="N2079" t="s">
        <v>689</v>
      </c>
      <c r="O2079" t="s">
        <v>78</v>
      </c>
      <c r="P2079" t="s">
        <v>686</v>
      </c>
      <c r="Q2079" t="s"/>
      <c r="R2079" t="s">
        <v>80</v>
      </c>
      <c r="S2079" t="s">
        <v>482</v>
      </c>
      <c r="T2079" t="s">
        <v>82</v>
      </c>
      <c r="U2079" t="s"/>
      <c r="V2079" t="s">
        <v>83</v>
      </c>
      <c r="W2079" t="s">
        <v>94</v>
      </c>
      <c r="X2079" t="s"/>
      <c r="Y2079" t="s">
        <v>85</v>
      </c>
      <c r="Z2079">
        <f>HYPERLINK("https://hotelmonitor-cachepage.eclerx.com/savepage/tk_15439116265584242_sr_2152.html","info")</f>
        <v/>
      </c>
      <c r="AA2079" t="n">
        <v>140984</v>
      </c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/>
      <c r="AP2079" t="n">
        <v>72</v>
      </c>
      <c r="AQ2079" t="s">
        <v>88</v>
      </c>
      <c r="AR2079" t="s">
        <v>103</v>
      </c>
      <c r="AS2079" t="s"/>
      <c r="AT2079" t="s">
        <v>90</v>
      </c>
      <c r="AU2079" t="s"/>
      <c r="AV2079" t="s"/>
      <c r="AW2079" t="s"/>
      <c r="AX2079" t="s"/>
      <c r="AY2079" t="n">
        <v>2311918</v>
      </c>
      <c r="AZ2079" t="s">
        <v>687</v>
      </c>
      <c r="BA2079" t="s"/>
      <c r="BB2079" t="n">
        <v>28228</v>
      </c>
      <c r="BC2079" t="n">
        <v>10.023720860481</v>
      </c>
      <c r="BD2079" t="n">
        <v>53.601336057269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92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686</v>
      </c>
      <c r="F2080" t="n">
        <v>720102</v>
      </c>
      <c r="G2080" t="s">
        <v>74</v>
      </c>
      <c r="H2080" t="s">
        <v>75</v>
      </c>
      <c r="I2080" t="s"/>
      <c r="J2080" t="s">
        <v>74</v>
      </c>
      <c r="K2080" t="n">
        <v>99</v>
      </c>
      <c r="L2080" t="s">
        <v>76</v>
      </c>
      <c r="M2080" t="s"/>
      <c r="N2080" t="s">
        <v>688</v>
      </c>
      <c r="O2080" t="s">
        <v>78</v>
      </c>
      <c r="P2080" t="s">
        <v>686</v>
      </c>
      <c r="Q2080" t="s"/>
      <c r="R2080" t="s">
        <v>80</v>
      </c>
      <c r="S2080" t="s">
        <v>525</v>
      </c>
      <c r="T2080" t="s">
        <v>82</v>
      </c>
      <c r="U2080" t="s"/>
      <c r="V2080" t="s">
        <v>83</v>
      </c>
      <c r="W2080" t="s">
        <v>94</v>
      </c>
      <c r="X2080" t="s"/>
      <c r="Y2080" t="s">
        <v>85</v>
      </c>
      <c r="Z2080">
        <f>HYPERLINK("https://hotelmonitor-cachepage.eclerx.com/savepage/tk_15439116265584242_sr_2152.html","info")</f>
        <v/>
      </c>
      <c r="AA2080" t="n">
        <v>140984</v>
      </c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/>
      <c r="AP2080" t="n">
        <v>72</v>
      </c>
      <c r="AQ2080" t="s">
        <v>88</v>
      </c>
      <c r="AR2080" t="s">
        <v>110</v>
      </c>
      <c r="AS2080" t="s"/>
      <c r="AT2080" t="s">
        <v>90</v>
      </c>
      <c r="AU2080" t="s"/>
      <c r="AV2080" t="s"/>
      <c r="AW2080" t="s"/>
      <c r="AX2080" t="s"/>
      <c r="AY2080" t="n">
        <v>2311918</v>
      </c>
      <c r="AZ2080" t="s">
        <v>687</v>
      </c>
      <c r="BA2080" t="s"/>
      <c r="BB2080" t="n">
        <v>28228</v>
      </c>
      <c r="BC2080" t="n">
        <v>10.023720860481</v>
      </c>
      <c r="BD2080" t="n">
        <v>53.601336057269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92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686</v>
      </c>
      <c r="F2081" t="n">
        <v>720102</v>
      </c>
      <c r="G2081" t="s">
        <v>74</v>
      </c>
      <c r="H2081" t="s">
        <v>75</v>
      </c>
      <c r="I2081" t="s"/>
      <c r="J2081" t="s">
        <v>74</v>
      </c>
      <c r="K2081" t="n">
        <v>103</v>
      </c>
      <c r="L2081" t="s">
        <v>76</v>
      </c>
      <c r="M2081" t="s"/>
      <c r="N2081" t="s">
        <v>689</v>
      </c>
      <c r="O2081" t="s">
        <v>78</v>
      </c>
      <c r="P2081" t="s">
        <v>686</v>
      </c>
      <c r="Q2081" t="s"/>
      <c r="R2081" t="s">
        <v>80</v>
      </c>
      <c r="S2081" t="s">
        <v>176</v>
      </c>
      <c r="T2081" t="s">
        <v>82</v>
      </c>
      <c r="U2081" t="s"/>
      <c r="V2081" t="s">
        <v>83</v>
      </c>
      <c r="W2081" t="s">
        <v>94</v>
      </c>
      <c r="X2081" t="s"/>
      <c r="Y2081" t="s">
        <v>85</v>
      </c>
      <c r="Z2081">
        <f>HYPERLINK("https://hotelmonitor-cachepage.eclerx.com/savepage/tk_15439116265584242_sr_2152.html","info")</f>
        <v/>
      </c>
      <c r="AA2081" t="n">
        <v>140984</v>
      </c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/>
      <c r="AP2081" t="n">
        <v>72</v>
      </c>
      <c r="AQ2081" t="s">
        <v>88</v>
      </c>
      <c r="AR2081" t="s">
        <v>103</v>
      </c>
      <c r="AS2081" t="s"/>
      <c r="AT2081" t="s">
        <v>90</v>
      </c>
      <c r="AU2081" t="s"/>
      <c r="AV2081" t="s"/>
      <c r="AW2081" t="s"/>
      <c r="AX2081" t="s"/>
      <c r="AY2081" t="n">
        <v>2311918</v>
      </c>
      <c r="AZ2081" t="s">
        <v>687</v>
      </c>
      <c r="BA2081" t="s"/>
      <c r="BB2081" t="n">
        <v>28228</v>
      </c>
      <c r="BC2081" t="n">
        <v>10.023720860481</v>
      </c>
      <c r="BD2081" t="n">
        <v>53.601336057269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92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686</v>
      </c>
      <c r="F2082" t="n">
        <v>720102</v>
      </c>
      <c r="G2082" t="s">
        <v>74</v>
      </c>
      <c r="H2082" t="s">
        <v>75</v>
      </c>
      <c r="I2082" t="s"/>
      <c r="J2082" t="s">
        <v>74</v>
      </c>
      <c r="K2082" t="n">
        <v>103</v>
      </c>
      <c r="L2082" t="s">
        <v>76</v>
      </c>
      <c r="M2082" t="s"/>
      <c r="N2082" t="s">
        <v>688</v>
      </c>
      <c r="O2082" t="s">
        <v>78</v>
      </c>
      <c r="P2082" t="s">
        <v>686</v>
      </c>
      <c r="Q2082" t="s"/>
      <c r="R2082" t="s">
        <v>80</v>
      </c>
      <c r="S2082" t="s">
        <v>176</v>
      </c>
      <c r="T2082" t="s">
        <v>82</v>
      </c>
      <c r="U2082" t="s"/>
      <c r="V2082" t="s">
        <v>83</v>
      </c>
      <c r="W2082" t="s">
        <v>94</v>
      </c>
      <c r="X2082" t="s"/>
      <c r="Y2082" t="s">
        <v>85</v>
      </c>
      <c r="Z2082">
        <f>HYPERLINK("https://hotelmonitor-cachepage.eclerx.com/savepage/tk_15439116265584242_sr_2152.html","info")</f>
        <v/>
      </c>
      <c r="AA2082" t="n">
        <v>140984</v>
      </c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/>
      <c r="AP2082" t="n">
        <v>72</v>
      </c>
      <c r="AQ2082" t="s">
        <v>88</v>
      </c>
      <c r="AR2082" t="s">
        <v>116</v>
      </c>
      <c r="AS2082" t="s"/>
      <c r="AT2082" t="s">
        <v>90</v>
      </c>
      <c r="AU2082" t="s"/>
      <c r="AV2082" t="s"/>
      <c r="AW2082" t="s"/>
      <c r="AX2082" t="s"/>
      <c r="AY2082" t="n">
        <v>2311918</v>
      </c>
      <c r="AZ2082" t="s">
        <v>687</v>
      </c>
      <c r="BA2082" t="s"/>
      <c r="BB2082" t="n">
        <v>28228</v>
      </c>
      <c r="BC2082" t="n">
        <v>10.023720860481</v>
      </c>
      <c r="BD2082" t="n">
        <v>53.601336057269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92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686</v>
      </c>
      <c r="F2083" t="n">
        <v>720102</v>
      </c>
      <c r="G2083" t="s">
        <v>74</v>
      </c>
      <c r="H2083" t="s">
        <v>75</v>
      </c>
      <c r="I2083" t="s"/>
      <c r="J2083" t="s">
        <v>74</v>
      </c>
      <c r="K2083" t="n">
        <v>103</v>
      </c>
      <c r="L2083" t="s">
        <v>76</v>
      </c>
      <c r="M2083" t="s"/>
      <c r="N2083" t="s">
        <v>690</v>
      </c>
      <c r="O2083" t="s">
        <v>78</v>
      </c>
      <c r="P2083" t="s">
        <v>686</v>
      </c>
      <c r="Q2083" t="s"/>
      <c r="R2083" t="s">
        <v>80</v>
      </c>
      <c r="S2083" t="s">
        <v>176</v>
      </c>
      <c r="T2083" t="s">
        <v>82</v>
      </c>
      <c r="U2083" t="s"/>
      <c r="V2083" t="s">
        <v>83</v>
      </c>
      <c r="W2083" t="s">
        <v>94</v>
      </c>
      <c r="X2083" t="s"/>
      <c r="Y2083" t="s">
        <v>85</v>
      </c>
      <c r="Z2083">
        <f>HYPERLINK("https://hotelmonitor-cachepage.eclerx.com/savepage/tk_15439116265584242_sr_2152.html","info")</f>
        <v/>
      </c>
      <c r="AA2083" t="n">
        <v>140984</v>
      </c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/>
      <c r="AP2083" t="n">
        <v>72</v>
      </c>
      <c r="AQ2083" t="s">
        <v>88</v>
      </c>
      <c r="AR2083" t="s">
        <v>140</v>
      </c>
      <c r="AS2083" t="s"/>
      <c r="AT2083" t="s">
        <v>90</v>
      </c>
      <c r="AU2083" t="s"/>
      <c r="AV2083" t="s"/>
      <c r="AW2083" t="s"/>
      <c r="AX2083" t="s"/>
      <c r="AY2083" t="n">
        <v>2311918</v>
      </c>
      <c r="AZ2083" t="s">
        <v>687</v>
      </c>
      <c r="BA2083" t="s"/>
      <c r="BB2083" t="n">
        <v>28228</v>
      </c>
      <c r="BC2083" t="n">
        <v>10.023720860481</v>
      </c>
      <c r="BD2083" t="n">
        <v>53.601336057269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92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686</v>
      </c>
      <c r="F2084" t="n">
        <v>720102</v>
      </c>
      <c r="G2084" t="s">
        <v>74</v>
      </c>
      <c r="H2084" t="s">
        <v>75</v>
      </c>
      <c r="I2084" t="s"/>
      <c r="J2084" t="s">
        <v>74</v>
      </c>
      <c r="K2084" t="n">
        <v>103</v>
      </c>
      <c r="L2084" t="s">
        <v>76</v>
      </c>
      <c r="M2084" t="s"/>
      <c r="N2084" t="s">
        <v>690</v>
      </c>
      <c r="O2084" t="s">
        <v>78</v>
      </c>
      <c r="P2084" t="s">
        <v>686</v>
      </c>
      <c r="Q2084" t="s"/>
      <c r="R2084" t="s">
        <v>80</v>
      </c>
      <c r="S2084" t="s">
        <v>176</v>
      </c>
      <c r="T2084" t="s">
        <v>82</v>
      </c>
      <c r="U2084" t="s"/>
      <c r="V2084" t="s">
        <v>83</v>
      </c>
      <c r="W2084" t="s">
        <v>94</v>
      </c>
      <c r="X2084" t="s"/>
      <c r="Y2084" t="s">
        <v>85</v>
      </c>
      <c r="Z2084">
        <f>HYPERLINK("https://hotelmonitor-cachepage.eclerx.com/savepage/tk_15439116265584242_sr_2152.html","info")</f>
        <v/>
      </c>
      <c r="AA2084" t="n">
        <v>140984</v>
      </c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/>
      <c r="AP2084" t="n">
        <v>72</v>
      </c>
      <c r="AQ2084" t="s">
        <v>88</v>
      </c>
      <c r="AR2084" t="s">
        <v>186</v>
      </c>
      <c r="AS2084" t="s"/>
      <c r="AT2084" t="s">
        <v>90</v>
      </c>
      <c r="AU2084" t="s"/>
      <c r="AV2084" t="s"/>
      <c r="AW2084" t="s"/>
      <c r="AX2084" t="s"/>
      <c r="AY2084" t="n">
        <v>2311918</v>
      </c>
      <c r="AZ2084" t="s">
        <v>687</v>
      </c>
      <c r="BA2084" t="s"/>
      <c r="BB2084" t="n">
        <v>28228</v>
      </c>
      <c r="BC2084" t="n">
        <v>10.023720860481</v>
      </c>
      <c r="BD2084" t="n">
        <v>53.601336057269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92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686</v>
      </c>
      <c r="F2085" t="n">
        <v>720102</v>
      </c>
      <c r="G2085" t="s">
        <v>74</v>
      </c>
      <c r="H2085" t="s">
        <v>75</v>
      </c>
      <c r="I2085" t="s"/>
      <c r="J2085" t="s">
        <v>74</v>
      </c>
      <c r="K2085" t="n">
        <v>105</v>
      </c>
      <c r="L2085" t="s">
        <v>76</v>
      </c>
      <c r="M2085" t="s"/>
      <c r="N2085" t="s">
        <v>690</v>
      </c>
      <c r="O2085" t="s">
        <v>78</v>
      </c>
      <c r="P2085" t="s">
        <v>686</v>
      </c>
      <c r="Q2085" t="s"/>
      <c r="R2085" t="s">
        <v>80</v>
      </c>
      <c r="S2085" t="s">
        <v>149</v>
      </c>
      <c r="T2085" t="s">
        <v>82</v>
      </c>
      <c r="U2085" t="s"/>
      <c r="V2085" t="s">
        <v>83</v>
      </c>
      <c r="W2085" t="s">
        <v>94</v>
      </c>
      <c r="X2085" t="s"/>
      <c r="Y2085" t="s">
        <v>85</v>
      </c>
      <c r="Z2085">
        <f>HYPERLINK("https://hotelmonitor-cachepage.eclerx.com/savepage/tk_15439116265584242_sr_2152.html","info")</f>
        <v/>
      </c>
      <c r="AA2085" t="n">
        <v>140984</v>
      </c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/>
      <c r="AP2085" t="n">
        <v>72</v>
      </c>
      <c r="AQ2085" t="s">
        <v>88</v>
      </c>
      <c r="AR2085" t="s">
        <v>124</v>
      </c>
      <c r="AS2085" t="s"/>
      <c r="AT2085" t="s">
        <v>90</v>
      </c>
      <c r="AU2085" t="s"/>
      <c r="AV2085" t="s"/>
      <c r="AW2085" t="s"/>
      <c r="AX2085" t="s"/>
      <c r="AY2085" t="n">
        <v>2311918</v>
      </c>
      <c r="AZ2085" t="s">
        <v>687</v>
      </c>
      <c r="BA2085" t="s"/>
      <c r="BB2085" t="n">
        <v>28228</v>
      </c>
      <c r="BC2085" t="n">
        <v>10.023720860481</v>
      </c>
      <c r="BD2085" t="n">
        <v>53.601336057269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92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686</v>
      </c>
      <c r="F2086" t="n">
        <v>720102</v>
      </c>
      <c r="G2086" t="s">
        <v>74</v>
      </c>
      <c r="H2086" t="s">
        <v>75</v>
      </c>
      <c r="I2086" t="s"/>
      <c r="J2086" t="s">
        <v>74</v>
      </c>
      <c r="K2086" t="n">
        <v>109</v>
      </c>
      <c r="L2086" t="s">
        <v>76</v>
      </c>
      <c r="M2086" t="s"/>
      <c r="N2086" t="s">
        <v>293</v>
      </c>
      <c r="O2086" t="s">
        <v>78</v>
      </c>
      <c r="P2086" t="s">
        <v>686</v>
      </c>
      <c r="Q2086" t="s"/>
      <c r="R2086" t="s">
        <v>80</v>
      </c>
      <c r="S2086" t="s">
        <v>282</v>
      </c>
      <c r="T2086" t="s">
        <v>82</v>
      </c>
      <c r="U2086" t="s"/>
      <c r="V2086" t="s">
        <v>83</v>
      </c>
      <c r="W2086" t="s">
        <v>94</v>
      </c>
      <c r="X2086" t="s"/>
      <c r="Y2086" t="s">
        <v>85</v>
      </c>
      <c r="Z2086">
        <f>HYPERLINK("https://hotelmonitor-cachepage.eclerx.com/savepage/tk_15439116265584242_sr_2152.html","info")</f>
        <v/>
      </c>
      <c r="AA2086" t="n">
        <v>140984</v>
      </c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/>
      <c r="AP2086" t="n">
        <v>72</v>
      </c>
      <c r="AQ2086" t="s">
        <v>88</v>
      </c>
      <c r="AR2086" t="s">
        <v>89</v>
      </c>
      <c r="AS2086" t="s"/>
      <c r="AT2086" t="s">
        <v>90</v>
      </c>
      <c r="AU2086" t="s"/>
      <c r="AV2086" t="s"/>
      <c r="AW2086" t="s"/>
      <c r="AX2086" t="s"/>
      <c r="AY2086" t="n">
        <v>2311918</v>
      </c>
      <c r="AZ2086" t="s">
        <v>687</v>
      </c>
      <c r="BA2086" t="s"/>
      <c r="BB2086" t="n">
        <v>28228</v>
      </c>
      <c r="BC2086" t="n">
        <v>10.023720860481</v>
      </c>
      <c r="BD2086" t="n">
        <v>53.601336057269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92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686</v>
      </c>
      <c r="F2087" t="n">
        <v>720102</v>
      </c>
      <c r="G2087" t="s">
        <v>74</v>
      </c>
      <c r="H2087" t="s">
        <v>75</v>
      </c>
      <c r="I2087" t="s"/>
      <c r="J2087" t="s">
        <v>74</v>
      </c>
      <c r="K2087" t="n">
        <v>110</v>
      </c>
      <c r="L2087" t="s">
        <v>76</v>
      </c>
      <c r="M2087" t="s"/>
      <c r="N2087" t="s">
        <v>691</v>
      </c>
      <c r="O2087" t="s">
        <v>78</v>
      </c>
      <c r="P2087" t="s">
        <v>686</v>
      </c>
      <c r="Q2087" t="s"/>
      <c r="R2087" t="s">
        <v>80</v>
      </c>
      <c r="S2087" t="s">
        <v>151</v>
      </c>
      <c r="T2087" t="s">
        <v>82</v>
      </c>
      <c r="U2087" t="s"/>
      <c r="V2087" t="s">
        <v>83</v>
      </c>
      <c r="W2087" t="s">
        <v>94</v>
      </c>
      <c r="X2087" t="s"/>
      <c r="Y2087" t="s">
        <v>85</v>
      </c>
      <c r="Z2087">
        <f>HYPERLINK("https://hotelmonitor-cachepage.eclerx.com/savepage/tk_15439116265584242_sr_2152.html","info")</f>
        <v/>
      </c>
      <c r="AA2087" t="n">
        <v>140984</v>
      </c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/>
      <c r="AP2087" t="n">
        <v>72</v>
      </c>
      <c r="AQ2087" t="s">
        <v>88</v>
      </c>
      <c r="AR2087" t="s">
        <v>110</v>
      </c>
      <c r="AS2087" t="s"/>
      <c r="AT2087" t="s">
        <v>90</v>
      </c>
      <c r="AU2087" t="s"/>
      <c r="AV2087" t="s"/>
      <c r="AW2087" t="s"/>
      <c r="AX2087" t="s"/>
      <c r="AY2087" t="n">
        <v>2311918</v>
      </c>
      <c r="AZ2087" t="s">
        <v>687</v>
      </c>
      <c r="BA2087" t="s"/>
      <c r="BB2087" t="n">
        <v>28228</v>
      </c>
      <c r="BC2087" t="n">
        <v>10.023720860481</v>
      </c>
      <c r="BD2087" t="n">
        <v>53.601336057269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92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686</v>
      </c>
      <c r="F2088" t="n">
        <v>720102</v>
      </c>
      <c r="G2088" t="s">
        <v>74</v>
      </c>
      <c r="H2088" t="s">
        <v>75</v>
      </c>
      <c r="I2088" t="s"/>
      <c r="J2088" t="s">
        <v>74</v>
      </c>
      <c r="K2088" t="n">
        <v>115</v>
      </c>
      <c r="L2088" t="s">
        <v>76</v>
      </c>
      <c r="M2088" t="s"/>
      <c r="N2088" t="s">
        <v>691</v>
      </c>
      <c r="O2088" t="s">
        <v>78</v>
      </c>
      <c r="P2088" t="s">
        <v>686</v>
      </c>
      <c r="Q2088" t="s"/>
      <c r="R2088" t="s">
        <v>80</v>
      </c>
      <c r="S2088" t="s">
        <v>285</v>
      </c>
      <c r="T2088" t="s">
        <v>82</v>
      </c>
      <c r="U2088" t="s"/>
      <c r="V2088" t="s">
        <v>83</v>
      </c>
      <c r="W2088" t="s">
        <v>94</v>
      </c>
      <c r="X2088" t="s"/>
      <c r="Y2088" t="s">
        <v>85</v>
      </c>
      <c r="Z2088">
        <f>HYPERLINK("https://hotelmonitor-cachepage.eclerx.com/savepage/tk_15439116265584242_sr_2152.html","info")</f>
        <v/>
      </c>
      <c r="AA2088" t="n">
        <v>140984</v>
      </c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/>
      <c r="AP2088" t="n">
        <v>72</v>
      </c>
      <c r="AQ2088" t="s">
        <v>88</v>
      </c>
      <c r="AR2088" t="s">
        <v>116</v>
      </c>
      <c r="AS2088" t="s"/>
      <c r="AT2088" t="s">
        <v>90</v>
      </c>
      <c r="AU2088" t="s"/>
      <c r="AV2088" t="s"/>
      <c r="AW2088" t="s"/>
      <c r="AX2088" t="s"/>
      <c r="AY2088" t="n">
        <v>2311918</v>
      </c>
      <c r="AZ2088" t="s">
        <v>687</v>
      </c>
      <c r="BA2088" t="s"/>
      <c r="BB2088" t="n">
        <v>28228</v>
      </c>
      <c r="BC2088" t="n">
        <v>10.023720860481</v>
      </c>
      <c r="BD2088" t="n">
        <v>53.601336057269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92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686</v>
      </c>
      <c r="F2089" t="n">
        <v>720102</v>
      </c>
      <c r="G2089" t="s">
        <v>74</v>
      </c>
      <c r="H2089" t="s">
        <v>75</v>
      </c>
      <c r="I2089" t="s"/>
      <c r="J2089" t="s">
        <v>74</v>
      </c>
      <c r="K2089" t="n">
        <v>116</v>
      </c>
      <c r="L2089" t="s">
        <v>76</v>
      </c>
      <c r="M2089" t="s"/>
      <c r="N2089" t="s">
        <v>692</v>
      </c>
      <c r="O2089" t="s">
        <v>78</v>
      </c>
      <c r="P2089" t="s">
        <v>686</v>
      </c>
      <c r="Q2089" t="s"/>
      <c r="R2089" t="s">
        <v>80</v>
      </c>
      <c r="S2089" t="s">
        <v>132</v>
      </c>
      <c r="T2089" t="s">
        <v>82</v>
      </c>
      <c r="U2089" t="s"/>
      <c r="V2089" t="s">
        <v>83</v>
      </c>
      <c r="W2089" t="s">
        <v>94</v>
      </c>
      <c r="X2089" t="s"/>
      <c r="Y2089" t="s">
        <v>85</v>
      </c>
      <c r="Z2089">
        <f>HYPERLINK("https://hotelmonitor-cachepage.eclerx.com/savepage/tk_15439116265584242_sr_2152.html","info")</f>
        <v/>
      </c>
      <c r="AA2089" t="n">
        <v>140984</v>
      </c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/>
      <c r="AP2089" t="n">
        <v>72</v>
      </c>
      <c r="AQ2089" t="s">
        <v>88</v>
      </c>
      <c r="AR2089" t="s">
        <v>103</v>
      </c>
      <c r="AS2089" t="s"/>
      <c r="AT2089" t="s">
        <v>90</v>
      </c>
      <c r="AU2089" t="s"/>
      <c r="AV2089" t="s"/>
      <c r="AW2089" t="s"/>
      <c r="AX2089" t="s"/>
      <c r="AY2089" t="n">
        <v>2311918</v>
      </c>
      <c r="AZ2089" t="s">
        <v>687</v>
      </c>
      <c r="BA2089" t="s"/>
      <c r="BB2089" t="n">
        <v>28228</v>
      </c>
      <c r="BC2089" t="n">
        <v>10.023720860481</v>
      </c>
      <c r="BD2089" t="n">
        <v>53.601336057269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686</v>
      </c>
      <c r="F2090" t="n">
        <v>720102</v>
      </c>
      <c r="G2090" t="s">
        <v>74</v>
      </c>
      <c r="H2090" t="s">
        <v>75</v>
      </c>
      <c r="I2090" t="s"/>
      <c r="J2090" t="s">
        <v>74</v>
      </c>
      <c r="K2090" t="n">
        <v>120</v>
      </c>
      <c r="L2090" t="s">
        <v>76</v>
      </c>
      <c r="M2090" t="s"/>
      <c r="N2090" t="s">
        <v>191</v>
      </c>
      <c r="O2090" t="s">
        <v>78</v>
      </c>
      <c r="P2090" t="s">
        <v>686</v>
      </c>
      <c r="Q2090" t="s"/>
      <c r="R2090" t="s">
        <v>80</v>
      </c>
      <c r="S2090" t="s">
        <v>286</v>
      </c>
      <c r="T2090" t="s">
        <v>82</v>
      </c>
      <c r="U2090" t="s"/>
      <c r="V2090" t="s">
        <v>83</v>
      </c>
      <c r="W2090" t="s">
        <v>94</v>
      </c>
      <c r="X2090" t="s"/>
      <c r="Y2090" t="s">
        <v>85</v>
      </c>
      <c r="Z2090">
        <f>HYPERLINK("https://hotelmonitor-cachepage.eclerx.com/savepage/tk_15439116265584242_sr_2152.html","info")</f>
        <v/>
      </c>
      <c r="AA2090" t="n">
        <v>140984</v>
      </c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/>
      <c r="AP2090" t="n">
        <v>72</v>
      </c>
      <c r="AQ2090" t="s">
        <v>88</v>
      </c>
      <c r="AR2090" t="s">
        <v>89</v>
      </c>
      <c r="AS2090" t="s"/>
      <c r="AT2090" t="s">
        <v>90</v>
      </c>
      <c r="AU2090" t="s"/>
      <c r="AV2090" t="s"/>
      <c r="AW2090" t="s"/>
      <c r="AX2090" t="s"/>
      <c r="AY2090" t="n">
        <v>2311918</v>
      </c>
      <c r="AZ2090" t="s">
        <v>687</v>
      </c>
      <c r="BA2090" t="s"/>
      <c r="BB2090" t="n">
        <v>28228</v>
      </c>
      <c r="BC2090" t="n">
        <v>10.023720860481</v>
      </c>
      <c r="BD2090" t="n">
        <v>53.601336057269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686</v>
      </c>
      <c r="F2091" t="n">
        <v>720102</v>
      </c>
      <c r="G2091" t="s">
        <v>74</v>
      </c>
      <c r="H2091" t="s">
        <v>75</v>
      </c>
      <c r="I2091" t="s"/>
      <c r="J2091" t="s">
        <v>74</v>
      </c>
      <c r="K2091" t="n">
        <v>121</v>
      </c>
      <c r="L2091" t="s">
        <v>76</v>
      </c>
      <c r="M2091" t="s"/>
      <c r="N2091" t="s">
        <v>191</v>
      </c>
      <c r="O2091" t="s">
        <v>78</v>
      </c>
      <c r="P2091" t="s">
        <v>686</v>
      </c>
      <c r="Q2091" t="s"/>
      <c r="R2091" t="s">
        <v>80</v>
      </c>
      <c r="S2091" t="s">
        <v>133</v>
      </c>
      <c r="T2091" t="s">
        <v>82</v>
      </c>
      <c r="U2091" t="s"/>
      <c r="V2091" t="s">
        <v>83</v>
      </c>
      <c r="W2091" t="s">
        <v>94</v>
      </c>
      <c r="X2091" t="s"/>
      <c r="Y2091" t="s">
        <v>85</v>
      </c>
      <c r="Z2091">
        <f>HYPERLINK("https://hotelmonitor-cachepage.eclerx.com/savepage/tk_15439116265584242_sr_2152.html","info")</f>
        <v/>
      </c>
      <c r="AA2091" t="n">
        <v>140984</v>
      </c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/>
      <c r="AP2091" t="n">
        <v>72</v>
      </c>
      <c r="AQ2091" t="s">
        <v>88</v>
      </c>
      <c r="AR2091" t="s">
        <v>89</v>
      </c>
      <c r="AS2091" t="s"/>
      <c r="AT2091" t="s">
        <v>90</v>
      </c>
      <c r="AU2091" t="s"/>
      <c r="AV2091" t="s"/>
      <c r="AW2091" t="s"/>
      <c r="AX2091" t="s"/>
      <c r="AY2091" t="n">
        <v>2311918</v>
      </c>
      <c r="AZ2091" t="s">
        <v>687</v>
      </c>
      <c r="BA2091" t="s"/>
      <c r="BB2091" t="n">
        <v>28228</v>
      </c>
      <c r="BC2091" t="n">
        <v>10.023720860481</v>
      </c>
      <c r="BD2091" t="n">
        <v>53.601336057269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686</v>
      </c>
      <c r="F2092" t="n">
        <v>720102</v>
      </c>
      <c r="G2092" t="s">
        <v>74</v>
      </c>
      <c r="H2092" t="s">
        <v>75</v>
      </c>
      <c r="I2092" t="s"/>
      <c r="J2092" t="s">
        <v>74</v>
      </c>
      <c r="K2092" t="n">
        <v>122</v>
      </c>
      <c r="L2092" t="s">
        <v>76</v>
      </c>
      <c r="M2092" t="s"/>
      <c r="N2092" t="s">
        <v>349</v>
      </c>
      <c r="O2092" t="s">
        <v>78</v>
      </c>
      <c r="P2092" t="s">
        <v>686</v>
      </c>
      <c r="Q2092" t="s"/>
      <c r="R2092" t="s">
        <v>80</v>
      </c>
      <c r="S2092" t="s">
        <v>288</v>
      </c>
      <c r="T2092" t="s">
        <v>82</v>
      </c>
      <c r="U2092" t="s"/>
      <c r="V2092" t="s">
        <v>83</v>
      </c>
      <c r="W2092" t="s">
        <v>84</v>
      </c>
      <c r="X2092" t="s"/>
      <c r="Y2092" t="s">
        <v>85</v>
      </c>
      <c r="Z2092">
        <f>HYPERLINK("https://hotelmonitor-cachepage.eclerx.com/savepage/tk_15439116265584242_sr_2152.html","info")</f>
        <v/>
      </c>
      <c r="AA2092" t="n">
        <v>140984</v>
      </c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/>
      <c r="AP2092" t="n">
        <v>72</v>
      </c>
      <c r="AQ2092" t="s">
        <v>88</v>
      </c>
      <c r="AR2092" t="s">
        <v>113</v>
      </c>
      <c r="AS2092" t="s"/>
      <c r="AT2092" t="s">
        <v>90</v>
      </c>
      <c r="AU2092" t="s"/>
      <c r="AV2092" t="s"/>
      <c r="AW2092" t="s"/>
      <c r="AX2092" t="s"/>
      <c r="AY2092" t="n">
        <v>2311918</v>
      </c>
      <c r="AZ2092" t="s">
        <v>687</v>
      </c>
      <c r="BA2092" t="s"/>
      <c r="BB2092" t="n">
        <v>28228</v>
      </c>
      <c r="BC2092" t="n">
        <v>10.023720860481</v>
      </c>
      <c r="BD2092" t="n">
        <v>53.601336057269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686</v>
      </c>
      <c r="F2093" t="n">
        <v>720102</v>
      </c>
      <c r="G2093" t="s">
        <v>74</v>
      </c>
      <c r="H2093" t="s">
        <v>75</v>
      </c>
      <c r="I2093" t="s"/>
      <c r="J2093" t="s">
        <v>74</v>
      </c>
      <c r="K2093" t="n">
        <v>123</v>
      </c>
      <c r="L2093" t="s">
        <v>76</v>
      </c>
      <c r="M2093" t="s"/>
      <c r="N2093" t="s">
        <v>689</v>
      </c>
      <c r="O2093" t="s">
        <v>78</v>
      </c>
      <c r="P2093" t="s">
        <v>686</v>
      </c>
      <c r="Q2093" t="s"/>
      <c r="R2093" t="s">
        <v>80</v>
      </c>
      <c r="S2093" t="s">
        <v>270</v>
      </c>
      <c r="T2093" t="s">
        <v>82</v>
      </c>
      <c r="U2093" t="s"/>
      <c r="V2093" t="s">
        <v>83</v>
      </c>
      <c r="W2093" t="s">
        <v>84</v>
      </c>
      <c r="X2093" t="s"/>
      <c r="Y2093" t="s">
        <v>85</v>
      </c>
      <c r="Z2093">
        <f>HYPERLINK("https://hotelmonitor-cachepage.eclerx.com/savepage/tk_15439116265584242_sr_2152.html","info")</f>
        <v/>
      </c>
      <c r="AA2093" t="n">
        <v>140984</v>
      </c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/>
      <c r="AP2093" t="n">
        <v>72</v>
      </c>
      <c r="AQ2093" t="s">
        <v>88</v>
      </c>
      <c r="AR2093" t="s">
        <v>103</v>
      </c>
      <c r="AS2093" t="s"/>
      <c r="AT2093" t="s">
        <v>90</v>
      </c>
      <c r="AU2093" t="s"/>
      <c r="AV2093" t="s"/>
      <c r="AW2093" t="s"/>
      <c r="AX2093" t="s"/>
      <c r="AY2093" t="n">
        <v>2311918</v>
      </c>
      <c r="AZ2093" t="s">
        <v>687</v>
      </c>
      <c r="BA2093" t="s"/>
      <c r="BB2093" t="n">
        <v>28228</v>
      </c>
      <c r="BC2093" t="n">
        <v>10.023720860481</v>
      </c>
      <c r="BD2093" t="n">
        <v>53.601336057269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686</v>
      </c>
      <c r="F2094" t="n">
        <v>720102</v>
      </c>
      <c r="G2094" t="s">
        <v>74</v>
      </c>
      <c r="H2094" t="s">
        <v>75</v>
      </c>
      <c r="I2094" t="s"/>
      <c r="J2094" t="s">
        <v>74</v>
      </c>
      <c r="K2094" t="n">
        <v>125</v>
      </c>
      <c r="L2094" t="s">
        <v>76</v>
      </c>
      <c r="M2094" t="s"/>
      <c r="N2094" t="s">
        <v>688</v>
      </c>
      <c r="O2094" t="s">
        <v>78</v>
      </c>
      <c r="P2094" t="s">
        <v>686</v>
      </c>
      <c r="Q2094" t="s"/>
      <c r="R2094" t="s">
        <v>80</v>
      </c>
      <c r="S2094" t="s">
        <v>271</v>
      </c>
      <c r="T2094" t="s">
        <v>82</v>
      </c>
      <c r="U2094" t="s"/>
      <c r="V2094" t="s">
        <v>83</v>
      </c>
      <c r="W2094" t="s">
        <v>84</v>
      </c>
      <c r="X2094" t="s"/>
      <c r="Y2094" t="s">
        <v>85</v>
      </c>
      <c r="Z2094">
        <f>HYPERLINK("https://hotelmonitor-cachepage.eclerx.com/savepage/tk_15439116265584242_sr_2152.html","info")</f>
        <v/>
      </c>
      <c r="AA2094" t="n">
        <v>140984</v>
      </c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/>
      <c r="AP2094" t="n">
        <v>72</v>
      </c>
      <c r="AQ2094" t="s">
        <v>88</v>
      </c>
      <c r="AR2094" t="s">
        <v>110</v>
      </c>
      <c r="AS2094" t="s"/>
      <c r="AT2094" t="s">
        <v>90</v>
      </c>
      <c r="AU2094" t="s"/>
      <c r="AV2094" t="s"/>
      <c r="AW2094" t="s"/>
      <c r="AX2094" t="s"/>
      <c r="AY2094" t="n">
        <v>2311918</v>
      </c>
      <c r="AZ2094" t="s">
        <v>687</v>
      </c>
      <c r="BA2094" t="s"/>
      <c r="BB2094" t="n">
        <v>28228</v>
      </c>
      <c r="BC2094" t="n">
        <v>10.023720860481</v>
      </c>
      <c r="BD2094" t="n">
        <v>53.601336057269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686</v>
      </c>
      <c r="F2095" t="n">
        <v>720102</v>
      </c>
      <c r="G2095" t="s">
        <v>74</v>
      </c>
      <c r="H2095" t="s">
        <v>75</v>
      </c>
      <c r="I2095" t="s"/>
      <c r="J2095" t="s">
        <v>74</v>
      </c>
      <c r="K2095" t="n">
        <v>129</v>
      </c>
      <c r="L2095" t="s">
        <v>76</v>
      </c>
      <c r="M2095" t="s"/>
      <c r="N2095" t="s">
        <v>690</v>
      </c>
      <c r="O2095" t="s">
        <v>78</v>
      </c>
      <c r="P2095" t="s">
        <v>686</v>
      </c>
      <c r="Q2095" t="s"/>
      <c r="R2095" t="s">
        <v>80</v>
      </c>
      <c r="S2095" t="s">
        <v>590</v>
      </c>
      <c r="T2095" t="s">
        <v>82</v>
      </c>
      <c r="U2095" t="s"/>
      <c r="V2095" t="s">
        <v>83</v>
      </c>
      <c r="W2095" t="s">
        <v>84</v>
      </c>
      <c r="X2095" t="s"/>
      <c r="Y2095" t="s">
        <v>85</v>
      </c>
      <c r="Z2095">
        <f>HYPERLINK("https://hotelmonitor-cachepage.eclerx.com/savepage/tk_15439116265584242_sr_2152.html","info")</f>
        <v/>
      </c>
      <c r="AA2095" t="n">
        <v>140984</v>
      </c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/>
      <c r="AP2095" t="n">
        <v>72</v>
      </c>
      <c r="AQ2095" t="s">
        <v>88</v>
      </c>
      <c r="AR2095" t="s">
        <v>186</v>
      </c>
      <c r="AS2095" t="s"/>
      <c r="AT2095" t="s">
        <v>90</v>
      </c>
      <c r="AU2095" t="s"/>
      <c r="AV2095" t="s"/>
      <c r="AW2095" t="s"/>
      <c r="AX2095" t="s"/>
      <c r="AY2095" t="n">
        <v>2311918</v>
      </c>
      <c r="AZ2095" t="s">
        <v>687</v>
      </c>
      <c r="BA2095" t="s"/>
      <c r="BB2095" t="n">
        <v>28228</v>
      </c>
      <c r="BC2095" t="n">
        <v>10.023720860481</v>
      </c>
      <c r="BD2095" t="n">
        <v>53.601336057269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686</v>
      </c>
      <c r="F2096" t="n">
        <v>720102</v>
      </c>
      <c r="G2096" t="s">
        <v>74</v>
      </c>
      <c r="H2096" t="s">
        <v>75</v>
      </c>
      <c r="I2096" t="s"/>
      <c r="J2096" t="s">
        <v>74</v>
      </c>
      <c r="K2096" t="n">
        <v>129</v>
      </c>
      <c r="L2096" t="s">
        <v>76</v>
      </c>
      <c r="M2096" t="s"/>
      <c r="N2096" t="s">
        <v>689</v>
      </c>
      <c r="O2096" t="s">
        <v>78</v>
      </c>
      <c r="P2096" t="s">
        <v>686</v>
      </c>
      <c r="Q2096" t="s"/>
      <c r="R2096" t="s">
        <v>80</v>
      </c>
      <c r="S2096" t="s">
        <v>590</v>
      </c>
      <c r="T2096" t="s">
        <v>82</v>
      </c>
      <c r="U2096" t="s"/>
      <c r="V2096" t="s">
        <v>83</v>
      </c>
      <c r="W2096" t="s">
        <v>84</v>
      </c>
      <c r="X2096" t="s"/>
      <c r="Y2096" t="s">
        <v>85</v>
      </c>
      <c r="Z2096">
        <f>HYPERLINK("https://hotelmonitor-cachepage.eclerx.com/savepage/tk_15439116265584242_sr_2152.html","info")</f>
        <v/>
      </c>
      <c r="AA2096" t="n">
        <v>140984</v>
      </c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/>
      <c r="AP2096" t="n">
        <v>72</v>
      </c>
      <c r="AQ2096" t="s">
        <v>88</v>
      </c>
      <c r="AR2096" t="s">
        <v>103</v>
      </c>
      <c r="AS2096" t="s"/>
      <c r="AT2096" t="s">
        <v>90</v>
      </c>
      <c r="AU2096" t="s"/>
      <c r="AV2096" t="s"/>
      <c r="AW2096" t="s"/>
      <c r="AX2096" t="s"/>
      <c r="AY2096" t="n">
        <v>2311918</v>
      </c>
      <c r="AZ2096" t="s">
        <v>687</v>
      </c>
      <c r="BA2096" t="s"/>
      <c r="BB2096" t="n">
        <v>28228</v>
      </c>
      <c r="BC2096" t="n">
        <v>10.023720860481</v>
      </c>
      <c r="BD2096" t="n">
        <v>53.601336057269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686</v>
      </c>
      <c r="F2097" t="n">
        <v>720102</v>
      </c>
      <c r="G2097" t="s">
        <v>74</v>
      </c>
      <c r="H2097" t="s">
        <v>75</v>
      </c>
      <c r="I2097" t="s"/>
      <c r="J2097" t="s">
        <v>74</v>
      </c>
      <c r="K2097" t="n">
        <v>129</v>
      </c>
      <c r="L2097" t="s">
        <v>76</v>
      </c>
      <c r="M2097" t="s"/>
      <c r="N2097" t="s">
        <v>690</v>
      </c>
      <c r="O2097" t="s">
        <v>78</v>
      </c>
      <c r="P2097" t="s">
        <v>686</v>
      </c>
      <c r="Q2097" t="s"/>
      <c r="R2097" t="s">
        <v>80</v>
      </c>
      <c r="S2097" t="s">
        <v>590</v>
      </c>
      <c r="T2097" t="s">
        <v>82</v>
      </c>
      <c r="U2097" t="s"/>
      <c r="V2097" t="s">
        <v>83</v>
      </c>
      <c r="W2097" t="s">
        <v>84</v>
      </c>
      <c r="X2097" t="s"/>
      <c r="Y2097" t="s">
        <v>85</v>
      </c>
      <c r="Z2097">
        <f>HYPERLINK("https://hotelmonitor-cachepage.eclerx.com/savepage/tk_15439116265584242_sr_2152.html","info")</f>
        <v/>
      </c>
      <c r="AA2097" t="n">
        <v>140984</v>
      </c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/>
      <c r="AP2097" t="n">
        <v>72</v>
      </c>
      <c r="AQ2097" t="s">
        <v>88</v>
      </c>
      <c r="AR2097" t="s">
        <v>140</v>
      </c>
      <c r="AS2097" t="s"/>
      <c r="AT2097" t="s">
        <v>90</v>
      </c>
      <c r="AU2097" t="s"/>
      <c r="AV2097" t="s"/>
      <c r="AW2097" t="s"/>
      <c r="AX2097" t="s"/>
      <c r="AY2097" t="n">
        <v>2311918</v>
      </c>
      <c r="AZ2097" t="s">
        <v>687</v>
      </c>
      <c r="BA2097" t="s"/>
      <c r="BB2097" t="n">
        <v>28228</v>
      </c>
      <c r="BC2097" t="n">
        <v>10.023720860481</v>
      </c>
      <c r="BD2097" t="n">
        <v>53.601336057269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686</v>
      </c>
      <c r="F2098" t="n">
        <v>720102</v>
      </c>
      <c r="G2098" t="s">
        <v>74</v>
      </c>
      <c r="H2098" t="s">
        <v>75</v>
      </c>
      <c r="I2098" t="s"/>
      <c r="J2098" t="s">
        <v>74</v>
      </c>
      <c r="K2098" t="n">
        <v>130</v>
      </c>
      <c r="L2098" t="s">
        <v>76</v>
      </c>
      <c r="M2098" t="s"/>
      <c r="N2098" t="s">
        <v>688</v>
      </c>
      <c r="O2098" t="s">
        <v>78</v>
      </c>
      <c r="P2098" t="s">
        <v>686</v>
      </c>
      <c r="Q2098" t="s"/>
      <c r="R2098" t="s">
        <v>80</v>
      </c>
      <c r="S2098" t="s">
        <v>292</v>
      </c>
      <c r="T2098" t="s">
        <v>82</v>
      </c>
      <c r="U2098" t="s"/>
      <c r="V2098" t="s">
        <v>83</v>
      </c>
      <c r="W2098" t="s">
        <v>84</v>
      </c>
      <c r="X2098" t="s"/>
      <c r="Y2098" t="s">
        <v>85</v>
      </c>
      <c r="Z2098">
        <f>HYPERLINK("https://hotelmonitor-cachepage.eclerx.com/savepage/tk_15439116265584242_sr_2152.html","info")</f>
        <v/>
      </c>
      <c r="AA2098" t="n">
        <v>140984</v>
      </c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/>
      <c r="AP2098" t="n">
        <v>72</v>
      </c>
      <c r="AQ2098" t="s">
        <v>88</v>
      </c>
      <c r="AR2098" t="s">
        <v>116</v>
      </c>
      <c r="AS2098" t="s"/>
      <c r="AT2098" t="s">
        <v>90</v>
      </c>
      <c r="AU2098" t="s"/>
      <c r="AV2098" t="s"/>
      <c r="AW2098" t="s"/>
      <c r="AX2098" t="s"/>
      <c r="AY2098" t="n">
        <v>2311918</v>
      </c>
      <c r="AZ2098" t="s">
        <v>687</v>
      </c>
      <c r="BA2098" t="s"/>
      <c r="BB2098" t="n">
        <v>28228</v>
      </c>
      <c r="BC2098" t="n">
        <v>10.023720860481</v>
      </c>
      <c r="BD2098" t="n">
        <v>53.601336057269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686</v>
      </c>
      <c r="F2099" t="n">
        <v>720102</v>
      </c>
      <c r="G2099" t="s">
        <v>74</v>
      </c>
      <c r="H2099" t="s">
        <v>75</v>
      </c>
      <c r="I2099" t="s"/>
      <c r="J2099" t="s">
        <v>74</v>
      </c>
      <c r="K2099" t="n">
        <v>131</v>
      </c>
      <c r="L2099" t="s">
        <v>76</v>
      </c>
      <c r="M2099" t="s"/>
      <c r="N2099" t="s">
        <v>690</v>
      </c>
      <c r="O2099" t="s">
        <v>78</v>
      </c>
      <c r="P2099" t="s">
        <v>686</v>
      </c>
      <c r="Q2099" t="s"/>
      <c r="R2099" t="s">
        <v>80</v>
      </c>
      <c r="S2099" t="s">
        <v>350</v>
      </c>
      <c r="T2099" t="s">
        <v>82</v>
      </c>
      <c r="U2099" t="s"/>
      <c r="V2099" t="s">
        <v>83</v>
      </c>
      <c r="W2099" t="s">
        <v>84</v>
      </c>
      <c r="X2099" t="s"/>
      <c r="Y2099" t="s">
        <v>85</v>
      </c>
      <c r="Z2099">
        <f>HYPERLINK("https://hotelmonitor-cachepage.eclerx.com/savepage/tk_15439116265584242_sr_2152.html","info")</f>
        <v/>
      </c>
      <c r="AA2099" t="n">
        <v>140984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87</v>
      </c>
      <c r="AO2099" t="s"/>
      <c r="AP2099" t="n">
        <v>72</v>
      </c>
      <c r="AQ2099" t="s">
        <v>88</v>
      </c>
      <c r="AR2099" t="s">
        <v>124</v>
      </c>
      <c r="AS2099" t="s"/>
      <c r="AT2099" t="s">
        <v>90</v>
      </c>
      <c r="AU2099" t="s"/>
      <c r="AV2099" t="s"/>
      <c r="AW2099" t="s"/>
      <c r="AX2099" t="s"/>
      <c r="AY2099" t="n">
        <v>2311918</v>
      </c>
      <c r="AZ2099" t="s">
        <v>687</v>
      </c>
      <c r="BA2099" t="s"/>
      <c r="BB2099" t="n">
        <v>28228</v>
      </c>
      <c r="BC2099" t="n">
        <v>10.023720860481</v>
      </c>
      <c r="BD2099" t="n">
        <v>53.601336057269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686</v>
      </c>
      <c r="F2100" t="n">
        <v>720102</v>
      </c>
      <c r="G2100" t="s">
        <v>74</v>
      </c>
      <c r="H2100" t="s">
        <v>75</v>
      </c>
      <c r="I2100" t="s"/>
      <c r="J2100" t="s">
        <v>74</v>
      </c>
      <c r="K2100" t="n">
        <v>135</v>
      </c>
      <c r="L2100" t="s">
        <v>76</v>
      </c>
      <c r="M2100" t="s"/>
      <c r="N2100" t="s">
        <v>293</v>
      </c>
      <c r="O2100" t="s">
        <v>78</v>
      </c>
      <c r="P2100" t="s">
        <v>686</v>
      </c>
      <c r="Q2100" t="s"/>
      <c r="R2100" t="s">
        <v>80</v>
      </c>
      <c r="S2100" t="s">
        <v>474</v>
      </c>
      <c r="T2100" t="s">
        <v>82</v>
      </c>
      <c r="U2100" t="s"/>
      <c r="V2100" t="s">
        <v>83</v>
      </c>
      <c r="W2100" t="s">
        <v>84</v>
      </c>
      <c r="X2100" t="s"/>
      <c r="Y2100" t="s">
        <v>85</v>
      </c>
      <c r="Z2100">
        <f>HYPERLINK("https://hotelmonitor-cachepage.eclerx.com/savepage/tk_15439116265584242_sr_2152.html","info")</f>
        <v/>
      </c>
      <c r="AA2100" t="n">
        <v>140984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87</v>
      </c>
      <c r="AO2100" t="s"/>
      <c r="AP2100" t="n">
        <v>72</v>
      </c>
      <c r="AQ2100" t="s">
        <v>88</v>
      </c>
      <c r="AR2100" t="s">
        <v>89</v>
      </c>
      <c r="AS2100" t="s"/>
      <c r="AT2100" t="s">
        <v>90</v>
      </c>
      <c r="AU2100" t="s"/>
      <c r="AV2100" t="s"/>
      <c r="AW2100" t="s"/>
      <c r="AX2100" t="s"/>
      <c r="AY2100" t="n">
        <v>2311918</v>
      </c>
      <c r="AZ2100" t="s">
        <v>687</v>
      </c>
      <c r="BA2100" t="s"/>
      <c r="BB2100" t="n">
        <v>28228</v>
      </c>
      <c r="BC2100" t="n">
        <v>10.023720860481</v>
      </c>
      <c r="BD2100" t="n">
        <v>53.601336057269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686</v>
      </c>
      <c r="F2101" t="n">
        <v>720102</v>
      </c>
      <c r="G2101" t="s">
        <v>74</v>
      </c>
      <c r="H2101" t="s">
        <v>75</v>
      </c>
      <c r="I2101" t="s"/>
      <c r="J2101" t="s">
        <v>74</v>
      </c>
      <c r="K2101" t="n">
        <v>136</v>
      </c>
      <c r="L2101" t="s">
        <v>76</v>
      </c>
      <c r="M2101" t="s"/>
      <c r="N2101" t="s">
        <v>691</v>
      </c>
      <c r="O2101" t="s">
        <v>78</v>
      </c>
      <c r="P2101" t="s">
        <v>686</v>
      </c>
      <c r="Q2101" t="s"/>
      <c r="R2101" t="s">
        <v>80</v>
      </c>
      <c r="S2101" t="s">
        <v>294</v>
      </c>
      <c r="T2101" t="s">
        <v>82</v>
      </c>
      <c r="U2101" t="s"/>
      <c r="V2101" t="s">
        <v>83</v>
      </c>
      <c r="W2101" t="s">
        <v>84</v>
      </c>
      <c r="X2101" t="s"/>
      <c r="Y2101" t="s">
        <v>85</v>
      </c>
      <c r="Z2101">
        <f>HYPERLINK("https://hotelmonitor-cachepage.eclerx.com/savepage/tk_15439116265584242_sr_2152.html","info")</f>
        <v/>
      </c>
      <c r="AA2101" t="n">
        <v>140984</v>
      </c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87</v>
      </c>
      <c r="AO2101" t="s"/>
      <c r="AP2101" t="n">
        <v>72</v>
      </c>
      <c r="AQ2101" t="s">
        <v>88</v>
      </c>
      <c r="AR2101" t="s">
        <v>110</v>
      </c>
      <c r="AS2101" t="s"/>
      <c r="AT2101" t="s">
        <v>90</v>
      </c>
      <c r="AU2101" t="s"/>
      <c r="AV2101" t="s"/>
      <c r="AW2101" t="s"/>
      <c r="AX2101" t="s"/>
      <c r="AY2101" t="n">
        <v>2311918</v>
      </c>
      <c r="AZ2101" t="s">
        <v>687</v>
      </c>
      <c r="BA2101" t="s"/>
      <c r="BB2101" t="n">
        <v>28228</v>
      </c>
      <c r="BC2101" t="n">
        <v>10.023720860481</v>
      </c>
      <c r="BD2101" t="n">
        <v>53.601336057269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686</v>
      </c>
      <c r="F2102" t="n">
        <v>720102</v>
      </c>
      <c r="G2102" t="s">
        <v>74</v>
      </c>
      <c r="H2102" t="s">
        <v>75</v>
      </c>
      <c r="I2102" t="s"/>
      <c r="J2102" t="s">
        <v>74</v>
      </c>
      <c r="K2102" t="n">
        <v>142</v>
      </c>
      <c r="L2102" t="s">
        <v>76</v>
      </c>
      <c r="M2102" t="s"/>
      <c r="N2102" t="s">
        <v>691</v>
      </c>
      <c r="O2102" t="s">
        <v>78</v>
      </c>
      <c r="P2102" t="s">
        <v>686</v>
      </c>
      <c r="Q2102" t="s"/>
      <c r="R2102" t="s">
        <v>80</v>
      </c>
      <c r="S2102" t="s">
        <v>154</v>
      </c>
      <c r="T2102" t="s">
        <v>82</v>
      </c>
      <c r="U2102" t="s"/>
      <c r="V2102" t="s">
        <v>83</v>
      </c>
      <c r="W2102" t="s">
        <v>84</v>
      </c>
      <c r="X2102" t="s"/>
      <c r="Y2102" t="s">
        <v>85</v>
      </c>
      <c r="Z2102">
        <f>HYPERLINK("https://hotelmonitor-cachepage.eclerx.com/savepage/tk_15439116265584242_sr_2152.html","info")</f>
        <v/>
      </c>
      <c r="AA2102" t="n">
        <v>140984</v>
      </c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87</v>
      </c>
      <c r="AO2102" t="s"/>
      <c r="AP2102" t="n">
        <v>72</v>
      </c>
      <c r="AQ2102" t="s">
        <v>88</v>
      </c>
      <c r="AR2102" t="s">
        <v>116</v>
      </c>
      <c r="AS2102" t="s"/>
      <c r="AT2102" t="s">
        <v>90</v>
      </c>
      <c r="AU2102" t="s"/>
      <c r="AV2102" t="s"/>
      <c r="AW2102" t="s"/>
      <c r="AX2102" t="s"/>
      <c r="AY2102" t="n">
        <v>2311918</v>
      </c>
      <c r="AZ2102" t="s">
        <v>687</v>
      </c>
      <c r="BA2102" t="s"/>
      <c r="BB2102" t="n">
        <v>28228</v>
      </c>
      <c r="BC2102" t="n">
        <v>10.023720860481</v>
      </c>
      <c r="BD2102" t="n">
        <v>53.601336057269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686</v>
      </c>
      <c r="F2103" t="n">
        <v>720102</v>
      </c>
      <c r="G2103" t="s">
        <v>74</v>
      </c>
      <c r="H2103" t="s">
        <v>75</v>
      </c>
      <c r="I2103" t="s"/>
      <c r="J2103" t="s">
        <v>74</v>
      </c>
      <c r="K2103" t="n">
        <v>146</v>
      </c>
      <c r="L2103" t="s">
        <v>76</v>
      </c>
      <c r="M2103" t="s"/>
      <c r="N2103" t="s">
        <v>191</v>
      </c>
      <c r="O2103" t="s">
        <v>78</v>
      </c>
      <c r="P2103" t="s">
        <v>686</v>
      </c>
      <c r="Q2103" t="s"/>
      <c r="R2103" t="s">
        <v>80</v>
      </c>
      <c r="S2103" t="s">
        <v>158</v>
      </c>
      <c r="T2103" t="s">
        <v>82</v>
      </c>
      <c r="U2103" t="s"/>
      <c r="V2103" t="s">
        <v>83</v>
      </c>
      <c r="W2103" t="s">
        <v>84</v>
      </c>
      <c r="X2103" t="s"/>
      <c r="Y2103" t="s">
        <v>85</v>
      </c>
      <c r="Z2103">
        <f>HYPERLINK("https://hotelmonitor-cachepage.eclerx.com/savepage/tk_15439116265584242_sr_2152.html","info")</f>
        <v/>
      </c>
      <c r="AA2103" t="n">
        <v>140984</v>
      </c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87</v>
      </c>
      <c r="AO2103" t="s"/>
      <c r="AP2103" t="n">
        <v>72</v>
      </c>
      <c r="AQ2103" t="s">
        <v>88</v>
      </c>
      <c r="AR2103" t="s">
        <v>89</v>
      </c>
      <c r="AS2103" t="s"/>
      <c r="AT2103" t="s">
        <v>90</v>
      </c>
      <c r="AU2103" t="s"/>
      <c r="AV2103" t="s"/>
      <c r="AW2103" t="s"/>
      <c r="AX2103" t="s"/>
      <c r="AY2103" t="n">
        <v>2311918</v>
      </c>
      <c r="AZ2103" t="s">
        <v>687</v>
      </c>
      <c r="BA2103" t="s"/>
      <c r="BB2103" t="n">
        <v>28228</v>
      </c>
      <c r="BC2103" t="n">
        <v>10.023720860481</v>
      </c>
      <c r="BD2103" t="n">
        <v>53.601336057269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686</v>
      </c>
      <c r="F2104" t="n">
        <v>720102</v>
      </c>
      <c r="G2104" t="s">
        <v>74</v>
      </c>
      <c r="H2104" t="s">
        <v>75</v>
      </c>
      <c r="I2104" t="s"/>
      <c r="J2104" t="s">
        <v>74</v>
      </c>
      <c r="K2104" t="n">
        <v>146</v>
      </c>
      <c r="L2104" t="s">
        <v>76</v>
      </c>
      <c r="M2104" t="s"/>
      <c r="N2104" t="s">
        <v>191</v>
      </c>
      <c r="O2104" t="s">
        <v>78</v>
      </c>
      <c r="P2104" t="s">
        <v>686</v>
      </c>
      <c r="Q2104" t="s"/>
      <c r="R2104" t="s">
        <v>80</v>
      </c>
      <c r="S2104" t="s">
        <v>158</v>
      </c>
      <c r="T2104" t="s">
        <v>82</v>
      </c>
      <c r="U2104" t="s"/>
      <c r="V2104" t="s">
        <v>83</v>
      </c>
      <c r="W2104" t="s">
        <v>84</v>
      </c>
      <c r="X2104" t="s"/>
      <c r="Y2104" t="s">
        <v>85</v>
      </c>
      <c r="Z2104">
        <f>HYPERLINK("https://hotelmonitor-cachepage.eclerx.com/savepage/tk_15439116265584242_sr_2152.html","info")</f>
        <v/>
      </c>
      <c r="AA2104" t="n">
        <v>140984</v>
      </c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87</v>
      </c>
      <c r="AO2104" t="s"/>
      <c r="AP2104" t="n">
        <v>72</v>
      </c>
      <c r="AQ2104" t="s">
        <v>88</v>
      </c>
      <c r="AR2104" t="s">
        <v>89</v>
      </c>
      <c r="AS2104" t="s"/>
      <c r="AT2104" t="s">
        <v>90</v>
      </c>
      <c r="AU2104" t="s"/>
      <c r="AV2104" t="s"/>
      <c r="AW2104" t="s"/>
      <c r="AX2104" t="s"/>
      <c r="AY2104" t="n">
        <v>2311918</v>
      </c>
      <c r="AZ2104" t="s">
        <v>687</v>
      </c>
      <c r="BA2104" t="s"/>
      <c r="BB2104" t="n">
        <v>28228</v>
      </c>
      <c r="BC2104" t="n">
        <v>10.023720860481</v>
      </c>
      <c r="BD2104" t="n">
        <v>53.601336057269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97</v>
      </c>
      <c r="B2105" t="s">
        <v>71</v>
      </c>
      <c r="C2105" t="s">
        <v>98</v>
      </c>
      <c r="D2105" t="n">
        <v>2</v>
      </c>
      <c r="E2105" t="s">
        <v>960</v>
      </c>
      <c r="F2105" t="n">
        <v>2028107</v>
      </c>
      <c r="G2105" t="s">
        <v>74</v>
      </c>
      <c r="H2105" t="s">
        <v>75</v>
      </c>
      <c r="I2105" t="s"/>
      <c r="J2105" t="s">
        <v>74</v>
      </c>
      <c r="K2105" t="n">
        <v>105</v>
      </c>
      <c r="L2105" t="s">
        <v>76</v>
      </c>
      <c r="M2105" t="s"/>
      <c r="N2105" t="s">
        <v>293</v>
      </c>
      <c r="O2105" t="s">
        <v>78</v>
      </c>
      <c r="P2105" t="s">
        <v>960</v>
      </c>
      <c r="Q2105" t="s"/>
      <c r="R2105" t="s">
        <v>80</v>
      </c>
      <c r="S2105" t="s">
        <v>149</v>
      </c>
      <c r="T2105" t="s">
        <v>82</v>
      </c>
      <c r="U2105" t="s"/>
      <c r="V2105" t="s">
        <v>83</v>
      </c>
      <c r="W2105" t="s">
        <v>94</v>
      </c>
      <c r="X2105" t="s"/>
      <c r="Y2105" t="s">
        <v>85</v>
      </c>
      <c r="Z2105">
        <f>HYPERLINK("https://hotelmonitor-cachepage.eclerx.com/savepage/tk_1543901637541486_sr_2151.html","info")</f>
        <v/>
      </c>
      <c r="AA2105" t="n">
        <v>190093</v>
      </c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/>
      <c r="AP2105" t="n">
        <v>70</v>
      </c>
      <c r="AQ2105" t="s">
        <v>88</v>
      </c>
      <c r="AR2105" t="s">
        <v>89</v>
      </c>
      <c r="AS2105" t="s"/>
      <c r="AT2105" t="s">
        <v>90</v>
      </c>
      <c r="AU2105" t="s"/>
      <c r="AV2105" t="s"/>
      <c r="AW2105" t="s"/>
      <c r="AX2105" t="s"/>
      <c r="AY2105" t="n">
        <v>2311849</v>
      </c>
      <c r="AZ2105" t="s">
        <v>961</v>
      </c>
      <c r="BA2105" t="s"/>
      <c r="BB2105" t="n">
        <v>28218</v>
      </c>
      <c r="BC2105" t="n">
        <v>9.936189000000001</v>
      </c>
      <c r="BD2105" t="n">
        <v>53.553573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97</v>
      </c>
      <c r="B2106" t="s">
        <v>71</v>
      </c>
      <c r="C2106" t="s">
        <v>98</v>
      </c>
      <c r="D2106" t="n">
        <v>2</v>
      </c>
      <c r="E2106" t="s">
        <v>960</v>
      </c>
      <c r="F2106" t="n">
        <v>2028107</v>
      </c>
      <c r="G2106" t="s">
        <v>74</v>
      </c>
      <c r="H2106" t="s">
        <v>75</v>
      </c>
      <c r="I2106" t="s"/>
      <c r="J2106" t="s">
        <v>74</v>
      </c>
      <c r="K2106" t="n">
        <v>116</v>
      </c>
      <c r="L2106" t="s">
        <v>76</v>
      </c>
      <c r="M2106" t="s"/>
      <c r="N2106" t="s">
        <v>962</v>
      </c>
      <c r="O2106" t="s">
        <v>78</v>
      </c>
      <c r="P2106" t="s">
        <v>960</v>
      </c>
      <c r="Q2106" t="s"/>
      <c r="R2106" t="s">
        <v>80</v>
      </c>
      <c r="S2106" t="s">
        <v>132</v>
      </c>
      <c r="T2106" t="s">
        <v>82</v>
      </c>
      <c r="U2106" t="s"/>
      <c r="V2106" t="s">
        <v>83</v>
      </c>
      <c r="W2106" t="s">
        <v>84</v>
      </c>
      <c r="X2106" t="s"/>
      <c r="Y2106" t="s">
        <v>85</v>
      </c>
      <c r="Z2106">
        <f>HYPERLINK("https://hotelmonitor-cachepage.eclerx.com/savepage/tk_1543901637541486_sr_2151.html","info")</f>
        <v/>
      </c>
      <c r="AA2106" t="n">
        <v>190093</v>
      </c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/>
      <c r="AP2106" t="n">
        <v>70</v>
      </c>
      <c r="AQ2106" t="s">
        <v>88</v>
      </c>
      <c r="AR2106" t="s">
        <v>89</v>
      </c>
      <c r="AS2106" t="s"/>
      <c r="AT2106" t="s">
        <v>90</v>
      </c>
      <c r="AU2106" t="s"/>
      <c r="AV2106" t="s"/>
      <c r="AW2106" t="s"/>
      <c r="AX2106" t="s"/>
      <c r="AY2106" t="n">
        <v>2311849</v>
      </c>
      <c r="AZ2106" t="s">
        <v>961</v>
      </c>
      <c r="BA2106" t="s"/>
      <c r="BB2106" t="n">
        <v>28218</v>
      </c>
      <c r="BC2106" t="n">
        <v>9.936189000000001</v>
      </c>
      <c r="BD2106" t="n">
        <v>53.553573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97</v>
      </c>
      <c r="B2107" t="s">
        <v>71</v>
      </c>
      <c r="C2107" t="s">
        <v>98</v>
      </c>
      <c r="D2107" t="n">
        <v>2</v>
      </c>
      <c r="E2107" t="s">
        <v>960</v>
      </c>
      <c r="F2107" t="n">
        <v>2028107</v>
      </c>
      <c r="G2107" t="s">
        <v>74</v>
      </c>
      <c r="H2107" t="s">
        <v>75</v>
      </c>
      <c r="I2107" t="s"/>
      <c r="J2107" t="s">
        <v>74</v>
      </c>
      <c r="K2107" t="n">
        <v>116</v>
      </c>
      <c r="L2107" t="s">
        <v>76</v>
      </c>
      <c r="M2107" t="s"/>
      <c r="N2107" t="s">
        <v>105</v>
      </c>
      <c r="O2107" t="s">
        <v>78</v>
      </c>
      <c r="P2107" t="s">
        <v>960</v>
      </c>
      <c r="Q2107" t="s"/>
      <c r="R2107" t="s">
        <v>80</v>
      </c>
      <c r="S2107" t="s">
        <v>132</v>
      </c>
      <c r="T2107" t="s">
        <v>82</v>
      </c>
      <c r="U2107" t="s"/>
      <c r="V2107" t="s">
        <v>83</v>
      </c>
      <c r="W2107" t="s">
        <v>84</v>
      </c>
      <c r="X2107" t="s"/>
      <c r="Y2107" t="s">
        <v>85</v>
      </c>
      <c r="Z2107">
        <f>HYPERLINK("https://hotelmonitor-cachepage.eclerx.com/savepage/tk_1543901637541486_sr_2151.html","info")</f>
        <v/>
      </c>
      <c r="AA2107" t="n">
        <v>190093</v>
      </c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/>
      <c r="AP2107" t="n">
        <v>70</v>
      </c>
      <c r="AQ2107" t="s">
        <v>88</v>
      </c>
      <c r="AR2107" t="s">
        <v>107</v>
      </c>
      <c r="AS2107" t="s"/>
      <c r="AT2107" t="s">
        <v>90</v>
      </c>
      <c r="AU2107" t="s"/>
      <c r="AV2107" t="s"/>
      <c r="AW2107" t="s"/>
      <c r="AX2107" t="s"/>
      <c r="AY2107" t="n">
        <v>2311849</v>
      </c>
      <c r="AZ2107" t="s">
        <v>961</v>
      </c>
      <c r="BA2107" t="s"/>
      <c r="BB2107" t="n">
        <v>28218</v>
      </c>
      <c r="BC2107" t="n">
        <v>9.936189000000001</v>
      </c>
      <c r="BD2107" t="n">
        <v>53.553573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97</v>
      </c>
      <c r="B2108" t="s">
        <v>71</v>
      </c>
      <c r="C2108" t="s">
        <v>98</v>
      </c>
      <c r="D2108" t="n">
        <v>2</v>
      </c>
      <c r="E2108" t="s">
        <v>960</v>
      </c>
      <c r="F2108" t="n">
        <v>2028107</v>
      </c>
      <c r="G2108" t="s">
        <v>74</v>
      </c>
      <c r="H2108" t="s">
        <v>75</v>
      </c>
      <c r="I2108" t="s"/>
      <c r="J2108" t="s">
        <v>74</v>
      </c>
      <c r="K2108" t="n">
        <v>148</v>
      </c>
      <c r="L2108" t="s">
        <v>76</v>
      </c>
      <c r="M2108" t="s"/>
      <c r="N2108" t="s">
        <v>963</v>
      </c>
      <c r="O2108" t="s">
        <v>78</v>
      </c>
      <c r="P2108" t="s">
        <v>960</v>
      </c>
      <c r="Q2108" t="s"/>
      <c r="R2108" t="s">
        <v>80</v>
      </c>
      <c r="S2108" t="s">
        <v>485</v>
      </c>
      <c r="T2108" t="s">
        <v>82</v>
      </c>
      <c r="U2108" t="s"/>
      <c r="V2108" t="s">
        <v>83</v>
      </c>
      <c r="W2108" t="s">
        <v>84</v>
      </c>
      <c r="X2108" t="s"/>
      <c r="Y2108" t="s">
        <v>85</v>
      </c>
      <c r="Z2108">
        <f>HYPERLINK("https://hotelmonitor-cachepage.eclerx.com/savepage/tk_1543901637541486_sr_2151.html","info")</f>
        <v/>
      </c>
      <c r="AA2108" t="n">
        <v>190093</v>
      </c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/>
      <c r="AP2108" t="n">
        <v>70</v>
      </c>
      <c r="AQ2108" t="s">
        <v>88</v>
      </c>
      <c r="AR2108" t="s">
        <v>89</v>
      </c>
      <c r="AS2108" t="s"/>
      <c r="AT2108" t="s">
        <v>90</v>
      </c>
      <c r="AU2108" t="s"/>
      <c r="AV2108" t="s"/>
      <c r="AW2108" t="s"/>
      <c r="AX2108" t="s"/>
      <c r="AY2108" t="n">
        <v>2311849</v>
      </c>
      <c r="AZ2108" t="s">
        <v>961</v>
      </c>
      <c r="BA2108" t="s"/>
      <c r="BB2108" t="n">
        <v>28218</v>
      </c>
      <c r="BC2108" t="n">
        <v>9.936189000000001</v>
      </c>
      <c r="BD2108" t="n">
        <v>53.553573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280</v>
      </c>
      <c r="F2109" t="n">
        <v>2028120</v>
      </c>
      <c r="G2109" t="s">
        <v>74</v>
      </c>
      <c r="H2109" t="s">
        <v>75</v>
      </c>
      <c r="I2109" t="s"/>
      <c r="J2109" t="s">
        <v>74</v>
      </c>
      <c r="K2109" t="n">
        <v>114</v>
      </c>
      <c r="L2109" t="s">
        <v>76</v>
      </c>
      <c r="M2109" t="s"/>
      <c r="N2109" t="s">
        <v>283</v>
      </c>
      <c r="O2109" t="s">
        <v>78</v>
      </c>
      <c r="P2109" t="s">
        <v>280</v>
      </c>
      <c r="Q2109" t="s"/>
      <c r="R2109" t="s">
        <v>80</v>
      </c>
      <c r="S2109" t="s">
        <v>284</v>
      </c>
      <c r="T2109" t="s">
        <v>82</v>
      </c>
      <c r="U2109" t="s"/>
      <c r="V2109" t="s">
        <v>83</v>
      </c>
      <c r="W2109" t="s">
        <v>84</v>
      </c>
      <c r="X2109" t="s"/>
      <c r="Y2109" t="s">
        <v>85</v>
      </c>
      <c r="Z2109">
        <f>HYPERLINK("https://hotelmonitor-cachepage.eclerx.com/savepage/tk_15439115088986459_sr_2152.html","info")</f>
        <v/>
      </c>
      <c r="AA2109" t="n">
        <v>302548</v>
      </c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/>
      <c r="AP2109" t="n">
        <v>29</v>
      </c>
      <c r="AQ2109" t="s">
        <v>88</v>
      </c>
      <c r="AR2109" t="s">
        <v>103</v>
      </c>
      <c r="AS2109" t="s"/>
      <c r="AT2109" t="s">
        <v>90</v>
      </c>
      <c r="AU2109" t="s"/>
      <c r="AV2109" t="s"/>
      <c r="AW2109" t="s"/>
      <c r="AX2109" t="s"/>
      <c r="AY2109" t="n">
        <v>2312001</v>
      </c>
      <c r="AZ2109" t="s">
        <v>281</v>
      </c>
      <c r="BA2109" t="s"/>
      <c r="BB2109" t="n">
        <v>28232</v>
      </c>
      <c r="BC2109" t="n">
        <v>10.068564</v>
      </c>
      <c r="BD2109" t="n">
        <v>53.572765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280</v>
      </c>
      <c r="F2110" t="n">
        <v>2028120</v>
      </c>
      <c r="G2110" t="s">
        <v>74</v>
      </c>
      <c r="H2110" t="s">
        <v>75</v>
      </c>
      <c r="I2110" t="s"/>
      <c r="J2110" t="s">
        <v>74</v>
      </c>
      <c r="K2110" t="n">
        <v>116</v>
      </c>
      <c r="L2110" t="s">
        <v>76</v>
      </c>
      <c r="M2110" t="s"/>
      <c r="N2110" t="s">
        <v>111</v>
      </c>
      <c r="O2110" t="s">
        <v>78</v>
      </c>
      <c r="P2110" t="s">
        <v>280</v>
      </c>
      <c r="Q2110" t="s"/>
      <c r="R2110" t="s">
        <v>80</v>
      </c>
      <c r="S2110" t="s">
        <v>132</v>
      </c>
      <c r="T2110" t="s">
        <v>82</v>
      </c>
      <c r="U2110" t="s"/>
      <c r="V2110" t="s">
        <v>83</v>
      </c>
      <c r="W2110" t="s">
        <v>94</v>
      </c>
      <c r="X2110" t="s"/>
      <c r="Y2110" t="s">
        <v>85</v>
      </c>
      <c r="Z2110">
        <f>HYPERLINK("https://hotelmonitor-cachepage.eclerx.com/savepage/tk_15439115088986459_sr_2152.html","info")</f>
        <v/>
      </c>
      <c r="AA2110" t="n">
        <v>302548</v>
      </c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/>
      <c r="AP2110" t="n">
        <v>29</v>
      </c>
      <c r="AQ2110" t="s">
        <v>88</v>
      </c>
      <c r="AR2110" t="s">
        <v>113</v>
      </c>
      <c r="AS2110" t="s"/>
      <c r="AT2110" t="s">
        <v>90</v>
      </c>
      <c r="AU2110" t="s"/>
      <c r="AV2110" t="s"/>
      <c r="AW2110" t="s"/>
      <c r="AX2110" t="s"/>
      <c r="AY2110" t="n">
        <v>2312001</v>
      </c>
      <c r="AZ2110" t="s">
        <v>281</v>
      </c>
      <c r="BA2110" t="s"/>
      <c r="BB2110" t="n">
        <v>28232</v>
      </c>
      <c r="BC2110" t="n">
        <v>10.068564</v>
      </c>
      <c r="BD2110" t="n">
        <v>53.572765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280</v>
      </c>
      <c r="F2111" t="n">
        <v>2028120</v>
      </c>
      <c r="G2111" t="s">
        <v>74</v>
      </c>
      <c r="H2111" t="s">
        <v>75</v>
      </c>
      <c r="I2111" t="s"/>
      <c r="J2111" t="s">
        <v>74</v>
      </c>
      <c r="K2111" t="n">
        <v>117</v>
      </c>
      <c r="L2111" t="s">
        <v>76</v>
      </c>
      <c r="M2111" t="s"/>
      <c r="N2111" t="s">
        <v>117</v>
      </c>
      <c r="O2111" t="s">
        <v>78</v>
      </c>
      <c r="P2111" t="s">
        <v>280</v>
      </c>
      <c r="Q2111" t="s"/>
      <c r="R2111" t="s">
        <v>80</v>
      </c>
      <c r="S2111" t="s">
        <v>526</v>
      </c>
      <c r="T2111" t="s">
        <v>82</v>
      </c>
      <c r="U2111" t="s"/>
      <c r="V2111" t="s">
        <v>83</v>
      </c>
      <c r="W2111" t="s">
        <v>94</v>
      </c>
      <c r="X2111" t="s"/>
      <c r="Y2111" t="s">
        <v>85</v>
      </c>
      <c r="Z2111">
        <f>HYPERLINK("https://hotelmonitor-cachepage.eclerx.com/savepage/tk_15439115088986459_sr_2152.html","info")</f>
        <v/>
      </c>
      <c r="AA2111" t="n">
        <v>302548</v>
      </c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/>
      <c r="AP2111" t="n">
        <v>29</v>
      </c>
      <c r="AQ2111" t="s">
        <v>88</v>
      </c>
      <c r="AR2111" t="s">
        <v>103</v>
      </c>
      <c r="AS2111" t="s"/>
      <c r="AT2111" t="s">
        <v>90</v>
      </c>
      <c r="AU2111" t="s"/>
      <c r="AV2111" t="s"/>
      <c r="AW2111" t="s"/>
      <c r="AX2111" t="s"/>
      <c r="AY2111" t="n">
        <v>2312001</v>
      </c>
      <c r="AZ2111" t="s">
        <v>281</v>
      </c>
      <c r="BA2111" t="s"/>
      <c r="BB2111" t="n">
        <v>28232</v>
      </c>
      <c r="BC2111" t="n">
        <v>10.068564</v>
      </c>
      <c r="BD2111" t="n">
        <v>53.572765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280</v>
      </c>
      <c r="F2112" t="n">
        <v>2028120</v>
      </c>
      <c r="G2112" t="s">
        <v>74</v>
      </c>
      <c r="H2112" t="s">
        <v>75</v>
      </c>
      <c r="I2112" t="s"/>
      <c r="J2112" t="s">
        <v>74</v>
      </c>
      <c r="K2112" t="n">
        <v>117</v>
      </c>
      <c r="L2112" t="s">
        <v>76</v>
      </c>
      <c r="M2112" t="s"/>
      <c r="N2112" t="s">
        <v>77</v>
      </c>
      <c r="O2112" t="s">
        <v>78</v>
      </c>
      <c r="P2112" t="s">
        <v>280</v>
      </c>
      <c r="Q2112" t="s"/>
      <c r="R2112" t="s">
        <v>80</v>
      </c>
      <c r="S2112" t="s">
        <v>526</v>
      </c>
      <c r="T2112" t="s">
        <v>82</v>
      </c>
      <c r="U2112" t="s"/>
      <c r="V2112" t="s">
        <v>83</v>
      </c>
      <c r="W2112" t="s">
        <v>94</v>
      </c>
      <c r="X2112" t="s"/>
      <c r="Y2112" t="s">
        <v>85</v>
      </c>
      <c r="Z2112">
        <f>HYPERLINK("https://hotelmonitor-cachepage.eclerx.com/savepage/tk_15439115088986459_sr_2152.html","info")</f>
        <v/>
      </c>
      <c r="AA2112" t="n">
        <v>302548</v>
      </c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/>
      <c r="AP2112" t="n">
        <v>29</v>
      </c>
      <c r="AQ2112" t="s">
        <v>88</v>
      </c>
      <c r="AR2112" t="s">
        <v>119</v>
      </c>
      <c r="AS2112" t="s"/>
      <c r="AT2112" t="s">
        <v>90</v>
      </c>
      <c r="AU2112" t="s"/>
      <c r="AV2112" t="s"/>
      <c r="AW2112" t="s"/>
      <c r="AX2112" t="s"/>
      <c r="AY2112" t="n">
        <v>2312001</v>
      </c>
      <c r="AZ2112" t="s">
        <v>281</v>
      </c>
      <c r="BA2112" t="s"/>
      <c r="BB2112" t="n">
        <v>28232</v>
      </c>
      <c r="BC2112" t="n">
        <v>10.068564</v>
      </c>
      <c r="BD2112" t="n">
        <v>53.572765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280</v>
      </c>
      <c r="F2113" t="n">
        <v>2028120</v>
      </c>
      <c r="G2113" t="s">
        <v>74</v>
      </c>
      <c r="H2113" t="s">
        <v>75</v>
      </c>
      <c r="I2113" t="s"/>
      <c r="J2113" t="s">
        <v>74</v>
      </c>
      <c r="K2113" t="n">
        <v>118</v>
      </c>
      <c r="L2113" t="s">
        <v>76</v>
      </c>
      <c r="M2113" t="s"/>
      <c r="N2113" t="s">
        <v>77</v>
      </c>
      <c r="O2113" t="s">
        <v>78</v>
      </c>
      <c r="P2113" t="s">
        <v>280</v>
      </c>
      <c r="Q2113" t="s"/>
      <c r="R2113" t="s">
        <v>80</v>
      </c>
      <c r="S2113" t="s">
        <v>449</v>
      </c>
      <c r="T2113" t="s">
        <v>82</v>
      </c>
      <c r="U2113" t="s"/>
      <c r="V2113" t="s">
        <v>83</v>
      </c>
      <c r="W2113" t="s">
        <v>94</v>
      </c>
      <c r="X2113" t="s"/>
      <c r="Y2113" t="s">
        <v>85</v>
      </c>
      <c r="Z2113">
        <f>HYPERLINK("https://hotelmonitor-cachepage.eclerx.com/savepage/tk_15439115088986459_sr_2152.html","info")</f>
        <v/>
      </c>
      <c r="AA2113" t="n">
        <v>302548</v>
      </c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/>
      <c r="AP2113" t="n">
        <v>29</v>
      </c>
      <c r="AQ2113" t="s">
        <v>88</v>
      </c>
      <c r="AR2113" t="s">
        <v>121</v>
      </c>
      <c r="AS2113" t="s"/>
      <c r="AT2113" t="s">
        <v>90</v>
      </c>
      <c r="AU2113" t="s"/>
      <c r="AV2113" t="s"/>
      <c r="AW2113" t="s"/>
      <c r="AX2113" t="s"/>
      <c r="AY2113" t="n">
        <v>2312001</v>
      </c>
      <c r="AZ2113" t="s">
        <v>281</v>
      </c>
      <c r="BA2113" t="s"/>
      <c r="BB2113" t="n">
        <v>28232</v>
      </c>
      <c r="BC2113" t="n">
        <v>10.068564</v>
      </c>
      <c r="BD2113" t="n">
        <v>53.572765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280</v>
      </c>
      <c r="F2114" t="n">
        <v>2028120</v>
      </c>
      <c r="G2114" t="s">
        <v>74</v>
      </c>
      <c r="H2114" t="s">
        <v>75</v>
      </c>
      <c r="I2114" t="s"/>
      <c r="J2114" t="s">
        <v>74</v>
      </c>
      <c r="K2114" t="n">
        <v>119</v>
      </c>
      <c r="L2114" t="s">
        <v>76</v>
      </c>
      <c r="M2114" t="s"/>
      <c r="N2114" t="s">
        <v>77</v>
      </c>
      <c r="O2114" t="s">
        <v>78</v>
      </c>
      <c r="P2114" t="s">
        <v>280</v>
      </c>
      <c r="Q2114" t="s"/>
      <c r="R2114" t="s">
        <v>80</v>
      </c>
      <c r="S2114" t="s">
        <v>623</v>
      </c>
      <c r="T2114" t="s">
        <v>82</v>
      </c>
      <c r="U2114" t="s"/>
      <c r="V2114" t="s">
        <v>83</v>
      </c>
      <c r="W2114" t="s">
        <v>94</v>
      </c>
      <c r="X2114" t="s"/>
      <c r="Y2114" t="s">
        <v>85</v>
      </c>
      <c r="Z2114">
        <f>HYPERLINK("https://hotelmonitor-cachepage.eclerx.com/savepage/tk_15439115088986459_sr_2152.html","info")</f>
        <v/>
      </c>
      <c r="AA2114" t="n">
        <v>302548</v>
      </c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87</v>
      </c>
      <c r="AO2114" t="s"/>
      <c r="AP2114" t="n">
        <v>29</v>
      </c>
      <c r="AQ2114" t="s">
        <v>88</v>
      </c>
      <c r="AR2114" t="s">
        <v>124</v>
      </c>
      <c r="AS2114" t="s"/>
      <c r="AT2114" t="s">
        <v>90</v>
      </c>
      <c r="AU2114" t="s"/>
      <c r="AV2114" t="s"/>
      <c r="AW2114" t="s"/>
      <c r="AX2114" t="s"/>
      <c r="AY2114" t="n">
        <v>2312001</v>
      </c>
      <c r="AZ2114" t="s">
        <v>281</v>
      </c>
      <c r="BA2114" t="s"/>
      <c r="BB2114" t="n">
        <v>28232</v>
      </c>
      <c r="BC2114" t="n">
        <v>10.068564</v>
      </c>
      <c r="BD2114" t="n">
        <v>53.572765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280</v>
      </c>
      <c r="F2115" t="n">
        <v>2028120</v>
      </c>
      <c r="G2115" t="s">
        <v>74</v>
      </c>
      <c r="H2115" t="s">
        <v>75</v>
      </c>
      <c r="I2115" t="s"/>
      <c r="J2115" t="s">
        <v>74</v>
      </c>
      <c r="K2115" t="n">
        <v>120</v>
      </c>
      <c r="L2115" t="s">
        <v>76</v>
      </c>
      <c r="M2115" t="s"/>
      <c r="N2115" t="s">
        <v>193</v>
      </c>
      <c r="O2115" t="s">
        <v>78</v>
      </c>
      <c r="P2115" t="s">
        <v>280</v>
      </c>
      <c r="Q2115" t="s"/>
      <c r="R2115" t="s">
        <v>80</v>
      </c>
      <c r="S2115" t="s">
        <v>286</v>
      </c>
      <c r="T2115" t="s">
        <v>82</v>
      </c>
      <c r="U2115" t="s"/>
      <c r="V2115" t="s">
        <v>83</v>
      </c>
      <c r="W2115" t="s">
        <v>84</v>
      </c>
      <c r="X2115" t="s"/>
      <c r="Y2115" t="s">
        <v>85</v>
      </c>
      <c r="Z2115">
        <f>HYPERLINK("https://hotelmonitor-cachepage.eclerx.com/savepage/tk_15439115088986459_sr_2152.html","info")</f>
        <v/>
      </c>
      <c r="AA2115" t="n">
        <v>302548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/>
      <c r="AP2115" t="n">
        <v>29</v>
      </c>
      <c r="AQ2115" t="s">
        <v>88</v>
      </c>
      <c r="AR2115" t="s">
        <v>89</v>
      </c>
      <c r="AS2115" t="s"/>
      <c r="AT2115" t="s">
        <v>90</v>
      </c>
      <c r="AU2115" t="s"/>
      <c r="AV2115" t="s"/>
      <c r="AW2115" t="s"/>
      <c r="AX2115" t="s"/>
      <c r="AY2115" t="n">
        <v>2312001</v>
      </c>
      <c r="AZ2115" t="s">
        <v>281</v>
      </c>
      <c r="BA2115" t="s"/>
      <c r="BB2115" t="n">
        <v>28232</v>
      </c>
      <c r="BC2115" t="n">
        <v>10.068564</v>
      </c>
      <c r="BD2115" t="n">
        <v>53.572765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280</v>
      </c>
      <c r="F2116" t="n">
        <v>2028120</v>
      </c>
      <c r="G2116" t="s">
        <v>74</v>
      </c>
      <c r="H2116" t="s">
        <v>75</v>
      </c>
      <c r="I2116" t="s"/>
      <c r="J2116" t="s">
        <v>74</v>
      </c>
      <c r="K2116" t="n">
        <v>122</v>
      </c>
      <c r="L2116" t="s">
        <v>76</v>
      </c>
      <c r="M2116" t="s"/>
      <c r="N2116" t="s">
        <v>287</v>
      </c>
      <c r="O2116" t="s">
        <v>78</v>
      </c>
      <c r="P2116" t="s">
        <v>280</v>
      </c>
      <c r="Q2116" t="s"/>
      <c r="R2116" t="s">
        <v>80</v>
      </c>
      <c r="S2116" t="s">
        <v>288</v>
      </c>
      <c r="T2116" t="s">
        <v>82</v>
      </c>
      <c r="U2116" t="s"/>
      <c r="V2116" t="s">
        <v>83</v>
      </c>
      <c r="W2116" t="s">
        <v>84</v>
      </c>
      <c r="X2116" t="s"/>
      <c r="Y2116" t="s">
        <v>85</v>
      </c>
      <c r="Z2116">
        <f>HYPERLINK("https://hotelmonitor-cachepage.eclerx.com/savepage/tk_15439115088986459_sr_2152.html","info")</f>
        <v/>
      </c>
      <c r="AA2116" t="n">
        <v>302548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/>
      <c r="AP2116" t="n">
        <v>29</v>
      </c>
      <c r="AQ2116" t="s">
        <v>88</v>
      </c>
      <c r="AR2116" t="s">
        <v>107</v>
      </c>
      <c r="AS2116" t="s"/>
      <c r="AT2116" t="s">
        <v>90</v>
      </c>
      <c r="AU2116" t="s"/>
      <c r="AV2116" t="s"/>
      <c r="AW2116" t="s"/>
      <c r="AX2116" t="s"/>
      <c r="AY2116" t="n">
        <v>2312001</v>
      </c>
      <c r="AZ2116" t="s">
        <v>281</v>
      </c>
      <c r="BA2116" t="s"/>
      <c r="BB2116" t="n">
        <v>28232</v>
      </c>
      <c r="BC2116" t="n">
        <v>10.068564</v>
      </c>
      <c r="BD2116" t="n">
        <v>53.572765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280</v>
      </c>
      <c r="F2117" t="n">
        <v>2028120</v>
      </c>
      <c r="G2117" t="s">
        <v>74</v>
      </c>
      <c r="H2117" t="s">
        <v>75</v>
      </c>
      <c r="I2117" t="s"/>
      <c r="J2117" t="s">
        <v>74</v>
      </c>
      <c r="K2117" t="n">
        <v>123</v>
      </c>
      <c r="L2117" t="s">
        <v>76</v>
      </c>
      <c r="M2117" t="s"/>
      <c r="N2117" t="s">
        <v>77</v>
      </c>
      <c r="O2117" t="s">
        <v>78</v>
      </c>
      <c r="P2117" t="s">
        <v>280</v>
      </c>
      <c r="Q2117" t="s"/>
      <c r="R2117" t="s">
        <v>80</v>
      </c>
      <c r="S2117" t="s">
        <v>270</v>
      </c>
      <c r="T2117" t="s">
        <v>82</v>
      </c>
      <c r="U2117" t="s"/>
      <c r="V2117" t="s">
        <v>83</v>
      </c>
      <c r="W2117" t="s">
        <v>94</v>
      </c>
      <c r="X2117" t="s"/>
      <c r="Y2117" t="s">
        <v>85</v>
      </c>
      <c r="Z2117">
        <f>HYPERLINK("https://hotelmonitor-cachepage.eclerx.com/savepage/tk_15439115088986459_sr_2152.html","info")</f>
        <v/>
      </c>
      <c r="AA2117" t="n">
        <v>302548</v>
      </c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/>
      <c r="AP2117" t="n">
        <v>29</v>
      </c>
      <c r="AQ2117" t="s">
        <v>88</v>
      </c>
      <c r="AR2117" t="s">
        <v>89</v>
      </c>
      <c r="AS2117" t="s"/>
      <c r="AT2117" t="s">
        <v>90</v>
      </c>
      <c r="AU2117" t="s"/>
      <c r="AV2117" t="s"/>
      <c r="AW2117" t="s"/>
      <c r="AX2117" t="s"/>
      <c r="AY2117" t="n">
        <v>2312001</v>
      </c>
      <c r="AZ2117" t="s">
        <v>281</v>
      </c>
      <c r="BA2117" t="s"/>
      <c r="BB2117" t="n">
        <v>28232</v>
      </c>
      <c r="BC2117" t="n">
        <v>10.068564</v>
      </c>
      <c r="BD2117" t="n">
        <v>53.572765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280</v>
      </c>
      <c r="F2118" t="n">
        <v>2028120</v>
      </c>
      <c r="G2118" t="s">
        <v>74</v>
      </c>
      <c r="H2118" t="s">
        <v>75</v>
      </c>
      <c r="I2118" t="s"/>
      <c r="J2118" t="s">
        <v>74</v>
      </c>
      <c r="K2118" t="n">
        <v>125</v>
      </c>
      <c r="L2118" t="s">
        <v>76</v>
      </c>
      <c r="M2118" t="s"/>
      <c r="N2118" t="s">
        <v>111</v>
      </c>
      <c r="O2118" t="s">
        <v>78</v>
      </c>
      <c r="P2118" t="s">
        <v>280</v>
      </c>
      <c r="Q2118" t="s"/>
      <c r="R2118" t="s">
        <v>80</v>
      </c>
      <c r="S2118" t="s">
        <v>271</v>
      </c>
      <c r="T2118" t="s">
        <v>82</v>
      </c>
      <c r="U2118" t="s"/>
      <c r="V2118" t="s">
        <v>83</v>
      </c>
      <c r="W2118" t="s">
        <v>84</v>
      </c>
      <c r="X2118" t="s"/>
      <c r="Y2118" t="s">
        <v>85</v>
      </c>
      <c r="Z2118">
        <f>HYPERLINK("https://hotelmonitor-cachepage.eclerx.com/savepage/tk_15439115088986459_sr_2152.html","info")</f>
        <v/>
      </c>
      <c r="AA2118" t="n">
        <v>302548</v>
      </c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/>
      <c r="AP2118" t="n">
        <v>29</v>
      </c>
      <c r="AQ2118" t="s">
        <v>88</v>
      </c>
      <c r="AR2118" t="s">
        <v>113</v>
      </c>
      <c r="AS2118" t="s"/>
      <c r="AT2118" t="s">
        <v>90</v>
      </c>
      <c r="AU2118" t="s"/>
      <c r="AV2118" t="s"/>
      <c r="AW2118" t="s"/>
      <c r="AX2118" t="s"/>
      <c r="AY2118" t="n">
        <v>2312001</v>
      </c>
      <c r="AZ2118" t="s">
        <v>281</v>
      </c>
      <c r="BA2118" t="s"/>
      <c r="BB2118" t="n">
        <v>28232</v>
      </c>
      <c r="BC2118" t="n">
        <v>10.068564</v>
      </c>
      <c r="BD2118" t="n">
        <v>53.572765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280</v>
      </c>
      <c r="F2119" t="n">
        <v>2028120</v>
      </c>
      <c r="G2119" t="s">
        <v>74</v>
      </c>
      <c r="H2119" t="s">
        <v>75</v>
      </c>
      <c r="I2119" t="s"/>
      <c r="J2119" t="s">
        <v>74</v>
      </c>
      <c r="K2119" t="n">
        <v>125</v>
      </c>
      <c r="L2119" t="s">
        <v>76</v>
      </c>
      <c r="M2119" t="s"/>
      <c r="N2119" t="s">
        <v>117</v>
      </c>
      <c r="O2119" t="s">
        <v>78</v>
      </c>
      <c r="P2119" t="s">
        <v>280</v>
      </c>
      <c r="Q2119" t="s"/>
      <c r="R2119" t="s">
        <v>80</v>
      </c>
      <c r="S2119" t="s">
        <v>271</v>
      </c>
      <c r="T2119" t="s">
        <v>82</v>
      </c>
      <c r="U2119" t="s"/>
      <c r="V2119" t="s">
        <v>83</v>
      </c>
      <c r="W2119" t="s">
        <v>84</v>
      </c>
      <c r="X2119" t="s"/>
      <c r="Y2119" t="s">
        <v>85</v>
      </c>
      <c r="Z2119">
        <f>HYPERLINK("https://hotelmonitor-cachepage.eclerx.com/savepage/tk_15439115088986459_sr_2152.html","info")</f>
        <v/>
      </c>
      <c r="AA2119" t="n">
        <v>302548</v>
      </c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/>
      <c r="AP2119" t="n">
        <v>29</v>
      </c>
      <c r="AQ2119" t="s">
        <v>88</v>
      </c>
      <c r="AR2119" t="s">
        <v>103</v>
      </c>
      <c r="AS2119" t="s"/>
      <c r="AT2119" t="s">
        <v>90</v>
      </c>
      <c r="AU2119" t="s"/>
      <c r="AV2119" t="s"/>
      <c r="AW2119" t="s"/>
      <c r="AX2119" t="s"/>
      <c r="AY2119" t="n">
        <v>2312001</v>
      </c>
      <c r="AZ2119" t="s">
        <v>281</v>
      </c>
      <c r="BA2119" t="s"/>
      <c r="BB2119" t="n">
        <v>28232</v>
      </c>
      <c r="BC2119" t="n">
        <v>10.068564</v>
      </c>
      <c r="BD2119" t="n">
        <v>53.572765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280</v>
      </c>
      <c r="F2120" t="n">
        <v>2028120</v>
      </c>
      <c r="G2120" t="s">
        <v>74</v>
      </c>
      <c r="H2120" t="s">
        <v>75</v>
      </c>
      <c r="I2120" t="s"/>
      <c r="J2120" t="s">
        <v>74</v>
      </c>
      <c r="K2120" t="n">
        <v>125</v>
      </c>
      <c r="L2120" t="s">
        <v>76</v>
      </c>
      <c r="M2120" t="s"/>
      <c r="N2120" t="s">
        <v>77</v>
      </c>
      <c r="O2120" t="s">
        <v>78</v>
      </c>
      <c r="P2120" t="s">
        <v>280</v>
      </c>
      <c r="Q2120" t="s"/>
      <c r="R2120" t="s">
        <v>80</v>
      </c>
      <c r="S2120" t="s">
        <v>271</v>
      </c>
      <c r="T2120" t="s">
        <v>82</v>
      </c>
      <c r="U2120" t="s"/>
      <c r="V2120" t="s">
        <v>83</v>
      </c>
      <c r="W2120" t="s">
        <v>84</v>
      </c>
      <c r="X2120" t="s"/>
      <c r="Y2120" t="s">
        <v>85</v>
      </c>
      <c r="Z2120">
        <f>HYPERLINK("https://hotelmonitor-cachepage.eclerx.com/savepage/tk_15439115088986459_sr_2152.html","info")</f>
        <v/>
      </c>
      <c r="AA2120" t="n">
        <v>302548</v>
      </c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/>
      <c r="AP2120" t="n">
        <v>29</v>
      </c>
      <c r="AQ2120" t="s">
        <v>88</v>
      </c>
      <c r="AR2120" t="s">
        <v>119</v>
      </c>
      <c r="AS2120" t="s"/>
      <c r="AT2120" t="s">
        <v>90</v>
      </c>
      <c r="AU2120" t="s"/>
      <c r="AV2120" t="s"/>
      <c r="AW2120" t="s"/>
      <c r="AX2120" t="s"/>
      <c r="AY2120" t="n">
        <v>2312001</v>
      </c>
      <c r="AZ2120" t="s">
        <v>281</v>
      </c>
      <c r="BA2120" t="s"/>
      <c r="BB2120" t="n">
        <v>28232</v>
      </c>
      <c r="BC2120" t="n">
        <v>10.068564</v>
      </c>
      <c r="BD2120" t="n">
        <v>53.572765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280</v>
      </c>
      <c r="F2121" t="n">
        <v>2028120</v>
      </c>
      <c r="G2121" t="s">
        <v>74</v>
      </c>
      <c r="H2121" t="s">
        <v>75</v>
      </c>
      <c r="I2121" t="s"/>
      <c r="J2121" t="s">
        <v>74</v>
      </c>
      <c r="K2121" t="n">
        <v>126</v>
      </c>
      <c r="L2121" t="s">
        <v>76</v>
      </c>
      <c r="M2121" t="s"/>
      <c r="N2121" t="s">
        <v>77</v>
      </c>
      <c r="O2121" t="s">
        <v>78</v>
      </c>
      <c r="P2121" t="s">
        <v>280</v>
      </c>
      <c r="Q2121" t="s"/>
      <c r="R2121" t="s">
        <v>80</v>
      </c>
      <c r="S2121" t="s">
        <v>289</v>
      </c>
      <c r="T2121" t="s">
        <v>82</v>
      </c>
      <c r="U2121" t="s"/>
      <c r="V2121" t="s">
        <v>83</v>
      </c>
      <c r="W2121" t="s">
        <v>84</v>
      </c>
      <c r="X2121" t="s"/>
      <c r="Y2121" t="s">
        <v>85</v>
      </c>
      <c r="Z2121">
        <f>HYPERLINK("https://hotelmonitor-cachepage.eclerx.com/savepage/tk_15439115088986459_sr_2152.html","info")</f>
        <v/>
      </c>
      <c r="AA2121" t="n">
        <v>302548</v>
      </c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/>
      <c r="AP2121" t="n">
        <v>29</v>
      </c>
      <c r="AQ2121" t="s">
        <v>88</v>
      </c>
      <c r="AR2121" t="s">
        <v>121</v>
      </c>
      <c r="AS2121" t="s"/>
      <c r="AT2121" t="s">
        <v>90</v>
      </c>
      <c r="AU2121" t="s"/>
      <c r="AV2121" t="s"/>
      <c r="AW2121" t="s"/>
      <c r="AX2121" t="s"/>
      <c r="AY2121" t="n">
        <v>2312001</v>
      </c>
      <c r="AZ2121" t="s">
        <v>281</v>
      </c>
      <c r="BA2121" t="s"/>
      <c r="BB2121" t="n">
        <v>28232</v>
      </c>
      <c r="BC2121" t="n">
        <v>10.068564</v>
      </c>
      <c r="BD2121" t="n">
        <v>53.572765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280</v>
      </c>
      <c r="F2122" t="n">
        <v>2028120</v>
      </c>
      <c r="G2122" t="s">
        <v>74</v>
      </c>
      <c r="H2122" t="s">
        <v>75</v>
      </c>
      <c r="I2122" t="s"/>
      <c r="J2122" t="s">
        <v>74</v>
      </c>
      <c r="K2122" t="n">
        <v>127</v>
      </c>
      <c r="L2122" t="s">
        <v>76</v>
      </c>
      <c r="M2122" t="s"/>
      <c r="N2122" t="s">
        <v>77</v>
      </c>
      <c r="O2122" t="s">
        <v>78</v>
      </c>
      <c r="P2122" t="s">
        <v>280</v>
      </c>
      <c r="Q2122" t="s"/>
      <c r="R2122" t="s">
        <v>80</v>
      </c>
      <c r="S2122" t="s">
        <v>291</v>
      </c>
      <c r="T2122" t="s">
        <v>82</v>
      </c>
      <c r="U2122" t="s"/>
      <c r="V2122" t="s">
        <v>83</v>
      </c>
      <c r="W2122" t="s">
        <v>84</v>
      </c>
      <c r="X2122" t="s"/>
      <c r="Y2122" t="s">
        <v>85</v>
      </c>
      <c r="Z2122">
        <f>HYPERLINK("https://hotelmonitor-cachepage.eclerx.com/savepage/tk_15439115088986459_sr_2152.html","info")</f>
        <v/>
      </c>
      <c r="AA2122" t="n">
        <v>302548</v>
      </c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/>
      <c r="AP2122" t="n">
        <v>29</v>
      </c>
      <c r="AQ2122" t="s">
        <v>88</v>
      </c>
      <c r="AR2122" t="s">
        <v>124</v>
      </c>
      <c r="AS2122" t="s"/>
      <c r="AT2122" t="s">
        <v>90</v>
      </c>
      <c r="AU2122" t="s"/>
      <c r="AV2122" t="s"/>
      <c r="AW2122" t="s"/>
      <c r="AX2122" t="s"/>
      <c r="AY2122" t="n">
        <v>2312001</v>
      </c>
      <c r="AZ2122" t="s">
        <v>281</v>
      </c>
      <c r="BA2122" t="s"/>
      <c r="BB2122" t="n">
        <v>28232</v>
      </c>
      <c r="BC2122" t="n">
        <v>10.068564</v>
      </c>
      <c r="BD2122" t="n">
        <v>53.572765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280</v>
      </c>
      <c r="F2123" t="n">
        <v>2028120</v>
      </c>
      <c r="G2123" t="s">
        <v>74</v>
      </c>
      <c r="H2123" t="s">
        <v>75</v>
      </c>
      <c r="I2123" t="s"/>
      <c r="J2123" t="s">
        <v>74</v>
      </c>
      <c r="K2123" t="n">
        <v>130</v>
      </c>
      <c r="L2123" t="s">
        <v>76</v>
      </c>
      <c r="M2123" t="s"/>
      <c r="N2123" t="s">
        <v>77</v>
      </c>
      <c r="O2123" t="s">
        <v>78</v>
      </c>
      <c r="P2123" t="s">
        <v>280</v>
      </c>
      <c r="Q2123" t="s"/>
      <c r="R2123" t="s">
        <v>80</v>
      </c>
      <c r="S2123" t="s">
        <v>292</v>
      </c>
      <c r="T2123" t="s">
        <v>82</v>
      </c>
      <c r="U2123" t="s"/>
      <c r="V2123" t="s">
        <v>83</v>
      </c>
      <c r="W2123" t="s">
        <v>84</v>
      </c>
      <c r="X2123" t="s"/>
      <c r="Y2123" t="s">
        <v>85</v>
      </c>
      <c r="Z2123">
        <f>HYPERLINK("https://hotelmonitor-cachepage.eclerx.com/savepage/tk_15439115088986459_sr_2152.html","info")</f>
        <v/>
      </c>
      <c r="AA2123" t="n">
        <v>302548</v>
      </c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/>
      <c r="AP2123" t="n">
        <v>29</v>
      </c>
      <c r="AQ2123" t="s">
        <v>88</v>
      </c>
      <c r="AR2123" t="s">
        <v>89</v>
      </c>
      <c r="AS2123" t="s"/>
      <c r="AT2123" t="s">
        <v>90</v>
      </c>
      <c r="AU2123" t="s"/>
      <c r="AV2123" t="s"/>
      <c r="AW2123" t="s"/>
      <c r="AX2123" t="s"/>
      <c r="AY2123" t="n">
        <v>2312001</v>
      </c>
      <c r="AZ2123" t="s">
        <v>281</v>
      </c>
      <c r="BA2123" t="s"/>
      <c r="BB2123" t="n">
        <v>28232</v>
      </c>
      <c r="BC2123" t="n">
        <v>10.068564</v>
      </c>
      <c r="BD2123" t="n">
        <v>53.572765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280</v>
      </c>
      <c r="F2124" t="n">
        <v>2028120</v>
      </c>
      <c r="G2124" t="s">
        <v>74</v>
      </c>
      <c r="H2124" t="s">
        <v>75</v>
      </c>
      <c r="I2124" t="s"/>
      <c r="J2124" t="s">
        <v>74</v>
      </c>
      <c r="K2124" t="n">
        <v>134</v>
      </c>
      <c r="L2124" t="s">
        <v>76</v>
      </c>
      <c r="M2124" t="s"/>
      <c r="N2124" t="s">
        <v>290</v>
      </c>
      <c r="O2124" t="s">
        <v>78</v>
      </c>
      <c r="P2124" t="s">
        <v>280</v>
      </c>
      <c r="Q2124" t="s"/>
      <c r="R2124" t="s">
        <v>80</v>
      </c>
      <c r="S2124" t="s">
        <v>364</v>
      </c>
      <c r="T2124" t="s">
        <v>82</v>
      </c>
      <c r="U2124" t="s"/>
      <c r="V2124" t="s">
        <v>83</v>
      </c>
      <c r="W2124" t="s">
        <v>94</v>
      </c>
      <c r="X2124" t="s"/>
      <c r="Y2124" t="s">
        <v>85</v>
      </c>
      <c r="Z2124">
        <f>HYPERLINK("https://hotelmonitor-cachepage.eclerx.com/savepage/tk_15439115088986459_sr_2152.html","info")</f>
        <v/>
      </c>
      <c r="AA2124" t="n">
        <v>302548</v>
      </c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/>
      <c r="AP2124" t="n">
        <v>29</v>
      </c>
      <c r="AQ2124" t="s">
        <v>88</v>
      </c>
      <c r="AR2124" t="s">
        <v>121</v>
      </c>
      <c r="AS2124" t="s"/>
      <c r="AT2124" t="s">
        <v>90</v>
      </c>
      <c r="AU2124" t="s"/>
      <c r="AV2124" t="s"/>
      <c r="AW2124" t="s"/>
      <c r="AX2124" t="s"/>
      <c r="AY2124" t="n">
        <v>2312001</v>
      </c>
      <c r="AZ2124" t="s">
        <v>281</v>
      </c>
      <c r="BA2124" t="s"/>
      <c r="BB2124" t="n">
        <v>28232</v>
      </c>
      <c r="BC2124" t="n">
        <v>10.068564</v>
      </c>
      <c r="BD2124" t="n">
        <v>53.572765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280</v>
      </c>
      <c r="F2125" t="n">
        <v>2028120</v>
      </c>
      <c r="G2125" t="s">
        <v>74</v>
      </c>
      <c r="H2125" t="s">
        <v>75</v>
      </c>
      <c r="I2125" t="s"/>
      <c r="J2125" t="s">
        <v>74</v>
      </c>
      <c r="K2125" t="n">
        <v>139</v>
      </c>
      <c r="L2125" t="s">
        <v>76</v>
      </c>
      <c r="M2125" t="s"/>
      <c r="N2125" t="s">
        <v>293</v>
      </c>
      <c r="O2125" t="s">
        <v>78</v>
      </c>
      <c r="P2125" t="s">
        <v>280</v>
      </c>
      <c r="Q2125" t="s"/>
      <c r="R2125" t="s">
        <v>80</v>
      </c>
      <c r="S2125" t="s">
        <v>276</v>
      </c>
      <c r="T2125" t="s">
        <v>82</v>
      </c>
      <c r="U2125" t="s"/>
      <c r="V2125" t="s">
        <v>83</v>
      </c>
      <c r="W2125" t="s">
        <v>94</v>
      </c>
      <c r="X2125" t="s"/>
      <c r="Y2125" t="s">
        <v>85</v>
      </c>
      <c r="Z2125">
        <f>HYPERLINK("https://hotelmonitor-cachepage.eclerx.com/savepage/tk_15439115088986459_sr_2152.html","info")</f>
        <v/>
      </c>
      <c r="AA2125" t="n">
        <v>302548</v>
      </c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/>
      <c r="AP2125" t="n">
        <v>29</v>
      </c>
      <c r="AQ2125" t="s">
        <v>88</v>
      </c>
      <c r="AR2125" t="s">
        <v>89</v>
      </c>
      <c r="AS2125" t="s"/>
      <c r="AT2125" t="s">
        <v>90</v>
      </c>
      <c r="AU2125" t="s"/>
      <c r="AV2125" t="s"/>
      <c r="AW2125" t="s"/>
      <c r="AX2125" t="s"/>
      <c r="AY2125" t="n">
        <v>2312001</v>
      </c>
      <c r="AZ2125" t="s">
        <v>281</v>
      </c>
      <c r="BA2125" t="s"/>
      <c r="BB2125" t="n">
        <v>28232</v>
      </c>
      <c r="BC2125" t="n">
        <v>10.068564</v>
      </c>
      <c r="BD2125" t="n">
        <v>53.572765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280</v>
      </c>
      <c r="F2126" t="n">
        <v>2028120</v>
      </c>
      <c r="G2126" t="s">
        <v>74</v>
      </c>
      <c r="H2126" t="s">
        <v>75</v>
      </c>
      <c r="I2126" t="s"/>
      <c r="J2126" t="s">
        <v>74</v>
      </c>
      <c r="K2126" t="n">
        <v>145</v>
      </c>
      <c r="L2126" t="s">
        <v>76</v>
      </c>
      <c r="M2126" t="s"/>
      <c r="N2126" t="s">
        <v>290</v>
      </c>
      <c r="O2126" t="s">
        <v>78</v>
      </c>
      <c r="P2126" t="s">
        <v>280</v>
      </c>
      <c r="Q2126" t="s"/>
      <c r="R2126" t="s">
        <v>80</v>
      </c>
      <c r="S2126" t="s">
        <v>295</v>
      </c>
      <c r="T2126" t="s">
        <v>82</v>
      </c>
      <c r="U2126" t="s"/>
      <c r="V2126" t="s">
        <v>83</v>
      </c>
      <c r="W2126" t="s">
        <v>84</v>
      </c>
      <c r="X2126" t="s"/>
      <c r="Y2126" t="s">
        <v>85</v>
      </c>
      <c r="Z2126">
        <f>HYPERLINK("https://hotelmonitor-cachepage.eclerx.com/savepage/tk_15439115088986459_sr_2152.html","info")</f>
        <v/>
      </c>
      <c r="AA2126" t="n">
        <v>302548</v>
      </c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/>
      <c r="AP2126" t="n">
        <v>29</v>
      </c>
      <c r="AQ2126" t="s">
        <v>88</v>
      </c>
      <c r="AR2126" t="s">
        <v>121</v>
      </c>
      <c r="AS2126" t="s"/>
      <c r="AT2126" t="s">
        <v>90</v>
      </c>
      <c r="AU2126" t="s"/>
      <c r="AV2126" t="s"/>
      <c r="AW2126" t="s"/>
      <c r="AX2126" t="s"/>
      <c r="AY2126" t="n">
        <v>2312001</v>
      </c>
      <c r="AZ2126" t="s">
        <v>281</v>
      </c>
      <c r="BA2126" t="s"/>
      <c r="BB2126" t="n">
        <v>28232</v>
      </c>
      <c r="BC2126" t="n">
        <v>10.068564</v>
      </c>
      <c r="BD2126" t="n">
        <v>53.572765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280</v>
      </c>
      <c r="F2127" t="n">
        <v>2028120</v>
      </c>
      <c r="G2127" t="s">
        <v>74</v>
      </c>
      <c r="H2127" t="s">
        <v>75</v>
      </c>
      <c r="I2127" t="s"/>
      <c r="J2127" t="s">
        <v>74</v>
      </c>
      <c r="K2127" t="n">
        <v>151</v>
      </c>
      <c r="L2127" t="s">
        <v>76</v>
      </c>
      <c r="M2127" t="s"/>
      <c r="N2127" t="s">
        <v>293</v>
      </c>
      <c r="O2127" t="s">
        <v>78</v>
      </c>
      <c r="P2127" t="s">
        <v>280</v>
      </c>
      <c r="Q2127" t="s"/>
      <c r="R2127" t="s">
        <v>80</v>
      </c>
      <c r="S2127" t="s">
        <v>296</v>
      </c>
      <c r="T2127" t="s">
        <v>82</v>
      </c>
      <c r="U2127" t="s"/>
      <c r="V2127" t="s">
        <v>83</v>
      </c>
      <c r="W2127" t="s">
        <v>84</v>
      </c>
      <c r="X2127" t="s"/>
      <c r="Y2127" t="s">
        <v>85</v>
      </c>
      <c r="Z2127">
        <f>HYPERLINK("https://hotelmonitor-cachepage.eclerx.com/savepage/tk_15439115088986459_sr_2152.html","info")</f>
        <v/>
      </c>
      <c r="AA2127" t="n">
        <v>302548</v>
      </c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/>
      <c r="AP2127" t="n">
        <v>29</v>
      </c>
      <c r="AQ2127" t="s">
        <v>88</v>
      </c>
      <c r="AR2127" t="s">
        <v>89</v>
      </c>
      <c r="AS2127" t="s"/>
      <c r="AT2127" t="s">
        <v>90</v>
      </c>
      <c r="AU2127" t="s"/>
      <c r="AV2127" t="s"/>
      <c r="AW2127" t="s"/>
      <c r="AX2127" t="s"/>
      <c r="AY2127" t="n">
        <v>2312001</v>
      </c>
      <c r="AZ2127" t="s">
        <v>281</v>
      </c>
      <c r="BA2127" t="s"/>
      <c r="BB2127" t="n">
        <v>28232</v>
      </c>
      <c r="BC2127" t="n">
        <v>10.068564</v>
      </c>
      <c r="BD2127" t="n">
        <v>53.572765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964</v>
      </c>
      <c r="F2128" t="n">
        <v>2503347</v>
      </c>
      <c r="G2128" t="s">
        <v>74</v>
      </c>
      <c r="H2128" t="s">
        <v>75</v>
      </c>
      <c r="I2128" t="s"/>
      <c r="J2128" t="s">
        <v>74</v>
      </c>
      <c r="K2128" t="n">
        <v>97</v>
      </c>
      <c r="L2128" t="s">
        <v>76</v>
      </c>
      <c r="M2128" t="s"/>
      <c r="N2128" t="s">
        <v>111</v>
      </c>
      <c r="O2128" t="s">
        <v>78</v>
      </c>
      <c r="P2128" t="s">
        <v>965</v>
      </c>
      <c r="Q2128" t="s"/>
      <c r="R2128" t="s">
        <v>880</v>
      </c>
      <c r="S2128" t="s">
        <v>314</v>
      </c>
      <c r="T2128" t="s">
        <v>82</v>
      </c>
      <c r="U2128" t="s"/>
      <c r="V2128" t="s">
        <v>83</v>
      </c>
      <c r="W2128" t="s">
        <v>84</v>
      </c>
      <c r="X2128" t="s"/>
      <c r="Y2128" t="s">
        <v>85</v>
      </c>
      <c r="Z2128">
        <f>HYPERLINK("https://hotelmonitor-cachepage.eclerx.com/savepage/tk_15439117209592352_sr_2152.html","info")</f>
        <v/>
      </c>
      <c r="AA2128" t="n">
        <v>303699</v>
      </c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/>
      <c r="AP2128" t="n">
        <v>107</v>
      </c>
      <c r="AQ2128" t="s">
        <v>88</v>
      </c>
      <c r="AR2128" t="s">
        <v>113</v>
      </c>
      <c r="AS2128" t="s"/>
      <c r="AT2128" t="s">
        <v>90</v>
      </c>
      <c r="AU2128" t="s"/>
      <c r="AV2128" t="s"/>
      <c r="AW2128" t="s"/>
      <c r="AX2128" t="s"/>
      <c r="AY2128" t="n">
        <v>3247595</v>
      </c>
      <c r="AZ2128" t="s">
        <v>966</v>
      </c>
      <c r="BA2128" t="s"/>
      <c r="BB2128" t="n">
        <v>30959</v>
      </c>
      <c r="BC2128" t="n">
        <v>10.017995711639</v>
      </c>
      <c r="BD2128" t="n">
        <v>53.557005440243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964</v>
      </c>
      <c r="F2129" t="n">
        <v>2503347</v>
      </c>
      <c r="G2129" t="s">
        <v>74</v>
      </c>
      <c r="H2129" t="s">
        <v>75</v>
      </c>
      <c r="I2129" t="s"/>
      <c r="J2129" t="s">
        <v>74</v>
      </c>
      <c r="K2129" t="n">
        <v>98</v>
      </c>
      <c r="L2129" t="s">
        <v>76</v>
      </c>
      <c r="M2129" t="s"/>
      <c r="N2129" t="s">
        <v>117</v>
      </c>
      <c r="O2129" t="s">
        <v>78</v>
      </c>
      <c r="P2129" t="s">
        <v>965</v>
      </c>
      <c r="Q2129" t="s"/>
      <c r="R2129" t="s">
        <v>880</v>
      </c>
      <c r="S2129" t="s">
        <v>482</v>
      </c>
      <c r="T2129" t="s">
        <v>82</v>
      </c>
      <c r="U2129" t="s"/>
      <c r="V2129" t="s">
        <v>83</v>
      </c>
      <c r="W2129" t="s">
        <v>84</v>
      </c>
      <c r="X2129" t="s"/>
      <c r="Y2129" t="s">
        <v>85</v>
      </c>
      <c r="Z2129">
        <f>HYPERLINK("https://hotelmonitor-cachepage.eclerx.com/savepage/tk_15439117209592352_sr_2152.html","info")</f>
        <v/>
      </c>
      <c r="AA2129" t="n">
        <v>303699</v>
      </c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/>
      <c r="AP2129" t="n">
        <v>107</v>
      </c>
      <c r="AQ2129" t="s">
        <v>88</v>
      </c>
      <c r="AR2129" t="s">
        <v>103</v>
      </c>
      <c r="AS2129" t="s"/>
      <c r="AT2129" t="s">
        <v>90</v>
      </c>
      <c r="AU2129" t="s"/>
      <c r="AV2129" t="s"/>
      <c r="AW2129" t="s"/>
      <c r="AX2129" t="s"/>
      <c r="AY2129" t="n">
        <v>3247595</v>
      </c>
      <c r="AZ2129" t="s">
        <v>966</v>
      </c>
      <c r="BA2129" t="s"/>
      <c r="BB2129" t="n">
        <v>30959</v>
      </c>
      <c r="BC2129" t="n">
        <v>10.017995711639</v>
      </c>
      <c r="BD2129" t="n">
        <v>53.557005440243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964</v>
      </c>
      <c r="F2130" t="n">
        <v>2503347</v>
      </c>
      <c r="G2130" t="s">
        <v>74</v>
      </c>
      <c r="H2130" t="s">
        <v>75</v>
      </c>
      <c r="I2130" t="s"/>
      <c r="J2130" t="s">
        <v>74</v>
      </c>
      <c r="K2130" t="n">
        <v>99</v>
      </c>
      <c r="L2130" t="s">
        <v>76</v>
      </c>
      <c r="M2130" t="s"/>
      <c r="N2130" t="s">
        <v>100</v>
      </c>
      <c r="O2130" t="s">
        <v>78</v>
      </c>
      <c r="P2130" t="s">
        <v>965</v>
      </c>
      <c r="Q2130" t="s"/>
      <c r="R2130" t="s">
        <v>880</v>
      </c>
      <c r="S2130" t="s">
        <v>525</v>
      </c>
      <c r="T2130" t="s">
        <v>82</v>
      </c>
      <c r="U2130" t="s"/>
      <c r="V2130" t="s">
        <v>83</v>
      </c>
      <c r="W2130" t="s">
        <v>84</v>
      </c>
      <c r="X2130" t="s"/>
      <c r="Y2130" t="s">
        <v>85</v>
      </c>
      <c r="Z2130">
        <f>HYPERLINK("https://hotelmonitor-cachepage.eclerx.com/savepage/tk_15439117209592352_sr_2152.html","info")</f>
        <v/>
      </c>
      <c r="AA2130" t="n">
        <v>303699</v>
      </c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/>
      <c r="AP2130" t="n">
        <v>107</v>
      </c>
      <c r="AQ2130" t="s">
        <v>88</v>
      </c>
      <c r="AR2130" t="s">
        <v>103</v>
      </c>
      <c r="AS2130" t="s"/>
      <c r="AT2130" t="s">
        <v>90</v>
      </c>
      <c r="AU2130" t="s"/>
      <c r="AV2130" t="s"/>
      <c r="AW2130" t="s"/>
      <c r="AX2130" t="s"/>
      <c r="AY2130" t="n">
        <v>3247595</v>
      </c>
      <c r="AZ2130" t="s">
        <v>966</v>
      </c>
      <c r="BA2130" t="s"/>
      <c r="BB2130" t="n">
        <v>30959</v>
      </c>
      <c r="BC2130" t="n">
        <v>10.017995711639</v>
      </c>
      <c r="BD2130" t="n">
        <v>53.557005440243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964</v>
      </c>
      <c r="F2131" t="n">
        <v>2503347</v>
      </c>
      <c r="G2131" t="s">
        <v>74</v>
      </c>
      <c r="H2131" t="s">
        <v>75</v>
      </c>
      <c r="I2131" t="s"/>
      <c r="J2131" t="s">
        <v>74</v>
      </c>
      <c r="K2131" t="n">
        <v>100</v>
      </c>
      <c r="L2131" t="s">
        <v>76</v>
      </c>
      <c r="M2131" t="s"/>
      <c r="N2131" t="s">
        <v>77</v>
      </c>
      <c r="O2131" t="s">
        <v>78</v>
      </c>
      <c r="P2131" t="s">
        <v>965</v>
      </c>
      <c r="Q2131" t="s"/>
      <c r="R2131" t="s">
        <v>880</v>
      </c>
      <c r="S2131" t="s">
        <v>315</v>
      </c>
      <c r="T2131" t="s">
        <v>82</v>
      </c>
      <c r="U2131" t="s"/>
      <c r="V2131" t="s">
        <v>83</v>
      </c>
      <c r="W2131" t="s">
        <v>84</v>
      </c>
      <c r="X2131" t="s"/>
      <c r="Y2131" t="s">
        <v>85</v>
      </c>
      <c r="Z2131">
        <f>HYPERLINK("https://hotelmonitor-cachepage.eclerx.com/savepage/tk_15439117209592352_sr_2152.html","info")</f>
        <v/>
      </c>
      <c r="AA2131" t="n">
        <v>303699</v>
      </c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/>
      <c r="AP2131" t="n">
        <v>107</v>
      </c>
      <c r="AQ2131" t="s">
        <v>88</v>
      </c>
      <c r="AR2131" t="s">
        <v>121</v>
      </c>
      <c r="AS2131" t="s"/>
      <c r="AT2131" t="s">
        <v>90</v>
      </c>
      <c r="AU2131" t="s"/>
      <c r="AV2131" t="s"/>
      <c r="AW2131" t="s"/>
      <c r="AX2131" t="s"/>
      <c r="AY2131" t="n">
        <v>3247595</v>
      </c>
      <c r="AZ2131" t="s">
        <v>966</v>
      </c>
      <c r="BA2131" t="s"/>
      <c r="BB2131" t="n">
        <v>30959</v>
      </c>
      <c r="BC2131" t="n">
        <v>10.017995711639</v>
      </c>
      <c r="BD2131" t="n">
        <v>53.557005440243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97</v>
      </c>
      <c r="B2132" t="s">
        <v>71</v>
      </c>
      <c r="C2132" t="s">
        <v>98</v>
      </c>
      <c r="D2132" t="n">
        <v>2</v>
      </c>
      <c r="E2132" t="s">
        <v>967</v>
      </c>
      <c r="F2132" t="n">
        <v>3602870</v>
      </c>
      <c r="G2132" t="s">
        <v>74</v>
      </c>
      <c r="H2132" t="s">
        <v>75</v>
      </c>
      <c r="I2132" t="s"/>
      <c r="J2132" t="s">
        <v>74</v>
      </c>
      <c r="K2132" t="n">
        <v>196</v>
      </c>
      <c r="L2132" t="s">
        <v>76</v>
      </c>
      <c r="M2132" t="s"/>
      <c r="N2132" t="s">
        <v>141</v>
      </c>
      <c r="O2132" t="s">
        <v>78</v>
      </c>
      <c r="P2132" t="s">
        <v>968</v>
      </c>
      <c r="Q2132" t="s"/>
      <c r="R2132" t="s">
        <v>80</v>
      </c>
      <c r="S2132" t="s">
        <v>432</v>
      </c>
      <c r="T2132" t="s">
        <v>82</v>
      </c>
      <c r="U2132" t="s"/>
      <c r="V2132" t="s">
        <v>83</v>
      </c>
      <c r="W2132" t="s">
        <v>84</v>
      </c>
      <c r="X2132" t="s"/>
      <c r="Y2132" t="s">
        <v>85</v>
      </c>
      <c r="Z2132">
        <f>HYPERLINK("https://hotelmonitor-cachepage.eclerx.com/savepage/tk_15439015953486257_sr_2151.html","info")</f>
        <v/>
      </c>
      <c r="AA2132" t="n">
        <v>210766</v>
      </c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/>
      <c r="AP2132" t="n">
        <v>56</v>
      </c>
      <c r="AQ2132" t="s">
        <v>88</v>
      </c>
      <c r="AR2132" t="s">
        <v>89</v>
      </c>
      <c r="AS2132" t="s"/>
      <c r="AT2132" t="s">
        <v>90</v>
      </c>
      <c r="AU2132" t="s"/>
      <c r="AV2132" t="s"/>
      <c r="AW2132" t="s"/>
      <c r="AX2132" t="s"/>
      <c r="AY2132" t="n">
        <v>2311837</v>
      </c>
      <c r="AZ2132" t="s">
        <v>969</v>
      </c>
      <c r="BA2132" t="s"/>
      <c r="BB2132" t="n">
        <v>103689</v>
      </c>
      <c r="BC2132" t="n">
        <v>10.016225</v>
      </c>
      <c r="BD2132" t="n">
        <v>53.571358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97</v>
      </c>
      <c r="B2133" t="s">
        <v>71</v>
      </c>
      <c r="C2133" t="s">
        <v>98</v>
      </c>
      <c r="D2133" t="n">
        <v>2</v>
      </c>
      <c r="E2133" t="s">
        <v>967</v>
      </c>
      <c r="F2133" t="n">
        <v>3602870</v>
      </c>
      <c r="G2133" t="s">
        <v>74</v>
      </c>
      <c r="H2133" t="s">
        <v>75</v>
      </c>
      <c r="I2133" t="s"/>
      <c r="J2133" t="s">
        <v>74</v>
      </c>
      <c r="K2133" t="n">
        <v>238</v>
      </c>
      <c r="L2133" t="s">
        <v>76</v>
      </c>
      <c r="M2133" t="s"/>
      <c r="N2133" t="s">
        <v>970</v>
      </c>
      <c r="O2133" t="s">
        <v>78</v>
      </c>
      <c r="P2133" t="s">
        <v>968</v>
      </c>
      <c r="Q2133" t="s"/>
      <c r="R2133" t="s">
        <v>80</v>
      </c>
      <c r="S2133" t="s">
        <v>833</v>
      </c>
      <c r="T2133" t="s">
        <v>82</v>
      </c>
      <c r="U2133" t="s"/>
      <c r="V2133" t="s">
        <v>83</v>
      </c>
      <c r="W2133" t="s">
        <v>84</v>
      </c>
      <c r="X2133" t="s"/>
      <c r="Y2133" t="s">
        <v>85</v>
      </c>
      <c r="Z2133">
        <f>HYPERLINK("https://hotelmonitor-cachepage.eclerx.com/savepage/tk_15439015953486257_sr_2151.html","info")</f>
        <v/>
      </c>
      <c r="AA2133" t="n">
        <v>210766</v>
      </c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/>
      <c r="AP2133" t="n">
        <v>56</v>
      </c>
      <c r="AQ2133" t="s">
        <v>88</v>
      </c>
      <c r="AR2133" t="s">
        <v>89</v>
      </c>
      <c r="AS2133" t="s"/>
      <c r="AT2133" t="s">
        <v>90</v>
      </c>
      <c r="AU2133" t="s"/>
      <c r="AV2133" t="s"/>
      <c r="AW2133" t="s"/>
      <c r="AX2133" t="s"/>
      <c r="AY2133" t="n">
        <v>2311837</v>
      </c>
      <c r="AZ2133" t="s">
        <v>969</v>
      </c>
      <c r="BA2133" t="s"/>
      <c r="BB2133" t="n">
        <v>103689</v>
      </c>
      <c r="BC2133" t="n">
        <v>10.016225</v>
      </c>
      <c r="BD2133" t="n">
        <v>53.571358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771</v>
      </c>
      <c r="F2134" t="n">
        <v>2337505</v>
      </c>
      <c r="G2134" t="s">
        <v>74</v>
      </c>
      <c r="H2134" t="s">
        <v>75</v>
      </c>
      <c r="I2134" t="s"/>
      <c r="J2134" t="s">
        <v>74</v>
      </c>
      <c r="K2134" t="n">
        <v>126</v>
      </c>
      <c r="L2134" t="s">
        <v>76</v>
      </c>
      <c r="M2134" t="s"/>
      <c r="N2134" t="s">
        <v>111</v>
      </c>
      <c r="O2134" t="s">
        <v>78</v>
      </c>
      <c r="P2134" t="s">
        <v>772</v>
      </c>
      <c r="Q2134" t="s"/>
      <c r="R2134" t="s">
        <v>80</v>
      </c>
      <c r="S2134" t="s">
        <v>289</v>
      </c>
      <c r="T2134" t="s">
        <v>82</v>
      </c>
      <c r="U2134" t="s"/>
      <c r="V2134" t="s">
        <v>83</v>
      </c>
      <c r="W2134" t="s">
        <v>84</v>
      </c>
      <c r="X2134" t="s"/>
      <c r="Y2134" t="s">
        <v>85</v>
      </c>
      <c r="Z2134">
        <f>HYPERLINK("https://hotelmonitor-cachepage.eclerx.com/savepage/tk_15439115669469206_sr_2152.html","info")</f>
        <v/>
      </c>
      <c r="AA2134" t="n">
        <v>190295</v>
      </c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/>
      <c r="AP2134" t="n">
        <v>50</v>
      </c>
      <c r="AQ2134" t="s">
        <v>88</v>
      </c>
      <c r="AR2134" t="s">
        <v>103</v>
      </c>
      <c r="AS2134" t="s"/>
      <c r="AT2134" t="s">
        <v>90</v>
      </c>
      <c r="AU2134" t="s"/>
      <c r="AV2134" t="s"/>
      <c r="AW2134" t="s"/>
      <c r="AX2134" t="s"/>
      <c r="AY2134" t="n">
        <v>2311847</v>
      </c>
      <c r="AZ2134" t="s">
        <v>773</v>
      </c>
      <c r="BA2134" t="s"/>
      <c r="BB2134" t="n">
        <v>28219</v>
      </c>
      <c r="BC2134" t="n">
        <v>10.016221404076</v>
      </c>
      <c r="BD2134" t="n">
        <v>53.552867225821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771</v>
      </c>
      <c r="F2135" t="n">
        <v>2337505</v>
      </c>
      <c r="G2135" t="s">
        <v>74</v>
      </c>
      <c r="H2135" t="s">
        <v>75</v>
      </c>
      <c r="I2135" t="s"/>
      <c r="J2135" t="s">
        <v>74</v>
      </c>
      <c r="K2135" t="n">
        <v>130</v>
      </c>
      <c r="L2135" t="s">
        <v>76</v>
      </c>
      <c r="M2135" t="s"/>
      <c r="N2135" t="s">
        <v>774</v>
      </c>
      <c r="O2135" t="s">
        <v>78</v>
      </c>
      <c r="P2135" t="s">
        <v>772</v>
      </c>
      <c r="Q2135" t="s"/>
      <c r="R2135" t="s">
        <v>80</v>
      </c>
      <c r="S2135" t="s">
        <v>292</v>
      </c>
      <c r="T2135" t="s">
        <v>82</v>
      </c>
      <c r="U2135" t="s"/>
      <c r="V2135" t="s">
        <v>83</v>
      </c>
      <c r="W2135" t="s">
        <v>84</v>
      </c>
      <c r="X2135" t="s"/>
      <c r="Y2135" t="s">
        <v>85</v>
      </c>
      <c r="Z2135">
        <f>HYPERLINK("https://hotelmonitor-cachepage.eclerx.com/savepage/tk_15439115669469206_sr_2152.html","info")</f>
        <v/>
      </c>
      <c r="AA2135" t="n">
        <v>190295</v>
      </c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/>
      <c r="AP2135" t="n">
        <v>50</v>
      </c>
      <c r="AQ2135" t="s">
        <v>88</v>
      </c>
      <c r="AR2135" t="s">
        <v>107</v>
      </c>
      <c r="AS2135" t="s"/>
      <c r="AT2135" t="s">
        <v>90</v>
      </c>
      <c r="AU2135" t="s"/>
      <c r="AV2135" t="s"/>
      <c r="AW2135" t="s"/>
      <c r="AX2135" t="s"/>
      <c r="AY2135" t="n">
        <v>2311847</v>
      </c>
      <c r="AZ2135" t="s">
        <v>773</v>
      </c>
      <c r="BA2135" t="s"/>
      <c r="BB2135" t="n">
        <v>28219</v>
      </c>
      <c r="BC2135" t="n">
        <v>10.016221404076</v>
      </c>
      <c r="BD2135" t="n">
        <v>53.552867225821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771</v>
      </c>
      <c r="F2136" t="n">
        <v>2337505</v>
      </c>
      <c r="G2136" t="s">
        <v>74</v>
      </c>
      <c r="H2136" t="s">
        <v>75</v>
      </c>
      <c r="I2136" t="s"/>
      <c r="J2136" t="s">
        <v>74</v>
      </c>
      <c r="K2136" t="n">
        <v>131</v>
      </c>
      <c r="L2136" t="s">
        <v>76</v>
      </c>
      <c r="M2136" t="s"/>
      <c r="N2136" t="s">
        <v>775</v>
      </c>
      <c r="O2136" t="s">
        <v>78</v>
      </c>
      <c r="P2136" t="s">
        <v>772</v>
      </c>
      <c r="Q2136" t="s"/>
      <c r="R2136" t="s">
        <v>80</v>
      </c>
      <c r="S2136" t="s">
        <v>350</v>
      </c>
      <c r="T2136" t="s">
        <v>82</v>
      </c>
      <c r="U2136" t="s"/>
      <c r="V2136" t="s">
        <v>83</v>
      </c>
      <c r="W2136" t="s">
        <v>84</v>
      </c>
      <c r="X2136" t="s"/>
      <c r="Y2136" t="s">
        <v>85</v>
      </c>
      <c r="Z2136">
        <f>HYPERLINK("https://hotelmonitor-cachepage.eclerx.com/savepage/tk_15439115669469206_sr_2152.html","info")</f>
        <v/>
      </c>
      <c r="AA2136" t="n">
        <v>190295</v>
      </c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/>
      <c r="AP2136" t="n">
        <v>50</v>
      </c>
      <c r="AQ2136" t="s">
        <v>88</v>
      </c>
      <c r="AR2136" t="s">
        <v>89</v>
      </c>
      <c r="AS2136" t="s"/>
      <c r="AT2136" t="s">
        <v>90</v>
      </c>
      <c r="AU2136" t="s"/>
      <c r="AV2136" t="s"/>
      <c r="AW2136" t="s"/>
      <c r="AX2136" t="s"/>
      <c r="AY2136" t="n">
        <v>2311847</v>
      </c>
      <c r="AZ2136" t="s">
        <v>773</v>
      </c>
      <c r="BA2136" t="s"/>
      <c r="BB2136" t="n">
        <v>28219</v>
      </c>
      <c r="BC2136" t="n">
        <v>10.016221404076</v>
      </c>
      <c r="BD2136" t="n">
        <v>53.552867225821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771</v>
      </c>
      <c r="F2137" t="n">
        <v>2337505</v>
      </c>
      <c r="G2137" t="s">
        <v>74</v>
      </c>
      <c r="H2137" t="s">
        <v>75</v>
      </c>
      <c r="I2137" t="s"/>
      <c r="J2137" t="s">
        <v>74</v>
      </c>
      <c r="K2137" t="n">
        <v>140</v>
      </c>
      <c r="L2137" t="s">
        <v>76</v>
      </c>
      <c r="M2137" t="s"/>
      <c r="N2137" t="s">
        <v>776</v>
      </c>
      <c r="O2137" t="s">
        <v>78</v>
      </c>
      <c r="P2137" t="s">
        <v>772</v>
      </c>
      <c r="Q2137" t="s"/>
      <c r="R2137" t="s">
        <v>80</v>
      </c>
      <c r="S2137" t="s">
        <v>352</v>
      </c>
      <c r="T2137" t="s">
        <v>82</v>
      </c>
      <c r="U2137" t="s"/>
      <c r="V2137" t="s">
        <v>83</v>
      </c>
      <c r="W2137" t="s">
        <v>84</v>
      </c>
      <c r="X2137" t="s"/>
      <c r="Y2137" t="s">
        <v>85</v>
      </c>
      <c r="Z2137">
        <f>HYPERLINK("https://hotelmonitor-cachepage.eclerx.com/savepage/tk_15439115669469206_sr_2152.html","info")</f>
        <v/>
      </c>
      <c r="AA2137" t="n">
        <v>190295</v>
      </c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/>
      <c r="AP2137" t="n">
        <v>50</v>
      </c>
      <c r="AQ2137" t="s">
        <v>88</v>
      </c>
      <c r="AR2137" t="s">
        <v>110</v>
      </c>
      <c r="AS2137" t="s"/>
      <c r="AT2137" t="s">
        <v>90</v>
      </c>
      <c r="AU2137" t="s"/>
      <c r="AV2137" t="s"/>
      <c r="AW2137" t="s"/>
      <c r="AX2137" t="s"/>
      <c r="AY2137" t="n">
        <v>2311847</v>
      </c>
      <c r="AZ2137" t="s">
        <v>773</v>
      </c>
      <c r="BA2137" t="s"/>
      <c r="BB2137" t="n">
        <v>28219</v>
      </c>
      <c r="BC2137" t="n">
        <v>10.016221404076</v>
      </c>
      <c r="BD2137" t="n">
        <v>53.552867225821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771</v>
      </c>
      <c r="F2138" t="n">
        <v>2337505</v>
      </c>
      <c r="G2138" t="s">
        <v>74</v>
      </c>
      <c r="H2138" t="s">
        <v>75</v>
      </c>
      <c r="I2138" t="s"/>
      <c r="J2138" t="s">
        <v>74</v>
      </c>
      <c r="K2138" t="n">
        <v>140</v>
      </c>
      <c r="L2138" t="s">
        <v>76</v>
      </c>
      <c r="M2138" t="s"/>
      <c r="N2138" t="s">
        <v>776</v>
      </c>
      <c r="O2138" t="s">
        <v>78</v>
      </c>
      <c r="P2138" t="s">
        <v>772</v>
      </c>
      <c r="Q2138" t="s"/>
      <c r="R2138" t="s">
        <v>80</v>
      </c>
      <c r="S2138" t="s">
        <v>352</v>
      </c>
      <c r="T2138" t="s">
        <v>82</v>
      </c>
      <c r="U2138" t="s"/>
      <c r="V2138" t="s">
        <v>83</v>
      </c>
      <c r="W2138" t="s">
        <v>84</v>
      </c>
      <c r="X2138" t="s"/>
      <c r="Y2138" t="s">
        <v>85</v>
      </c>
      <c r="Z2138">
        <f>HYPERLINK("https://hotelmonitor-cachepage.eclerx.com/savepage/tk_15439115669469206_sr_2152.html","info")</f>
        <v/>
      </c>
      <c r="AA2138" t="n">
        <v>190295</v>
      </c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/>
      <c r="AP2138" t="n">
        <v>50</v>
      </c>
      <c r="AQ2138" t="s">
        <v>88</v>
      </c>
      <c r="AR2138" t="s">
        <v>116</v>
      </c>
      <c r="AS2138" t="s"/>
      <c r="AT2138" t="s">
        <v>90</v>
      </c>
      <c r="AU2138" t="s"/>
      <c r="AV2138" t="s"/>
      <c r="AW2138" t="s"/>
      <c r="AX2138" t="s"/>
      <c r="AY2138" t="n">
        <v>2311847</v>
      </c>
      <c r="AZ2138" t="s">
        <v>773</v>
      </c>
      <c r="BA2138" t="s"/>
      <c r="BB2138" t="n">
        <v>28219</v>
      </c>
      <c r="BC2138" t="n">
        <v>10.016221404076</v>
      </c>
      <c r="BD2138" t="n">
        <v>53.552867225821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771</v>
      </c>
      <c r="F2139" t="n">
        <v>2337505</v>
      </c>
      <c r="G2139" t="s">
        <v>74</v>
      </c>
      <c r="H2139" t="s">
        <v>75</v>
      </c>
      <c r="I2139" t="s"/>
      <c r="J2139" t="s">
        <v>74</v>
      </c>
      <c r="K2139" t="n">
        <v>147</v>
      </c>
      <c r="L2139" t="s">
        <v>76</v>
      </c>
      <c r="M2139" t="s"/>
      <c r="N2139" t="s">
        <v>111</v>
      </c>
      <c r="O2139" t="s">
        <v>78</v>
      </c>
      <c r="P2139" t="s">
        <v>772</v>
      </c>
      <c r="Q2139" t="s"/>
      <c r="R2139" t="s">
        <v>80</v>
      </c>
      <c r="S2139" t="s">
        <v>355</v>
      </c>
      <c r="T2139" t="s">
        <v>82</v>
      </c>
      <c r="U2139" t="s"/>
      <c r="V2139" t="s">
        <v>83</v>
      </c>
      <c r="W2139" t="s">
        <v>84</v>
      </c>
      <c r="X2139" t="s"/>
      <c r="Y2139" t="s">
        <v>85</v>
      </c>
      <c r="Z2139">
        <f>HYPERLINK("https://hotelmonitor-cachepage.eclerx.com/savepage/tk_15439115669469206_sr_2152.html","info")</f>
        <v/>
      </c>
      <c r="AA2139" t="n">
        <v>190295</v>
      </c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/>
      <c r="AP2139" t="n">
        <v>50</v>
      </c>
      <c r="AQ2139" t="s">
        <v>88</v>
      </c>
      <c r="AR2139" t="s">
        <v>113</v>
      </c>
      <c r="AS2139" t="s"/>
      <c r="AT2139" t="s">
        <v>90</v>
      </c>
      <c r="AU2139" t="s"/>
      <c r="AV2139" t="s"/>
      <c r="AW2139" t="s"/>
      <c r="AX2139" t="s"/>
      <c r="AY2139" t="n">
        <v>2311847</v>
      </c>
      <c r="AZ2139" t="s">
        <v>773</v>
      </c>
      <c r="BA2139" t="s"/>
      <c r="BB2139" t="n">
        <v>28219</v>
      </c>
      <c r="BC2139" t="n">
        <v>10.016221404076</v>
      </c>
      <c r="BD2139" t="n">
        <v>53.552867225821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771</v>
      </c>
      <c r="F2140" t="n">
        <v>2337505</v>
      </c>
      <c r="G2140" t="s">
        <v>74</v>
      </c>
      <c r="H2140" t="s">
        <v>75</v>
      </c>
      <c r="I2140" t="s"/>
      <c r="J2140" t="s">
        <v>74</v>
      </c>
      <c r="K2140" t="n">
        <v>148</v>
      </c>
      <c r="L2140" t="s">
        <v>76</v>
      </c>
      <c r="M2140" t="s"/>
      <c r="N2140" t="s">
        <v>77</v>
      </c>
      <c r="O2140" t="s">
        <v>78</v>
      </c>
      <c r="P2140" t="s">
        <v>772</v>
      </c>
      <c r="Q2140" t="s"/>
      <c r="R2140" t="s">
        <v>80</v>
      </c>
      <c r="S2140" t="s">
        <v>485</v>
      </c>
      <c r="T2140" t="s">
        <v>82</v>
      </c>
      <c r="U2140" t="s"/>
      <c r="V2140" t="s">
        <v>83</v>
      </c>
      <c r="W2140" t="s">
        <v>84</v>
      </c>
      <c r="X2140" t="s"/>
      <c r="Y2140" t="s">
        <v>85</v>
      </c>
      <c r="Z2140">
        <f>HYPERLINK("https://hotelmonitor-cachepage.eclerx.com/savepage/tk_15439115669469206_sr_2152.html","info")</f>
        <v/>
      </c>
      <c r="AA2140" t="n">
        <v>190295</v>
      </c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/>
      <c r="AP2140" t="n">
        <v>50</v>
      </c>
      <c r="AQ2140" t="s">
        <v>88</v>
      </c>
      <c r="AR2140" t="s">
        <v>89</v>
      </c>
      <c r="AS2140" t="s"/>
      <c r="AT2140" t="s">
        <v>90</v>
      </c>
      <c r="AU2140" t="s"/>
      <c r="AV2140" t="s"/>
      <c r="AW2140" t="s"/>
      <c r="AX2140" t="s"/>
      <c r="AY2140" t="n">
        <v>2311847</v>
      </c>
      <c r="AZ2140" t="s">
        <v>773</v>
      </c>
      <c r="BA2140" t="s"/>
      <c r="BB2140" t="n">
        <v>28219</v>
      </c>
      <c r="BC2140" t="n">
        <v>10.016221404076</v>
      </c>
      <c r="BD2140" t="n">
        <v>53.552867225821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771</v>
      </c>
      <c r="F2141" t="n">
        <v>2337505</v>
      </c>
      <c r="G2141" t="s">
        <v>74</v>
      </c>
      <c r="H2141" t="s">
        <v>75</v>
      </c>
      <c r="I2141" t="s"/>
      <c r="J2141" t="s">
        <v>74</v>
      </c>
      <c r="K2141" t="n">
        <v>148</v>
      </c>
      <c r="L2141" t="s">
        <v>76</v>
      </c>
      <c r="M2141" t="s"/>
      <c r="N2141" t="s">
        <v>777</v>
      </c>
      <c r="O2141" t="s">
        <v>78</v>
      </c>
      <c r="P2141" t="s">
        <v>772</v>
      </c>
      <c r="Q2141" t="s"/>
      <c r="R2141" t="s">
        <v>80</v>
      </c>
      <c r="S2141" t="s">
        <v>485</v>
      </c>
      <c r="T2141" t="s">
        <v>82</v>
      </c>
      <c r="U2141" t="s"/>
      <c r="V2141" t="s">
        <v>83</v>
      </c>
      <c r="W2141" t="s">
        <v>84</v>
      </c>
      <c r="X2141" t="s"/>
      <c r="Y2141" t="s">
        <v>85</v>
      </c>
      <c r="Z2141">
        <f>HYPERLINK("https://hotelmonitor-cachepage.eclerx.com/savepage/tk_15439115669469206_sr_2152.html","info")</f>
        <v/>
      </c>
      <c r="AA2141" t="n">
        <v>190295</v>
      </c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/>
      <c r="AP2141" t="n">
        <v>50</v>
      </c>
      <c r="AQ2141" t="s">
        <v>88</v>
      </c>
      <c r="AR2141" t="s">
        <v>107</v>
      </c>
      <c r="AS2141" t="s"/>
      <c r="AT2141" t="s">
        <v>90</v>
      </c>
      <c r="AU2141" t="s"/>
      <c r="AV2141" t="s"/>
      <c r="AW2141" t="s"/>
      <c r="AX2141" t="s"/>
      <c r="AY2141" t="n">
        <v>2311847</v>
      </c>
      <c r="AZ2141" t="s">
        <v>773</v>
      </c>
      <c r="BA2141" t="s"/>
      <c r="BB2141" t="n">
        <v>28219</v>
      </c>
      <c r="BC2141" t="n">
        <v>10.016221404076</v>
      </c>
      <c r="BD2141" t="n">
        <v>53.552867225821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771</v>
      </c>
      <c r="F2142" t="n">
        <v>2337505</v>
      </c>
      <c r="G2142" t="s">
        <v>74</v>
      </c>
      <c r="H2142" t="s">
        <v>75</v>
      </c>
      <c r="I2142" t="s"/>
      <c r="J2142" t="s">
        <v>74</v>
      </c>
      <c r="K2142" t="n">
        <v>159</v>
      </c>
      <c r="L2142" t="s">
        <v>76</v>
      </c>
      <c r="M2142" t="s"/>
      <c r="N2142" t="s">
        <v>778</v>
      </c>
      <c r="O2142" t="s">
        <v>78</v>
      </c>
      <c r="P2142" t="s">
        <v>772</v>
      </c>
      <c r="Q2142" t="s"/>
      <c r="R2142" t="s">
        <v>80</v>
      </c>
      <c r="S2142" t="s">
        <v>565</v>
      </c>
      <c r="T2142" t="s">
        <v>82</v>
      </c>
      <c r="U2142" t="s"/>
      <c r="V2142" t="s">
        <v>83</v>
      </c>
      <c r="W2142" t="s">
        <v>84</v>
      </c>
      <c r="X2142" t="s"/>
      <c r="Y2142" t="s">
        <v>85</v>
      </c>
      <c r="Z2142">
        <f>HYPERLINK("https://hotelmonitor-cachepage.eclerx.com/savepage/tk_15439115669469206_sr_2152.html","info")</f>
        <v/>
      </c>
      <c r="AA2142" t="n">
        <v>190295</v>
      </c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/>
      <c r="AP2142" t="n">
        <v>50</v>
      </c>
      <c r="AQ2142" t="s">
        <v>88</v>
      </c>
      <c r="AR2142" t="s">
        <v>110</v>
      </c>
      <c r="AS2142" t="s"/>
      <c r="AT2142" t="s">
        <v>90</v>
      </c>
      <c r="AU2142" t="s"/>
      <c r="AV2142" t="s"/>
      <c r="AW2142" t="s"/>
      <c r="AX2142" t="s"/>
      <c r="AY2142" t="n">
        <v>2311847</v>
      </c>
      <c r="AZ2142" t="s">
        <v>773</v>
      </c>
      <c r="BA2142" t="s"/>
      <c r="BB2142" t="n">
        <v>28219</v>
      </c>
      <c r="BC2142" t="n">
        <v>10.016221404076</v>
      </c>
      <c r="BD2142" t="n">
        <v>53.552867225821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771</v>
      </c>
      <c r="F2143" t="n">
        <v>2337505</v>
      </c>
      <c r="G2143" t="s">
        <v>74</v>
      </c>
      <c r="H2143" t="s">
        <v>75</v>
      </c>
      <c r="I2143" t="s"/>
      <c r="J2143" t="s">
        <v>74</v>
      </c>
      <c r="K2143" t="n">
        <v>159</v>
      </c>
      <c r="L2143" t="s">
        <v>76</v>
      </c>
      <c r="M2143" t="s"/>
      <c r="N2143" t="s">
        <v>778</v>
      </c>
      <c r="O2143" t="s">
        <v>78</v>
      </c>
      <c r="P2143" t="s">
        <v>772</v>
      </c>
      <c r="Q2143" t="s"/>
      <c r="R2143" t="s">
        <v>80</v>
      </c>
      <c r="S2143" t="s">
        <v>565</v>
      </c>
      <c r="T2143" t="s">
        <v>82</v>
      </c>
      <c r="U2143" t="s"/>
      <c r="V2143" t="s">
        <v>83</v>
      </c>
      <c r="W2143" t="s">
        <v>84</v>
      </c>
      <c r="X2143" t="s"/>
      <c r="Y2143" t="s">
        <v>85</v>
      </c>
      <c r="Z2143">
        <f>HYPERLINK("https://hotelmonitor-cachepage.eclerx.com/savepage/tk_15439115669469206_sr_2152.html","info")</f>
        <v/>
      </c>
      <c r="AA2143" t="n">
        <v>190295</v>
      </c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/>
      <c r="AP2143" t="n">
        <v>50</v>
      </c>
      <c r="AQ2143" t="s">
        <v>88</v>
      </c>
      <c r="AR2143" t="s">
        <v>116</v>
      </c>
      <c r="AS2143" t="s"/>
      <c r="AT2143" t="s">
        <v>90</v>
      </c>
      <c r="AU2143" t="s"/>
      <c r="AV2143" t="s"/>
      <c r="AW2143" t="s"/>
      <c r="AX2143" t="s"/>
      <c r="AY2143" t="n">
        <v>2311847</v>
      </c>
      <c r="AZ2143" t="s">
        <v>773</v>
      </c>
      <c r="BA2143" t="s"/>
      <c r="BB2143" t="n">
        <v>28219</v>
      </c>
      <c r="BC2143" t="n">
        <v>10.016221404076</v>
      </c>
      <c r="BD2143" t="n">
        <v>53.552867225821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771</v>
      </c>
      <c r="F2144" t="n">
        <v>2337505</v>
      </c>
      <c r="G2144" t="s">
        <v>74</v>
      </c>
      <c r="H2144" t="s">
        <v>75</v>
      </c>
      <c r="I2144" t="s"/>
      <c r="J2144" t="s">
        <v>74</v>
      </c>
      <c r="K2144" t="n">
        <v>159</v>
      </c>
      <c r="L2144" t="s">
        <v>76</v>
      </c>
      <c r="M2144" t="s"/>
      <c r="N2144" t="s">
        <v>77</v>
      </c>
      <c r="O2144" t="s">
        <v>78</v>
      </c>
      <c r="P2144" t="s">
        <v>772</v>
      </c>
      <c r="Q2144" t="s"/>
      <c r="R2144" t="s">
        <v>80</v>
      </c>
      <c r="S2144" t="s">
        <v>565</v>
      </c>
      <c r="T2144" t="s">
        <v>82</v>
      </c>
      <c r="U2144" t="s"/>
      <c r="V2144" t="s">
        <v>83</v>
      </c>
      <c r="W2144" t="s">
        <v>84</v>
      </c>
      <c r="X2144" t="s"/>
      <c r="Y2144" t="s">
        <v>85</v>
      </c>
      <c r="Z2144">
        <f>HYPERLINK("https://hotelmonitor-cachepage.eclerx.com/savepage/tk_15439115669469206_sr_2152.html","info")</f>
        <v/>
      </c>
      <c r="AA2144" t="n">
        <v>190295</v>
      </c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/>
      <c r="AP2144" t="n">
        <v>50</v>
      </c>
      <c r="AQ2144" t="s">
        <v>88</v>
      </c>
      <c r="AR2144" t="s">
        <v>119</v>
      </c>
      <c r="AS2144" t="s"/>
      <c r="AT2144" t="s">
        <v>90</v>
      </c>
      <c r="AU2144" t="s"/>
      <c r="AV2144" t="s"/>
      <c r="AW2144" t="s"/>
      <c r="AX2144" t="s"/>
      <c r="AY2144" t="n">
        <v>2311847</v>
      </c>
      <c r="AZ2144" t="s">
        <v>773</v>
      </c>
      <c r="BA2144" t="s"/>
      <c r="BB2144" t="n">
        <v>28219</v>
      </c>
      <c r="BC2144" t="n">
        <v>10.016221404076</v>
      </c>
      <c r="BD2144" t="n">
        <v>53.552867225821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771</v>
      </c>
      <c r="F2145" t="n">
        <v>2337505</v>
      </c>
      <c r="G2145" t="s">
        <v>74</v>
      </c>
      <c r="H2145" t="s">
        <v>75</v>
      </c>
      <c r="I2145" t="s"/>
      <c r="J2145" t="s">
        <v>74</v>
      </c>
      <c r="K2145" t="n">
        <v>161</v>
      </c>
      <c r="L2145" t="s">
        <v>76</v>
      </c>
      <c r="M2145" t="s"/>
      <c r="N2145" t="s">
        <v>779</v>
      </c>
      <c r="O2145" t="s">
        <v>78</v>
      </c>
      <c r="P2145" t="s">
        <v>772</v>
      </c>
      <c r="Q2145" t="s"/>
      <c r="R2145" t="s">
        <v>80</v>
      </c>
      <c r="S2145" t="s">
        <v>81</v>
      </c>
      <c r="T2145" t="s">
        <v>82</v>
      </c>
      <c r="U2145" t="s"/>
      <c r="V2145" t="s">
        <v>83</v>
      </c>
      <c r="W2145" t="s">
        <v>84</v>
      </c>
      <c r="X2145" t="s"/>
      <c r="Y2145" t="s">
        <v>85</v>
      </c>
      <c r="Z2145">
        <f>HYPERLINK("https://hotelmonitor-cachepage.eclerx.com/savepage/tk_15439115669469206_sr_2152.html","info")</f>
        <v/>
      </c>
      <c r="AA2145" t="n">
        <v>190295</v>
      </c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/>
      <c r="AP2145" t="n">
        <v>50</v>
      </c>
      <c r="AQ2145" t="s">
        <v>88</v>
      </c>
      <c r="AR2145" t="s">
        <v>103</v>
      </c>
      <c r="AS2145" t="s"/>
      <c r="AT2145" t="s">
        <v>90</v>
      </c>
      <c r="AU2145" t="s"/>
      <c r="AV2145" t="s"/>
      <c r="AW2145" t="s"/>
      <c r="AX2145" t="s"/>
      <c r="AY2145" t="n">
        <v>2311847</v>
      </c>
      <c r="AZ2145" t="s">
        <v>773</v>
      </c>
      <c r="BA2145" t="s"/>
      <c r="BB2145" t="n">
        <v>28219</v>
      </c>
      <c r="BC2145" t="n">
        <v>10.016221404076</v>
      </c>
      <c r="BD2145" t="n">
        <v>53.552867225821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771</v>
      </c>
      <c r="F2146" t="n">
        <v>2337505</v>
      </c>
      <c r="G2146" t="s">
        <v>74</v>
      </c>
      <c r="H2146" t="s">
        <v>75</v>
      </c>
      <c r="I2146" t="s"/>
      <c r="J2146" t="s">
        <v>74</v>
      </c>
      <c r="K2146" t="n">
        <v>161</v>
      </c>
      <c r="L2146" t="s">
        <v>76</v>
      </c>
      <c r="M2146" t="s"/>
      <c r="N2146" t="s">
        <v>77</v>
      </c>
      <c r="O2146" t="s">
        <v>78</v>
      </c>
      <c r="P2146" t="s">
        <v>772</v>
      </c>
      <c r="Q2146" t="s"/>
      <c r="R2146" t="s">
        <v>80</v>
      </c>
      <c r="S2146" t="s">
        <v>81</v>
      </c>
      <c r="T2146" t="s">
        <v>82</v>
      </c>
      <c r="U2146" t="s"/>
      <c r="V2146" t="s">
        <v>83</v>
      </c>
      <c r="W2146" t="s">
        <v>84</v>
      </c>
      <c r="X2146" t="s"/>
      <c r="Y2146" t="s">
        <v>85</v>
      </c>
      <c r="Z2146">
        <f>HYPERLINK("https://hotelmonitor-cachepage.eclerx.com/savepage/tk_15439115669469206_sr_2152.html","info")</f>
        <v/>
      </c>
      <c r="AA2146" t="n">
        <v>190295</v>
      </c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/>
      <c r="AP2146" t="n">
        <v>50</v>
      </c>
      <c r="AQ2146" t="s">
        <v>88</v>
      </c>
      <c r="AR2146" t="s">
        <v>124</v>
      </c>
      <c r="AS2146" t="s"/>
      <c r="AT2146" t="s">
        <v>90</v>
      </c>
      <c r="AU2146" t="s"/>
      <c r="AV2146" t="s"/>
      <c r="AW2146" t="s"/>
      <c r="AX2146" t="s"/>
      <c r="AY2146" t="n">
        <v>2311847</v>
      </c>
      <c r="AZ2146" t="s">
        <v>773</v>
      </c>
      <c r="BA2146" t="s"/>
      <c r="BB2146" t="n">
        <v>28219</v>
      </c>
      <c r="BC2146" t="n">
        <v>10.016221404076</v>
      </c>
      <c r="BD2146" t="n">
        <v>53.552867225821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771</v>
      </c>
      <c r="F2147" t="n">
        <v>2337505</v>
      </c>
      <c r="G2147" t="s">
        <v>74</v>
      </c>
      <c r="H2147" t="s">
        <v>75</v>
      </c>
      <c r="I2147" t="s"/>
      <c r="J2147" t="s">
        <v>74</v>
      </c>
      <c r="K2147" t="n">
        <v>167</v>
      </c>
      <c r="L2147" t="s">
        <v>76</v>
      </c>
      <c r="M2147" t="s"/>
      <c r="N2147" t="s">
        <v>349</v>
      </c>
      <c r="O2147" t="s">
        <v>78</v>
      </c>
      <c r="P2147" t="s">
        <v>772</v>
      </c>
      <c r="Q2147" t="s"/>
      <c r="R2147" t="s">
        <v>80</v>
      </c>
      <c r="S2147" t="s">
        <v>478</v>
      </c>
      <c r="T2147" t="s">
        <v>82</v>
      </c>
      <c r="U2147" t="s"/>
      <c r="V2147" t="s">
        <v>83</v>
      </c>
      <c r="W2147" t="s">
        <v>84</v>
      </c>
      <c r="X2147" t="s"/>
      <c r="Y2147" t="s">
        <v>85</v>
      </c>
      <c r="Z2147">
        <f>HYPERLINK("https://hotelmonitor-cachepage.eclerx.com/savepage/tk_15439115669469206_sr_2152.html","info")</f>
        <v/>
      </c>
      <c r="AA2147" t="n">
        <v>190295</v>
      </c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/>
      <c r="AP2147" t="n">
        <v>50</v>
      </c>
      <c r="AQ2147" t="s">
        <v>88</v>
      </c>
      <c r="AR2147" t="s">
        <v>113</v>
      </c>
      <c r="AS2147" t="s"/>
      <c r="AT2147" t="s">
        <v>90</v>
      </c>
      <c r="AU2147" t="s"/>
      <c r="AV2147" t="s"/>
      <c r="AW2147" t="s"/>
      <c r="AX2147" t="s"/>
      <c r="AY2147" t="n">
        <v>2311847</v>
      </c>
      <c r="AZ2147" t="s">
        <v>773</v>
      </c>
      <c r="BA2147" t="s"/>
      <c r="BB2147" t="n">
        <v>28219</v>
      </c>
      <c r="BC2147" t="n">
        <v>10.016221404076</v>
      </c>
      <c r="BD2147" t="n">
        <v>53.552867225821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771</v>
      </c>
      <c r="F2148" t="n">
        <v>2337505</v>
      </c>
      <c r="G2148" t="s">
        <v>74</v>
      </c>
      <c r="H2148" t="s">
        <v>75</v>
      </c>
      <c r="I2148" t="s"/>
      <c r="J2148" t="s">
        <v>74</v>
      </c>
      <c r="K2148" t="n">
        <v>167</v>
      </c>
      <c r="L2148" t="s">
        <v>76</v>
      </c>
      <c r="M2148" t="s"/>
      <c r="N2148" t="s">
        <v>293</v>
      </c>
      <c r="O2148" t="s">
        <v>78</v>
      </c>
      <c r="P2148" t="s">
        <v>772</v>
      </c>
      <c r="Q2148" t="s"/>
      <c r="R2148" t="s">
        <v>80</v>
      </c>
      <c r="S2148" t="s">
        <v>478</v>
      </c>
      <c r="T2148" t="s">
        <v>82</v>
      </c>
      <c r="U2148" t="s"/>
      <c r="V2148" t="s">
        <v>83</v>
      </c>
      <c r="W2148" t="s">
        <v>84</v>
      </c>
      <c r="X2148" t="s"/>
      <c r="Y2148" t="s">
        <v>85</v>
      </c>
      <c r="Z2148">
        <f>HYPERLINK("https://hotelmonitor-cachepage.eclerx.com/savepage/tk_15439115669469206_sr_2152.html","info")</f>
        <v/>
      </c>
      <c r="AA2148" t="n">
        <v>190295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/>
      <c r="AP2148" t="n">
        <v>50</v>
      </c>
      <c r="AQ2148" t="s">
        <v>88</v>
      </c>
      <c r="AR2148" t="s">
        <v>89</v>
      </c>
      <c r="AS2148" t="s"/>
      <c r="AT2148" t="s">
        <v>90</v>
      </c>
      <c r="AU2148" t="s"/>
      <c r="AV2148" t="s"/>
      <c r="AW2148" t="s"/>
      <c r="AX2148" t="s"/>
      <c r="AY2148" t="n">
        <v>2311847</v>
      </c>
      <c r="AZ2148" t="s">
        <v>773</v>
      </c>
      <c r="BA2148" t="s"/>
      <c r="BB2148" t="n">
        <v>28219</v>
      </c>
      <c r="BC2148" t="n">
        <v>10.016221404076</v>
      </c>
      <c r="BD2148" t="n">
        <v>53.552867225821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97</v>
      </c>
      <c r="B2149" t="s">
        <v>71</v>
      </c>
      <c r="C2149" t="s">
        <v>98</v>
      </c>
      <c r="D2149" t="n">
        <v>2</v>
      </c>
      <c r="E2149" t="s">
        <v>695</v>
      </c>
      <c r="F2149" t="n">
        <v>1498619</v>
      </c>
      <c r="G2149" t="s">
        <v>74</v>
      </c>
      <c r="H2149" t="s">
        <v>75</v>
      </c>
      <c r="I2149" t="s"/>
      <c r="J2149" t="s">
        <v>74</v>
      </c>
      <c r="K2149" t="n">
        <v>205</v>
      </c>
      <c r="L2149" t="s">
        <v>76</v>
      </c>
      <c r="M2149" t="s"/>
      <c r="N2149" t="s">
        <v>577</v>
      </c>
      <c r="O2149" t="s">
        <v>78</v>
      </c>
      <c r="P2149" t="s">
        <v>696</v>
      </c>
      <c r="Q2149" t="s"/>
      <c r="R2149" t="s">
        <v>80</v>
      </c>
      <c r="S2149" t="s">
        <v>727</v>
      </c>
      <c r="T2149" t="s">
        <v>82</v>
      </c>
      <c r="U2149" t="s"/>
      <c r="V2149" t="s">
        <v>83</v>
      </c>
      <c r="W2149" t="s">
        <v>84</v>
      </c>
      <c r="X2149" t="s"/>
      <c r="Y2149" t="s">
        <v>85</v>
      </c>
      <c r="Z2149">
        <f>HYPERLINK("https://hotelmonitor-cachepage.eclerx.com/savepage/tk_15439015710115004_sr_2151.html","info")</f>
        <v/>
      </c>
      <c r="AA2149" t="n">
        <v>210880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/>
      <c r="AP2149" t="n">
        <v>48</v>
      </c>
      <c r="AQ2149" t="s">
        <v>88</v>
      </c>
      <c r="AR2149" t="s">
        <v>103</v>
      </c>
      <c r="AS2149" t="s"/>
      <c r="AT2149" t="s">
        <v>90</v>
      </c>
      <c r="AU2149" t="s"/>
      <c r="AV2149" t="s"/>
      <c r="AW2149" t="s"/>
      <c r="AX2149" t="s"/>
      <c r="AY2149" t="n">
        <v>2311872</v>
      </c>
      <c r="AZ2149" t="s">
        <v>697</v>
      </c>
      <c r="BA2149" t="s"/>
      <c r="BB2149" t="n">
        <v>40321</v>
      </c>
      <c r="BC2149" t="n">
        <v>9.965844154357899</v>
      </c>
      <c r="BD2149" t="n">
        <v>53.551104834636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97</v>
      </c>
      <c r="B2150" t="s">
        <v>71</v>
      </c>
      <c r="C2150" t="s">
        <v>98</v>
      </c>
      <c r="D2150" t="n">
        <v>2</v>
      </c>
      <c r="E2150" t="s">
        <v>695</v>
      </c>
      <c r="F2150" t="n">
        <v>1498619</v>
      </c>
      <c r="G2150" t="s">
        <v>74</v>
      </c>
      <c r="H2150" t="s">
        <v>75</v>
      </c>
      <c r="I2150" t="s"/>
      <c r="J2150" t="s">
        <v>74</v>
      </c>
      <c r="K2150" t="n">
        <v>205</v>
      </c>
      <c r="L2150" t="s">
        <v>76</v>
      </c>
      <c r="M2150" t="s"/>
      <c r="N2150" t="s">
        <v>577</v>
      </c>
      <c r="O2150" t="s">
        <v>78</v>
      </c>
      <c r="P2150" t="s">
        <v>696</v>
      </c>
      <c r="Q2150" t="s"/>
      <c r="R2150" t="s">
        <v>80</v>
      </c>
      <c r="S2150" t="s">
        <v>727</v>
      </c>
      <c r="T2150" t="s">
        <v>82</v>
      </c>
      <c r="U2150" t="s"/>
      <c r="V2150" t="s">
        <v>83</v>
      </c>
      <c r="W2150" t="s">
        <v>84</v>
      </c>
      <c r="X2150" t="s"/>
      <c r="Y2150" t="s">
        <v>85</v>
      </c>
      <c r="Z2150">
        <f>HYPERLINK("https://hotelmonitor-cachepage.eclerx.com/savepage/tk_15439015710115004_sr_2151.html","info")</f>
        <v/>
      </c>
      <c r="AA2150" t="n">
        <v>210880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87</v>
      </c>
      <c r="AO2150" t="s"/>
      <c r="AP2150" t="n">
        <v>48</v>
      </c>
      <c r="AQ2150" t="s">
        <v>88</v>
      </c>
      <c r="AR2150" t="s">
        <v>414</v>
      </c>
      <c r="AS2150" t="s"/>
      <c r="AT2150" t="s">
        <v>90</v>
      </c>
      <c r="AU2150" t="s"/>
      <c r="AV2150" t="s"/>
      <c r="AW2150" t="s"/>
      <c r="AX2150" t="s"/>
      <c r="AY2150" t="n">
        <v>2311872</v>
      </c>
      <c r="AZ2150" t="s">
        <v>697</v>
      </c>
      <c r="BA2150" t="s"/>
      <c r="BB2150" t="n">
        <v>40321</v>
      </c>
      <c r="BC2150" t="n">
        <v>9.965844154357899</v>
      </c>
      <c r="BD2150" t="n">
        <v>53.551104834636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97</v>
      </c>
      <c r="B2151" t="s">
        <v>71</v>
      </c>
      <c r="C2151" t="s">
        <v>98</v>
      </c>
      <c r="D2151" t="n">
        <v>2</v>
      </c>
      <c r="E2151" t="s">
        <v>695</v>
      </c>
      <c r="F2151" t="n">
        <v>1498619</v>
      </c>
      <c r="G2151" t="s">
        <v>74</v>
      </c>
      <c r="H2151" t="s">
        <v>75</v>
      </c>
      <c r="I2151" t="s"/>
      <c r="J2151" t="s">
        <v>74</v>
      </c>
      <c r="K2151" t="n">
        <v>221</v>
      </c>
      <c r="L2151" t="s">
        <v>76</v>
      </c>
      <c r="M2151" t="s"/>
      <c r="N2151" t="s">
        <v>698</v>
      </c>
      <c r="O2151" t="s">
        <v>78</v>
      </c>
      <c r="P2151" t="s">
        <v>696</v>
      </c>
      <c r="Q2151" t="s"/>
      <c r="R2151" t="s">
        <v>80</v>
      </c>
      <c r="S2151" t="s">
        <v>205</v>
      </c>
      <c r="T2151" t="s">
        <v>82</v>
      </c>
      <c r="U2151" t="s"/>
      <c r="V2151" t="s">
        <v>83</v>
      </c>
      <c r="W2151" t="s">
        <v>84</v>
      </c>
      <c r="X2151" t="s"/>
      <c r="Y2151" t="s">
        <v>85</v>
      </c>
      <c r="Z2151">
        <f>HYPERLINK("https://hotelmonitor-cachepage.eclerx.com/savepage/tk_15439015710115004_sr_2151.html","info")</f>
        <v/>
      </c>
      <c r="AA2151" t="n">
        <v>210880</v>
      </c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87</v>
      </c>
      <c r="AO2151" t="s"/>
      <c r="AP2151" t="n">
        <v>48</v>
      </c>
      <c r="AQ2151" t="s">
        <v>88</v>
      </c>
      <c r="AR2151" t="s">
        <v>103</v>
      </c>
      <c r="AS2151" t="s"/>
      <c r="AT2151" t="s">
        <v>90</v>
      </c>
      <c r="AU2151" t="s"/>
      <c r="AV2151" t="s"/>
      <c r="AW2151" t="s"/>
      <c r="AX2151" t="s"/>
      <c r="AY2151" t="n">
        <v>2311872</v>
      </c>
      <c r="AZ2151" t="s">
        <v>697</v>
      </c>
      <c r="BA2151" t="s"/>
      <c r="BB2151" t="n">
        <v>40321</v>
      </c>
      <c r="BC2151" t="n">
        <v>9.965844154357899</v>
      </c>
      <c r="BD2151" t="n">
        <v>53.551104834636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97</v>
      </c>
      <c r="B2152" t="s">
        <v>71</v>
      </c>
      <c r="C2152" t="s">
        <v>98</v>
      </c>
      <c r="D2152" t="n">
        <v>2</v>
      </c>
      <c r="E2152" t="s">
        <v>695</v>
      </c>
      <c r="F2152" t="n">
        <v>1498619</v>
      </c>
      <c r="G2152" t="s">
        <v>74</v>
      </c>
      <c r="H2152" t="s">
        <v>75</v>
      </c>
      <c r="I2152" t="s"/>
      <c r="J2152" t="s">
        <v>74</v>
      </c>
      <c r="K2152" t="n">
        <v>222</v>
      </c>
      <c r="L2152" t="s">
        <v>76</v>
      </c>
      <c r="M2152" t="s"/>
      <c r="N2152" t="s">
        <v>698</v>
      </c>
      <c r="O2152" t="s">
        <v>78</v>
      </c>
      <c r="P2152" t="s">
        <v>696</v>
      </c>
      <c r="Q2152" t="s"/>
      <c r="R2152" t="s">
        <v>80</v>
      </c>
      <c r="S2152" t="s">
        <v>393</v>
      </c>
      <c r="T2152" t="s">
        <v>82</v>
      </c>
      <c r="U2152" t="s"/>
      <c r="V2152" t="s">
        <v>83</v>
      </c>
      <c r="W2152" t="s">
        <v>84</v>
      </c>
      <c r="X2152" t="s"/>
      <c r="Y2152" t="s">
        <v>85</v>
      </c>
      <c r="Z2152">
        <f>HYPERLINK("https://hotelmonitor-cachepage.eclerx.com/savepage/tk_15439015710115004_sr_2151.html","info")</f>
        <v/>
      </c>
      <c r="AA2152" t="n">
        <v>210880</v>
      </c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/>
      <c r="AP2152" t="n">
        <v>48</v>
      </c>
      <c r="AQ2152" t="s">
        <v>88</v>
      </c>
      <c r="AR2152" t="s">
        <v>414</v>
      </c>
      <c r="AS2152" t="s"/>
      <c r="AT2152" t="s">
        <v>90</v>
      </c>
      <c r="AU2152" t="s"/>
      <c r="AV2152" t="s"/>
      <c r="AW2152" t="s"/>
      <c r="AX2152" t="s"/>
      <c r="AY2152" t="n">
        <v>2311872</v>
      </c>
      <c r="AZ2152" t="s">
        <v>697</v>
      </c>
      <c r="BA2152" t="s"/>
      <c r="BB2152" t="n">
        <v>40321</v>
      </c>
      <c r="BC2152" t="n">
        <v>9.965844154357899</v>
      </c>
      <c r="BD2152" t="n">
        <v>53.551104834636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97</v>
      </c>
      <c r="B2153" t="s">
        <v>71</v>
      </c>
      <c r="C2153" t="s">
        <v>98</v>
      </c>
      <c r="D2153" t="n">
        <v>2</v>
      </c>
      <c r="E2153" t="s">
        <v>695</v>
      </c>
      <c r="F2153" t="n">
        <v>1498619</v>
      </c>
      <c r="G2153" t="s">
        <v>74</v>
      </c>
      <c r="H2153" t="s">
        <v>75</v>
      </c>
      <c r="I2153" t="s"/>
      <c r="J2153" t="s">
        <v>74</v>
      </c>
      <c r="K2153" t="n">
        <v>225</v>
      </c>
      <c r="L2153" t="s">
        <v>76</v>
      </c>
      <c r="M2153" t="s"/>
      <c r="N2153" t="s">
        <v>111</v>
      </c>
      <c r="O2153" t="s">
        <v>78</v>
      </c>
      <c r="P2153" t="s">
        <v>696</v>
      </c>
      <c r="Q2153" t="s"/>
      <c r="R2153" t="s">
        <v>80</v>
      </c>
      <c r="S2153" t="s">
        <v>330</v>
      </c>
      <c r="T2153" t="s">
        <v>82</v>
      </c>
      <c r="U2153" t="s"/>
      <c r="V2153" t="s">
        <v>83</v>
      </c>
      <c r="W2153" t="s">
        <v>84</v>
      </c>
      <c r="X2153" t="s"/>
      <c r="Y2153" t="s">
        <v>85</v>
      </c>
      <c r="Z2153">
        <f>HYPERLINK("https://hotelmonitor-cachepage.eclerx.com/savepage/tk_15439015710115004_sr_2151.html","info")</f>
        <v/>
      </c>
      <c r="AA2153" t="n">
        <v>210880</v>
      </c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/>
      <c r="AP2153" t="n">
        <v>48</v>
      </c>
      <c r="AQ2153" t="s">
        <v>88</v>
      </c>
      <c r="AR2153" t="s">
        <v>113</v>
      </c>
      <c r="AS2153" t="s"/>
      <c r="AT2153" t="s">
        <v>90</v>
      </c>
      <c r="AU2153" t="s"/>
      <c r="AV2153" t="s"/>
      <c r="AW2153" t="s"/>
      <c r="AX2153" t="s"/>
      <c r="AY2153" t="n">
        <v>2311872</v>
      </c>
      <c r="AZ2153" t="s">
        <v>697</v>
      </c>
      <c r="BA2153" t="s"/>
      <c r="BB2153" t="n">
        <v>40321</v>
      </c>
      <c r="BC2153" t="n">
        <v>9.965844154357899</v>
      </c>
      <c r="BD2153" t="n">
        <v>53.551104834636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97</v>
      </c>
      <c r="B2154" t="s">
        <v>71</v>
      </c>
      <c r="C2154" t="s">
        <v>98</v>
      </c>
      <c r="D2154" t="n">
        <v>2</v>
      </c>
      <c r="E2154" t="s">
        <v>695</v>
      </c>
      <c r="F2154" t="n">
        <v>1498619</v>
      </c>
      <c r="G2154" t="s">
        <v>74</v>
      </c>
      <c r="H2154" t="s">
        <v>75</v>
      </c>
      <c r="I2154" t="s"/>
      <c r="J2154" t="s">
        <v>74</v>
      </c>
      <c r="K2154" t="n">
        <v>229</v>
      </c>
      <c r="L2154" t="s">
        <v>76</v>
      </c>
      <c r="M2154" t="s"/>
      <c r="N2154" t="s">
        <v>579</v>
      </c>
      <c r="O2154" t="s">
        <v>78</v>
      </c>
      <c r="P2154" t="s">
        <v>696</v>
      </c>
      <c r="Q2154" t="s"/>
      <c r="R2154" t="s">
        <v>80</v>
      </c>
      <c r="S2154" t="s">
        <v>208</v>
      </c>
      <c r="T2154" t="s">
        <v>82</v>
      </c>
      <c r="U2154" t="s"/>
      <c r="V2154" t="s">
        <v>83</v>
      </c>
      <c r="W2154" t="s">
        <v>84</v>
      </c>
      <c r="X2154" t="s"/>
      <c r="Y2154" t="s">
        <v>85</v>
      </c>
      <c r="Z2154">
        <f>HYPERLINK("https://hotelmonitor-cachepage.eclerx.com/savepage/tk_15439015710115004_sr_2151.html","info")</f>
        <v/>
      </c>
      <c r="AA2154" t="n">
        <v>210880</v>
      </c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/>
      <c r="AP2154" t="n">
        <v>48</v>
      </c>
      <c r="AQ2154" t="s">
        <v>88</v>
      </c>
      <c r="AR2154" t="s">
        <v>103</v>
      </c>
      <c r="AS2154" t="s"/>
      <c r="AT2154" t="s">
        <v>90</v>
      </c>
      <c r="AU2154" t="s"/>
      <c r="AV2154" t="s"/>
      <c r="AW2154" t="s"/>
      <c r="AX2154" t="s"/>
      <c r="AY2154" t="n">
        <v>2311872</v>
      </c>
      <c r="AZ2154" t="s">
        <v>697</v>
      </c>
      <c r="BA2154" t="s"/>
      <c r="BB2154" t="n">
        <v>40321</v>
      </c>
      <c r="BC2154" t="n">
        <v>9.965844154357899</v>
      </c>
      <c r="BD2154" t="n">
        <v>53.551104834636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97</v>
      </c>
      <c r="B2155" t="s">
        <v>71</v>
      </c>
      <c r="C2155" t="s">
        <v>98</v>
      </c>
      <c r="D2155" t="n">
        <v>2</v>
      </c>
      <c r="E2155" t="s">
        <v>695</v>
      </c>
      <c r="F2155" t="n">
        <v>1498619</v>
      </c>
      <c r="G2155" t="s">
        <v>74</v>
      </c>
      <c r="H2155" t="s">
        <v>75</v>
      </c>
      <c r="I2155" t="s"/>
      <c r="J2155" t="s">
        <v>74</v>
      </c>
      <c r="K2155" t="n">
        <v>229</v>
      </c>
      <c r="L2155" t="s">
        <v>76</v>
      </c>
      <c r="M2155" t="s"/>
      <c r="N2155" t="s">
        <v>579</v>
      </c>
      <c r="O2155" t="s">
        <v>78</v>
      </c>
      <c r="P2155" t="s">
        <v>696</v>
      </c>
      <c r="Q2155" t="s"/>
      <c r="R2155" t="s">
        <v>80</v>
      </c>
      <c r="S2155" t="s">
        <v>208</v>
      </c>
      <c r="T2155" t="s">
        <v>82</v>
      </c>
      <c r="U2155" t="s"/>
      <c r="V2155" t="s">
        <v>83</v>
      </c>
      <c r="W2155" t="s">
        <v>84</v>
      </c>
      <c r="X2155" t="s"/>
      <c r="Y2155" t="s">
        <v>85</v>
      </c>
      <c r="Z2155">
        <f>HYPERLINK("https://hotelmonitor-cachepage.eclerx.com/savepage/tk_15439015710115004_sr_2151.html","info")</f>
        <v/>
      </c>
      <c r="AA2155" t="n">
        <v>210880</v>
      </c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/>
      <c r="AP2155" t="n">
        <v>48</v>
      </c>
      <c r="AQ2155" t="s">
        <v>88</v>
      </c>
      <c r="AR2155" t="s">
        <v>414</v>
      </c>
      <c r="AS2155" t="s"/>
      <c r="AT2155" t="s">
        <v>90</v>
      </c>
      <c r="AU2155" t="s"/>
      <c r="AV2155" t="s"/>
      <c r="AW2155" t="s"/>
      <c r="AX2155" t="s"/>
      <c r="AY2155" t="n">
        <v>2311872</v>
      </c>
      <c r="AZ2155" t="s">
        <v>697</v>
      </c>
      <c r="BA2155" t="s"/>
      <c r="BB2155" t="n">
        <v>40321</v>
      </c>
      <c r="BC2155" t="n">
        <v>9.965844154357899</v>
      </c>
      <c r="BD2155" t="n">
        <v>53.551104834636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971</v>
      </c>
      <c r="F2156" t="n">
        <v>530538</v>
      </c>
      <c r="G2156" t="s">
        <v>74</v>
      </c>
      <c r="H2156" t="s">
        <v>75</v>
      </c>
      <c r="I2156" t="s"/>
      <c r="J2156" t="s">
        <v>74</v>
      </c>
      <c r="K2156" t="n">
        <v>262</v>
      </c>
      <c r="L2156" t="s">
        <v>76</v>
      </c>
      <c r="M2156" t="s"/>
      <c r="N2156" t="s">
        <v>972</v>
      </c>
      <c r="O2156" t="s">
        <v>78</v>
      </c>
      <c r="P2156" t="s">
        <v>971</v>
      </c>
      <c r="Q2156" t="s"/>
      <c r="R2156" t="s">
        <v>80</v>
      </c>
      <c r="S2156" t="s">
        <v>973</v>
      </c>
      <c r="T2156" t="s">
        <v>82</v>
      </c>
      <c r="U2156" t="s"/>
      <c r="V2156" t="s">
        <v>83</v>
      </c>
      <c r="W2156" t="s">
        <v>84</v>
      </c>
      <c r="X2156" t="s"/>
      <c r="Y2156" t="s">
        <v>85</v>
      </c>
      <c r="Z2156">
        <f>HYPERLINK("https://hotelmonitor-cachepage.eclerx.com/savepage/tk_15439115174919178_sr_2152.html","info")</f>
        <v/>
      </c>
      <c r="AA2156" t="n">
        <v>101954</v>
      </c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/>
      <c r="AP2156" t="n">
        <v>32</v>
      </c>
      <c r="AQ2156" t="s">
        <v>88</v>
      </c>
      <c r="AR2156" t="s">
        <v>103</v>
      </c>
      <c r="AS2156" t="s"/>
      <c r="AT2156" t="s">
        <v>90</v>
      </c>
      <c r="AU2156" t="s"/>
      <c r="AV2156" t="s"/>
      <c r="AW2156" t="s"/>
      <c r="AX2156" t="s"/>
      <c r="AY2156" t="n">
        <v>2311877</v>
      </c>
      <c r="AZ2156" t="s">
        <v>974</v>
      </c>
      <c r="BA2156" t="s"/>
      <c r="BB2156" t="n">
        <v>27828</v>
      </c>
      <c r="BC2156" t="n">
        <v>9.991571903228801</v>
      </c>
      <c r="BD2156" t="n">
        <v>53.555587155676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971</v>
      </c>
      <c r="F2157" t="n">
        <v>530538</v>
      </c>
      <c r="G2157" t="s">
        <v>74</v>
      </c>
      <c r="H2157" t="s">
        <v>75</v>
      </c>
      <c r="I2157" t="s"/>
      <c r="J2157" t="s">
        <v>74</v>
      </c>
      <c r="K2157" t="n">
        <v>262</v>
      </c>
      <c r="L2157" t="s">
        <v>76</v>
      </c>
      <c r="M2157" t="s"/>
      <c r="N2157" t="s">
        <v>972</v>
      </c>
      <c r="O2157" t="s">
        <v>78</v>
      </c>
      <c r="P2157" t="s">
        <v>971</v>
      </c>
      <c r="Q2157" t="s"/>
      <c r="R2157" t="s">
        <v>80</v>
      </c>
      <c r="S2157" t="s">
        <v>973</v>
      </c>
      <c r="T2157" t="s">
        <v>82</v>
      </c>
      <c r="U2157" t="s"/>
      <c r="V2157" t="s">
        <v>83</v>
      </c>
      <c r="W2157" t="s">
        <v>84</v>
      </c>
      <c r="X2157" t="s"/>
      <c r="Y2157" t="s">
        <v>85</v>
      </c>
      <c r="Z2157">
        <f>HYPERLINK("https://hotelmonitor-cachepage.eclerx.com/savepage/tk_15439115174919178_sr_2152.html","info")</f>
        <v/>
      </c>
      <c r="AA2157" t="n">
        <v>101954</v>
      </c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/>
      <c r="AP2157" t="n">
        <v>32</v>
      </c>
      <c r="AQ2157" t="s">
        <v>88</v>
      </c>
      <c r="AR2157" t="s">
        <v>414</v>
      </c>
      <c r="AS2157" t="s"/>
      <c r="AT2157" t="s">
        <v>90</v>
      </c>
      <c r="AU2157" t="s"/>
      <c r="AV2157" t="s"/>
      <c r="AW2157" t="s"/>
      <c r="AX2157" t="s"/>
      <c r="AY2157" t="n">
        <v>2311877</v>
      </c>
      <c r="AZ2157" t="s">
        <v>974</v>
      </c>
      <c r="BA2157" t="s"/>
      <c r="BB2157" t="n">
        <v>27828</v>
      </c>
      <c r="BC2157" t="n">
        <v>9.991571903228801</v>
      </c>
      <c r="BD2157" t="n">
        <v>53.555587155676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971</v>
      </c>
      <c r="F2158" t="n">
        <v>530538</v>
      </c>
      <c r="G2158" t="s">
        <v>74</v>
      </c>
      <c r="H2158" t="s">
        <v>75</v>
      </c>
      <c r="I2158" t="s"/>
      <c r="J2158" t="s">
        <v>74</v>
      </c>
      <c r="K2158" t="n">
        <v>321</v>
      </c>
      <c r="L2158" t="s">
        <v>76</v>
      </c>
      <c r="M2158" t="s"/>
      <c r="N2158" t="s">
        <v>975</v>
      </c>
      <c r="O2158" t="s">
        <v>78</v>
      </c>
      <c r="P2158" t="s">
        <v>971</v>
      </c>
      <c r="Q2158" t="s"/>
      <c r="R2158" t="s">
        <v>80</v>
      </c>
      <c r="S2158" t="s">
        <v>976</v>
      </c>
      <c r="T2158" t="s">
        <v>82</v>
      </c>
      <c r="U2158" t="s"/>
      <c r="V2158" t="s">
        <v>83</v>
      </c>
      <c r="W2158" t="s">
        <v>84</v>
      </c>
      <c r="X2158" t="s"/>
      <c r="Y2158" t="s">
        <v>85</v>
      </c>
      <c r="Z2158">
        <f>HYPERLINK("https://hotelmonitor-cachepage.eclerx.com/savepage/tk_15439115174919178_sr_2152.html","info")</f>
        <v/>
      </c>
      <c r="AA2158" t="n">
        <v>101954</v>
      </c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87</v>
      </c>
      <c r="AO2158" t="s"/>
      <c r="AP2158" t="n">
        <v>32</v>
      </c>
      <c r="AQ2158" t="s">
        <v>88</v>
      </c>
      <c r="AR2158" t="s">
        <v>103</v>
      </c>
      <c r="AS2158" t="s"/>
      <c r="AT2158" t="s">
        <v>90</v>
      </c>
      <c r="AU2158" t="s"/>
      <c r="AV2158" t="s"/>
      <c r="AW2158" t="s"/>
      <c r="AX2158" t="s"/>
      <c r="AY2158" t="n">
        <v>2311877</v>
      </c>
      <c r="AZ2158" t="s">
        <v>974</v>
      </c>
      <c r="BA2158" t="s"/>
      <c r="BB2158" t="n">
        <v>27828</v>
      </c>
      <c r="BC2158" t="n">
        <v>9.991571903228801</v>
      </c>
      <c r="BD2158" t="n">
        <v>53.555587155676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971</v>
      </c>
      <c r="F2159" t="n">
        <v>530538</v>
      </c>
      <c r="G2159" t="s">
        <v>74</v>
      </c>
      <c r="H2159" t="s">
        <v>75</v>
      </c>
      <c r="I2159" t="s"/>
      <c r="J2159" t="s">
        <v>74</v>
      </c>
      <c r="K2159" t="n">
        <v>321</v>
      </c>
      <c r="L2159" t="s">
        <v>76</v>
      </c>
      <c r="M2159" t="s"/>
      <c r="N2159" t="s">
        <v>975</v>
      </c>
      <c r="O2159" t="s">
        <v>78</v>
      </c>
      <c r="P2159" t="s">
        <v>971</v>
      </c>
      <c r="Q2159" t="s"/>
      <c r="R2159" t="s">
        <v>80</v>
      </c>
      <c r="S2159" t="s">
        <v>976</v>
      </c>
      <c r="T2159" t="s">
        <v>82</v>
      </c>
      <c r="U2159" t="s"/>
      <c r="V2159" t="s">
        <v>83</v>
      </c>
      <c r="W2159" t="s">
        <v>84</v>
      </c>
      <c r="X2159" t="s"/>
      <c r="Y2159" t="s">
        <v>85</v>
      </c>
      <c r="Z2159">
        <f>HYPERLINK("https://hotelmonitor-cachepage.eclerx.com/savepage/tk_15439115174919178_sr_2152.html","info")</f>
        <v/>
      </c>
      <c r="AA2159" t="n">
        <v>101954</v>
      </c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87</v>
      </c>
      <c r="AO2159" t="s"/>
      <c r="AP2159" t="n">
        <v>32</v>
      </c>
      <c r="AQ2159" t="s">
        <v>88</v>
      </c>
      <c r="AR2159" t="s">
        <v>414</v>
      </c>
      <c r="AS2159" t="s"/>
      <c r="AT2159" t="s">
        <v>90</v>
      </c>
      <c r="AU2159" t="s"/>
      <c r="AV2159" t="s"/>
      <c r="AW2159" t="s"/>
      <c r="AX2159" t="s"/>
      <c r="AY2159" t="n">
        <v>2311877</v>
      </c>
      <c r="AZ2159" t="s">
        <v>974</v>
      </c>
      <c r="BA2159" t="s"/>
      <c r="BB2159" t="n">
        <v>27828</v>
      </c>
      <c r="BC2159" t="n">
        <v>9.991571903228801</v>
      </c>
      <c r="BD2159" t="n">
        <v>53.555587155676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971</v>
      </c>
      <c r="F2160" t="n">
        <v>530538</v>
      </c>
      <c r="G2160" t="s">
        <v>74</v>
      </c>
      <c r="H2160" t="s">
        <v>75</v>
      </c>
      <c r="I2160" t="s"/>
      <c r="J2160" t="s">
        <v>74</v>
      </c>
      <c r="K2160" t="n">
        <v>345</v>
      </c>
      <c r="L2160" t="s">
        <v>76</v>
      </c>
      <c r="M2160" t="s"/>
      <c r="N2160" t="s">
        <v>122</v>
      </c>
      <c r="O2160" t="s">
        <v>78</v>
      </c>
      <c r="P2160" t="s">
        <v>971</v>
      </c>
      <c r="Q2160" t="s"/>
      <c r="R2160" t="s">
        <v>80</v>
      </c>
      <c r="S2160" t="s">
        <v>844</v>
      </c>
      <c r="T2160" t="s">
        <v>82</v>
      </c>
      <c r="U2160" t="s"/>
      <c r="V2160" t="s">
        <v>83</v>
      </c>
      <c r="W2160" t="s">
        <v>84</v>
      </c>
      <c r="X2160" t="s"/>
      <c r="Y2160" t="s">
        <v>85</v>
      </c>
      <c r="Z2160">
        <f>HYPERLINK("https://hotelmonitor-cachepage.eclerx.com/savepage/tk_15439115174919178_sr_2152.html","info")</f>
        <v/>
      </c>
      <c r="AA2160" t="n">
        <v>101954</v>
      </c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/>
      <c r="AP2160" t="n">
        <v>32</v>
      </c>
      <c r="AQ2160" t="s">
        <v>88</v>
      </c>
      <c r="AR2160" t="s">
        <v>103</v>
      </c>
      <c r="AS2160" t="s"/>
      <c r="AT2160" t="s">
        <v>90</v>
      </c>
      <c r="AU2160" t="s"/>
      <c r="AV2160" t="s"/>
      <c r="AW2160" t="s"/>
      <c r="AX2160" t="s"/>
      <c r="AY2160" t="n">
        <v>2311877</v>
      </c>
      <c r="AZ2160" t="s">
        <v>974</v>
      </c>
      <c r="BA2160" t="s"/>
      <c r="BB2160" t="n">
        <v>27828</v>
      </c>
      <c r="BC2160" t="n">
        <v>9.991571903228801</v>
      </c>
      <c r="BD2160" t="n">
        <v>53.555587155676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971</v>
      </c>
      <c r="F2161" t="n">
        <v>530538</v>
      </c>
      <c r="G2161" t="s">
        <v>74</v>
      </c>
      <c r="H2161" t="s">
        <v>75</v>
      </c>
      <c r="I2161" t="s"/>
      <c r="J2161" t="s">
        <v>74</v>
      </c>
      <c r="K2161" t="n">
        <v>346</v>
      </c>
      <c r="L2161" t="s">
        <v>76</v>
      </c>
      <c r="M2161" t="s"/>
      <c r="N2161" t="s">
        <v>122</v>
      </c>
      <c r="O2161" t="s">
        <v>78</v>
      </c>
      <c r="P2161" t="s">
        <v>971</v>
      </c>
      <c r="Q2161" t="s"/>
      <c r="R2161" t="s">
        <v>80</v>
      </c>
      <c r="S2161" t="s">
        <v>977</v>
      </c>
      <c r="T2161" t="s">
        <v>82</v>
      </c>
      <c r="U2161" t="s"/>
      <c r="V2161" t="s">
        <v>83</v>
      </c>
      <c r="W2161" t="s">
        <v>84</v>
      </c>
      <c r="X2161" t="s"/>
      <c r="Y2161" t="s">
        <v>85</v>
      </c>
      <c r="Z2161">
        <f>HYPERLINK("https://hotelmonitor-cachepage.eclerx.com/savepage/tk_15439115174919178_sr_2152.html","info")</f>
        <v/>
      </c>
      <c r="AA2161" t="n">
        <v>101954</v>
      </c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87</v>
      </c>
      <c r="AO2161" t="s"/>
      <c r="AP2161" t="n">
        <v>32</v>
      </c>
      <c r="AQ2161" t="s">
        <v>88</v>
      </c>
      <c r="AR2161" t="s">
        <v>414</v>
      </c>
      <c r="AS2161" t="s"/>
      <c r="AT2161" t="s">
        <v>90</v>
      </c>
      <c r="AU2161" t="s"/>
      <c r="AV2161" t="s"/>
      <c r="AW2161" t="s"/>
      <c r="AX2161" t="s"/>
      <c r="AY2161" t="n">
        <v>2311877</v>
      </c>
      <c r="AZ2161" t="s">
        <v>974</v>
      </c>
      <c r="BA2161" t="s"/>
      <c r="BB2161" t="n">
        <v>27828</v>
      </c>
      <c r="BC2161" t="n">
        <v>9.991571903228801</v>
      </c>
      <c r="BD2161" t="n">
        <v>53.555587155676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97</v>
      </c>
      <c r="B2162" t="s">
        <v>71</v>
      </c>
      <c r="C2162" t="s">
        <v>98</v>
      </c>
      <c r="D2162" t="n">
        <v>2</v>
      </c>
      <c r="E2162" t="s">
        <v>978</v>
      </c>
      <c r="F2162" t="n">
        <v>433814</v>
      </c>
      <c r="G2162" t="s">
        <v>74</v>
      </c>
      <c r="H2162" t="s">
        <v>75</v>
      </c>
      <c r="I2162" t="s"/>
      <c r="J2162" t="s">
        <v>74</v>
      </c>
      <c r="K2162" t="n">
        <v>187</v>
      </c>
      <c r="L2162" t="s">
        <v>76</v>
      </c>
      <c r="M2162" t="s"/>
      <c r="N2162" t="s">
        <v>184</v>
      </c>
      <c r="O2162" t="s">
        <v>78</v>
      </c>
      <c r="P2162" t="s">
        <v>978</v>
      </c>
      <c r="Q2162" t="s"/>
      <c r="R2162" t="s">
        <v>80</v>
      </c>
      <c r="S2162" t="s">
        <v>540</v>
      </c>
      <c r="T2162" t="s">
        <v>82</v>
      </c>
      <c r="U2162" t="s"/>
      <c r="V2162" t="s">
        <v>83</v>
      </c>
      <c r="W2162" t="s">
        <v>94</v>
      </c>
      <c r="X2162" t="s"/>
      <c r="Y2162" t="s">
        <v>85</v>
      </c>
      <c r="Z2162">
        <f>HYPERLINK("https://hotelmonitor-cachepage.eclerx.com/savepage/tk_15439015118913817_sr_2151.html","info")</f>
        <v/>
      </c>
      <c r="AA2162" t="n">
        <v>7238</v>
      </c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/>
      <c r="AP2162" t="n">
        <v>30</v>
      </c>
      <c r="AQ2162" t="s">
        <v>88</v>
      </c>
      <c r="AR2162" t="s">
        <v>121</v>
      </c>
      <c r="AS2162" t="s"/>
      <c r="AT2162" t="s">
        <v>90</v>
      </c>
      <c r="AU2162" t="s"/>
      <c r="AV2162" t="s"/>
      <c r="AW2162" t="s"/>
      <c r="AX2162" t="s"/>
      <c r="AY2162" t="n">
        <v>2311909</v>
      </c>
      <c r="AZ2162" t="s">
        <v>979</v>
      </c>
      <c r="BA2162" t="s"/>
      <c r="BB2162" t="n">
        <v>27819</v>
      </c>
      <c r="BC2162" t="n">
        <v>10.004253387451</v>
      </c>
      <c r="BD2162" t="n">
        <v>53.557115147355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97</v>
      </c>
      <c r="B2163" t="s">
        <v>71</v>
      </c>
      <c r="C2163" t="s">
        <v>98</v>
      </c>
      <c r="D2163" t="n">
        <v>2</v>
      </c>
      <c r="E2163" t="s">
        <v>978</v>
      </c>
      <c r="F2163" t="n">
        <v>433814</v>
      </c>
      <c r="G2163" t="s">
        <v>74</v>
      </c>
      <c r="H2163" t="s">
        <v>75</v>
      </c>
      <c r="I2163" t="s"/>
      <c r="J2163" t="s">
        <v>74</v>
      </c>
      <c r="K2163" t="n">
        <v>202</v>
      </c>
      <c r="L2163" t="s">
        <v>76</v>
      </c>
      <c r="M2163" t="s"/>
      <c r="N2163" t="s">
        <v>980</v>
      </c>
      <c r="O2163" t="s">
        <v>78</v>
      </c>
      <c r="P2163" t="s">
        <v>978</v>
      </c>
      <c r="Q2163" t="s"/>
      <c r="R2163" t="s">
        <v>80</v>
      </c>
      <c r="S2163" t="s">
        <v>277</v>
      </c>
      <c r="T2163" t="s">
        <v>82</v>
      </c>
      <c r="U2163" t="s"/>
      <c r="V2163" t="s">
        <v>83</v>
      </c>
      <c r="W2163" t="s">
        <v>94</v>
      </c>
      <c r="X2163" t="s"/>
      <c r="Y2163" t="s">
        <v>85</v>
      </c>
      <c r="Z2163">
        <f>HYPERLINK("https://hotelmonitor-cachepage.eclerx.com/savepage/tk_15439015118913817_sr_2151.html","info")</f>
        <v/>
      </c>
      <c r="AA2163" t="n">
        <v>7238</v>
      </c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87</v>
      </c>
      <c r="AO2163" t="s"/>
      <c r="AP2163" t="n">
        <v>30</v>
      </c>
      <c r="AQ2163" t="s">
        <v>88</v>
      </c>
      <c r="AR2163" t="s">
        <v>110</v>
      </c>
      <c r="AS2163" t="s"/>
      <c r="AT2163" t="s">
        <v>90</v>
      </c>
      <c r="AU2163" t="s"/>
      <c r="AV2163" t="s"/>
      <c r="AW2163" t="s"/>
      <c r="AX2163" t="s"/>
      <c r="AY2163" t="n">
        <v>2311909</v>
      </c>
      <c r="AZ2163" t="s">
        <v>979</v>
      </c>
      <c r="BA2163" t="s"/>
      <c r="BB2163" t="n">
        <v>27819</v>
      </c>
      <c r="BC2163" t="n">
        <v>10.004253387451</v>
      </c>
      <c r="BD2163" t="n">
        <v>53.557115147355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97</v>
      </c>
      <c r="B2164" t="s">
        <v>71</v>
      </c>
      <c r="C2164" t="s">
        <v>98</v>
      </c>
      <c r="D2164" t="n">
        <v>2</v>
      </c>
      <c r="E2164" t="s">
        <v>978</v>
      </c>
      <c r="F2164" t="n">
        <v>433814</v>
      </c>
      <c r="G2164" t="s">
        <v>74</v>
      </c>
      <c r="H2164" t="s">
        <v>75</v>
      </c>
      <c r="I2164" t="s"/>
      <c r="J2164" t="s">
        <v>74</v>
      </c>
      <c r="K2164" t="n">
        <v>204</v>
      </c>
      <c r="L2164" t="s">
        <v>76</v>
      </c>
      <c r="M2164" t="s"/>
      <c r="N2164" t="s">
        <v>195</v>
      </c>
      <c r="O2164" t="s">
        <v>78</v>
      </c>
      <c r="P2164" t="s">
        <v>978</v>
      </c>
      <c r="Q2164" t="s"/>
      <c r="R2164" t="s">
        <v>80</v>
      </c>
      <c r="S2164" t="s">
        <v>436</v>
      </c>
      <c r="T2164" t="s">
        <v>82</v>
      </c>
      <c r="U2164" t="s"/>
      <c r="V2164" t="s">
        <v>83</v>
      </c>
      <c r="W2164" t="s">
        <v>94</v>
      </c>
      <c r="X2164" t="s"/>
      <c r="Y2164" t="s">
        <v>85</v>
      </c>
      <c r="Z2164">
        <f>HYPERLINK("https://hotelmonitor-cachepage.eclerx.com/savepage/tk_15439015118913817_sr_2151.html","info")</f>
        <v/>
      </c>
      <c r="AA2164" t="n">
        <v>7238</v>
      </c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/>
      <c r="AP2164" t="n">
        <v>30</v>
      </c>
      <c r="AQ2164" t="s">
        <v>88</v>
      </c>
      <c r="AR2164" t="s">
        <v>126</v>
      </c>
      <c r="AS2164" t="s"/>
      <c r="AT2164" t="s">
        <v>90</v>
      </c>
      <c r="AU2164" t="s"/>
      <c r="AV2164" t="s"/>
      <c r="AW2164" t="s"/>
      <c r="AX2164" t="s"/>
      <c r="AY2164" t="n">
        <v>2311909</v>
      </c>
      <c r="AZ2164" t="s">
        <v>979</v>
      </c>
      <c r="BA2164" t="s"/>
      <c r="BB2164" t="n">
        <v>27819</v>
      </c>
      <c r="BC2164" t="n">
        <v>10.004253387451</v>
      </c>
      <c r="BD2164" t="n">
        <v>53.557115147355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97</v>
      </c>
      <c r="B2165" t="s">
        <v>71</v>
      </c>
      <c r="C2165" t="s">
        <v>98</v>
      </c>
      <c r="D2165" t="n">
        <v>2</v>
      </c>
      <c r="E2165" t="s">
        <v>978</v>
      </c>
      <c r="F2165" t="n">
        <v>433814</v>
      </c>
      <c r="G2165" t="s">
        <v>74</v>
      </c>
      <c r="H2165" t="s">
        <v>75</v>
      </c>
      <c r="I2165" t="s"/>
      <c r="J2165" t="s">
        <v>74</v>
      </c>
      <c r="K2165" t="n">
        <v>207</v>
      </c>
      <c r="L2165" t="s">
        <v>76</v>
      </c>
      <c r="M2165" t="s"/>
      <c r="N2165" t="s">
        <v>184</v>
      </c>
      <c r="O2165" t="s">
        <v>78</v>
      </c>
      <c r="P2165" t="s">
        <v>978</v>
      </c>
      <c r="Q2165" t="s"/>
      <c r="R2165" t="s">
        <v>80</v>
      </c>
      <c r="S2165" t="s">
        <v>278</v>
      </c>
      <c r="T2165" t="s">
        <v>82</v>
      </c>
      <c r="U2165" t="s"/>
      <c r="V2165" t="s">
        <v>83</v>
      </c>
      <c r="W2165" t="s">
        <v>94</v>
      </c>
      <c r="X2165" t="s"/>
      <c r="Y2165" t="s">
        <v>85</v>
      </c>
      <c r="Z2165">
        <f>HYPERLINK("https://hotelmonitor-cachepage.eclerx.com/savepage/tk_15439015118913817_sr_2151.html","info")</f>
        <v/>
      </c>
      <c r="AA2165" t="n">
        <v>7238</v>
      </c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/>
      <c r="AP2165" t="n">
        <v>30</v>
      </c>
      <c r="AQ2165" t="s">
        <v>88</v>
      </c>
      <c r="AR2165" t="s">
        <v>119</v>
      </c>
      <c r="AS2165" t="s"/>
      <c r="AT2165" t="s">
        <v>90</v>
      </c>
      <c r="AU2165" t="s"/>
      <c r="AV2165" t="s"/>
      <c r="AW2165" t="s"/>
      <c r="AX2165" t="s"/>
      <c r="AY2165" t="n">
        <v>2311909</v>
      </c>
      <c r="AZ2165" t="s">
        <v>979</v>
      </c>
      <c r="BA2165" t="s"/>
      <c r="BB2165" t="n">
        <v>27819</v>
      </c>
      <c r="BC2165" t="n">
        <v>10.004253387451</v>
      </c>
      <c r="BD2165" t="n">
        <v>53.557115147355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97</v>
      </c>
      <c r="B2166" t="s">
        <v>71</v>
      </c>
      <c r="C2166" t="s">
        <v>98</v>
      </c>
      <c r="D2166" t="n">
        <v>2</v>
      </c>
      <c r="E2166" t="s">
        <v>978</v>
      </c>
      <c r="F2166" t="n">
        <v>433814</v>
      </c>
      <c r="G2166" t="s">
        <v>74</v>
      </c>
      <c r="H2166" t="s">
        <v>75</v>
      </c>
      <c r="I2166" t="s"/>
      <c r="J2166" t="s">
        <v>74</v>
      </c>
      <c r="K2166" t="n">
        <v>207</v>
      </c>
      <c r="L2166" t="s">
        <v>76</v>
      </c>
      <c r="M2166" t="s"/>
      <c r="N2166" t="s">
        <v>184</v>
      </c>
      <c r="O2166" t="s">
        <v>78</v>
      </c>
      <c r="P2166" t="s">
        <v>978</v>
      </c>
      <c r="Q2166" t="s"/>
      <c r="R2166" t="s">
        <v>80</v>
      </c>
      <c r="S2166" t="s">
        <v>278</v>
      </c>
      <c r="T2166" t="s">
        <v>82</v>
      </c>
      <c r="U2166" t="s"/>
      <c r="V2166" t="s">
        <v>83</v>
      </c>
      <c r="W2166" t="s">
        <v>94</v>
      </c>
      <c r="X2166" t="s"/>
      <c r="Y2166" t="s">
        <v>85</v>
      </c>
      <c r="Z2166">
        <f>HYPERLINK("https://hotelmonitor-cachepage.eclerx.com/savepage/tk_15439015118913817_sr_2151.html","info")</f>
        <v/>
      </c>
      <c r="AA2166" t="n">
        <v>7238</v>
      </c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87</v>
      </c>
      <c r="AO2166" t="s"/>
      <c r="AP2166" t="n">
        <v>30</v>
      </c>
      <c r="AQ2166" t="s">
        <v>88</v>
      </c>
      <c r="AR2166" t="s">
        <v>140</v>
      </c>
      <c r="AS2166" t="s"/>
      <c r="AT2166" t="s">
        <v>90</v>
      </c>
      <c r="AU2166" t="s"/>
      <c r="AV2166" t="s"/>
      <c r="AW2166" t="s"/>
      <c r="AX2166" t="s"/>
      <c r="AY2166" t="n">
        <v>2311909</v>
      </c>
      <c r="AZ2166" t="s">
        <v>979</v>
      </c>
      <c r="BA2166" t="s"/>
      <c r="BB2166" t="n">
        <v>27819</v>
      </c>
      <c r="BC2166" t="n">
        <v>10.004253387451</v>
      </c>
      <c r="BD2166" t="n">
        <v>53.557115147355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97</v>
      </c>
      <c r="B2167" t="s">
        <v>71</v>
      </c>
      <c r="C2167" t="s">
        <v>98</v>
      </c>
      <c r="D2167" t="n">
        <v>2</v>
      </c>
      <c r="E2167" t="s">
        <v>978</v>
      </c>
      <c r="F2167" t="n">
        <v>433814</v>
      </c>
      <c r="G2167" t="s">
        <v>74</v>
      </c>
      <c r="H2167" t="s">
        <v>75</v>
      </c>
      <c r="I2167" t="s"/>
      <c r="J2167" t="s">
        <v>74</v>
      </c>
      <c r="K2167" t="n">
        <v>209</v>
      </c>
      <c r="L2167" t="s">
        <v>76</v>
      </c>
      <c r="M2167" t="s"/>
      <c r="N2167" t="s">
        <v>790</v>
      </c>
      <c r="O2167" t="s">
        <v>78</v>
      </c>
      <c r="P2167" t="s">
        <v>978</v>
      </c>
      <c r="Q2167" t="s"/>
      <c r="R2167" t="s">
        <v>80</v>
      </c>
      <c r="S2167" t="s">
        <v>718</v>
      </c>
      <c r="T2167" t="s">
        <v>82</v>
      </c>
      <c r="U2167" t="s"/>
      <c r="V2167" t="s">
        <v>83</v>
      </c>
      <c r="W2167" t="s">
        <v>94</v>
      </c>
      <c r="X2167" t="s"/>
      <c r="Y2167" t="s">
        <v>85</v>
      </c>
      <c r="Z2167">
        <f>HYPERLINK("https://hotelmonitor-cachepage.eclerx.com/savepage/tk_15439015118913817_sr_2151.html","info")</f>
        <v/>
      </c>
      <c r="AA2167" t="n">
        <v>7238</v>
      </c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87</v>
      </c>
      <c r="AO2167" t="s"/>
      <c r="AP2167" t="n">
        <v>30</v>
      </c>
      <c r="AQ2167" t="s">
        <v>88</v>
      </c>
      <c r="AR2167" t="s">
        <v>113</v>
      </c>
      <c r="AS2167" t="s"/>
      <c r="AT2167" t="s">
        <v>90</v>
      </c>
      <c r="AU2167" t="s"/>
      <c r="AV2167" t="s"/>
      <c r="AW2167" t="s"/>
      <c r="AX2167" t="s"/>
      <c r="AY2167" t="n">
        <v>2311909</v>
      </c>
      <c r="AZ2167" t="s">
        <v>979</v>
      </c>
      <c r="BA2167" t="s"/>
      <c r="BB2167" t="n">
        <v>27819</v>
      </c>
      <c r="BC2167" t="n">
        <v>10.004253387451</v>
      </c>
      <c r="BD2167" t="n">
        <v>53.557115147355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97</v>
      </c>
      <c r="B2168" t="s">
        <v>71</v>
      </c>
      <c r="C2168" t="s">
        <v>98</v>
      </c>
      <c r="D2168" t="n">
        <v>2</v>
      </c>
      <c r="E2168" t="s">
        <v>978</v>
      </c>
      <c r="F2168" t="n">
        <v>433814</v>
      </c>
      <c r="G2168" t="s">
        <v>74</v>
      </c>
      <c r="H2168" t="s">
        <v>75</v>
      </c>
      <c r="I2168" t="s"/>
      <c r="J2168" t="s">
        <v>74</v>
      </c>
      <c r="K2168" t="n">
        <v>212</v>
      </c>
      <c r="L2168" t="s">
        <v>76</v>
      </c>
      <c r="M2168" t="s"/>
      <c r="N2168" t="s">
        <v>980</v>
      </c>
      <c r="O2168" t="s">
        <v>78</v>
      </c>
      <c r="P2168" t="s">
        <v>978</v>
      </c>
      <c r="Q2168" t="s"/>
      <c r="R2168" t="s">
        <v>80</v>
      </c>
      <c r="S2168" t="s">
        <v>303</v>
      </c>
      <c r="T2168" t="s">
        <v>82</v>
      </c>
      <c r="U2168" t="s"/>
      <c r="V2168" t="s">
        <v>83</v>
      </c>
      <c r="W2168" t="s">
        <v>94</v>
      </c>
      <c r="X2168" t="s"/>
      <c r="Y2168" t="s">
        <v>85</v>
      </c>
      <c r="Z2168">
        <f>HYPERLINK("https://hotelmonitor-cachepage.eclerx.com/savepage/tk_15439015118913817_sr_2151.html","info")</f>
        <v/>
      </c>
      <c r="AA2168" t="n">
        <v>7238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/>
      <c r="AP2168" t="n">
        <v>30</v>
      </c>
      <c r="AQ2168" t="s">
        <v>88</v>
      </c>
      <c r="AR2168" t="s">
        <v>189</v>
      </c>
      <c r="AS2168" t="s"/>
      <c r="AT2168" t="s">
        <v>90</v>
      </c>
      <c r="AU2168" t="s"/>
      <c r="AV2168" t="s"/>
      <c r="AW2168" t="s"/>
      <c r="AX2168" t="s"/>
      <c r="AY2168" t="n">
        <v>2311909</v>
      </c>
      <c r="AZ2168" t="s">
        <v>979</v>
      </c>
      <c r="BA2168" t="s"/>
      <c r="BB2168" t="n">
        <v>27819</v>
      </c>
      <c r="BC2168" t="n">
        <v>10.004253387451</v>
      </c>
      <c r="BD2168" t="n">
        <v>53.557115147355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97</v>
      </c>
      <c r="B2169" t="s">
        <v>71</v>
      </c>
      <c r="C2169" t="s">
        <v>98</v>
      </c>
      <c r="D2169" t="n">
        <v>2</v>
      </c>
      <c r="E2169" t="s">
        <v>978</v>
      </c>
      <c r="F2169" t="n">
        <v>433814</v>
      </c>
      <c r="G2169" t="s">
        <v>74</v>
      </c>
      <c r="H2169" t="s">
        <v>75</v>
      </c>
      <c r="I2169" t="s"/>
      <c r="J2169" t="s">
        <v>74</v>
      </c>
      <c r="K2169" t="n">
        <v>213</v>
      </c>
      <c r="L2169" t="s">
        <v>76</v>
      </c>
      <c r="M2169" t="s"/>
      <c r="N2169" t="s">
        <v>789</v>
      </c>
      <c r="O2169" t="s">
        <v>78</v>
      </c>
      <c r="P2169" t="s">
        <v>978</v>
      </c>
      <c r="Q2169" t="s"/>
      <c r="R2169" t="s">
        <v>80</v>
      </c>
      <c r="S2169" t="s">
        <v>199</v>
      </c>
      <c r="T2169" t="s">
        <v>82</v>
      </c>
      <c r="U2169" t="s"/>
      <c r="V2169" t="s">
        <v>83</v>
      </c>
      <c r="W2169" t="s">
        <v>94</v>
      </c>
      <c r="X2169" t="s"/>
      <c r="Y2169" t="s">
        <v>85</v>
      </c>
      <c r="Z2169">
        <f>HYPERLINK("https://hotelmonitor-cachepage.eclerx.com/savepage/tk_15439015118913817_sr_2151.html","info")</f>
        <v/>
      </c>
      <c r="AA2169" t="n">
        <v>7238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/>
      <c r="AP2169" t="n">
        <v>30</v>
      </c>
      <c r="AQ2169" t="s">
        <v>88</v>
      </c>
      <c r="AR2169" t="s">
        <v>121</v>
      </c>
      <c r="AS2169" t="s"/>
      <c r="AT2169" t="s">
        <v>90</v>
      </c>
      <c r="AU2169" t="s"/>
      <c r="AV2169" t="s"/>
      <c r="AW2169" t="s"/>
      <c r="AX2169" t="s"/>
      <c r="AY2169" t="n">
        <v>2311909</v>
      </c>
      <c r="AZ2169" t="s">
        <v>979</v>
      </c>
      <c r="BA2169" t="s"/>
      <c r="BB2169" t="n">
        <v>27819</v>
      </c>
      <c r="BC2169" t="n">
        <v>10.004253387451</v>
      </c>
      <c r="BD2169" t="n">
        <v>53.557115147355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97</v>
      </c>
      <c r="B2170" t="s">
        <v>71</v>
      </c>
      <c r="C2170" t="s">
        <v>98</v>
      </c>
      <c r="D2170" t="n">
        <v>2</v>
      </c>
      <c r="E2170" t="s">
        <v>978</v>
      </c>
      <c r="F2170" t="n">
        <v>433814</v>
      </c>
      <c r="G2170" t="s">
        <v>74</v>
      </c>
      <c r="H2170" t="s">
        <v>75</v>
      </c>
      <c r="I2170" t="s"/>
      <c r="J2170" t="s">
        <v>74</v>
      </c>
      <c r="K2170" t="n">
        <v>214</v>
      </c>
      <c r="L2170" t="s">
        <v>76</v>
      </c>
      <c r="M2170" t="s"/>
      <c r="N2170" t="s">
        <v>191</v>
      </c>
      <c r="O2170" t="s">
        <v>78</v>
      </c>
      <c r="P2170" t="s">
        <v>978</v>
      </c>
      <c r="Q2170" t="s"/>
      <c r="R2170" t="s">
        <v>80</v>
      </c>
      <c r="S2170" t="s">
        <v>163</v>
      </c>
      <c r="T2170" t="s">
        <v>82</v>
      </c>
      <c r="U2170" t="s"/>
      <c r="V2170" t="s">
        <v>83</v>
      </c>
      <c r="W2170" t="s">
        <v>94</v>
      </c>
      <c r="X2170" t="s"/>
      <c r="Y2170" t="s">
        <v>85</v>
      </c>
      <c r="Z2170">
        <f>HYPERLINK("https://hotelmonitor-cachepage.eclerx.com/savepage/tk_15439015118913817_sr_2151.html","info")</f>
        <v/>
      </c>
      <c r="AA2170" t="n">
        <v>7238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/>
      <c r="AP2170" t="n">
        <v>30</v>
      </c>
      <c r="AQ2170" t="s">
        <v>88</v>
      </c>
      <c r="AR2170" t="s">
        <v>89</v>
      </c>
      <c r="AS2170" t="s"/>
      <c r="AT2170" t="s">
        <v>90</v>
      </c>
      <c r="AU2170" t="s"/>
      <c r="AV2170" t="s"/>
      <c r="AW2170" t="s"/>
      <c r="AX2170" t="s"/>
      <c r="AY2170" t="n">
        <v>2311909</v>
      </c>
      <c r="AZ2170" t="s">
        <v>979</v>
      </c>
      <c r="BA2170" t="s"/>
      <c r="BB2170" t="n">
        <v>27819</v>
      </c>
      <c r="BC2170" t="n">
        <v>10.004253387451</v>
      </c>
      <c r="BD2170" t="n">
        <v>53.557115147355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97</v>
      </c>
      <c r="B2171" t="s">
        <v>71</v>
      </c>
      <c r="C2171" t="s">
        <v>98</v>
      </c>
      <c r="D2171" t="n">
        <v>2</v>
      </c>
      <c r="E2171" t="s">
        <v>978</v>
      </c>
      <c r="F2171" t="n">
        <v>433814</v>
      </c>
      <c r="G2171" t="s">
        <v>74</v>
      </c>
      <c r="H2171" t="s">
        <v>75</v>
      </c>
      <c r="I2171" t="s"/>
      <c r="J2171" t="s">
        <v>74</v>
      </c>
      <c r="K2171" t="n">
        <v>231</v>
      </c>
      <c r="L2171" t="s">
        <v>76</v>
      </c>
      <c r="M2171" t="s"/>
      <c r="N2171" t="s">
        <v>981</v>
      </c>
      <c r="O2171" t="s">
        <v>78</v>
      </c>
      <c r="P2171" t="s">
        <v>978</v>
      </c>
      <c r="Q2171" t="s"/>
      <c r="R2171" t="s">
        <v>80</v>
      </c>
      <c r="S2171" t="s">
        <v>209</v>
      </c>
      <c r="T2171" t="s">
        <v>82</v>
      </c>
      <c r="U2171" t="s"/>
      <c r="V2171" t="s">
        <v>83</v>
      </c>
      <c r="W2171" t="s">
        <v>94</v>
      </c>
      <c r="X2171" t="s"/>
      <c r="Y2171" t="s">
        <v>85</v>
      </c>
      <c r="Z2171">
        <f>HYPERLINK("https://hotelmonitor-cachepage.eclerx.com/savepage/tk_15439015118913817_sr_2151.html","info")</f>
        <v/>
      </c>
      <c r="AA2171" t="n">
        <v>7238</v>
      </c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/>
      <c r="AP2171" t="n">
        <v>30</v>
      </c>
      <c r="AQ2171" t="s">
        <v>88</v>
      </c>
      <c r="AR2171" t="s">
        <v>110</v>
      </c>
      <c r="AS2171" t="s"/>
      <c r="AT2171" t="s">
        <v>90</v>
      </c>
      <c r="AU2171" t="s"/>
      <c r="AV2171" t="s"/>
      <c r="AW2171" t="s"/>
      <c r="AX2171" t="s"/>
      <c r="AY2171" t="n">
        <v>2311909</v>
      </c>
      <c r="AZ2171" t="s">
        <v>979</v>
      </c>
      <c r="BA2171" t="s"/>
      <c r="BB2171" t="n">
        <v>27819</v>
      </c>
      <c r="BC2171" t="n">
        <v>10.004253387451</v>
      </c>
      <c r="BD2171" t="n">
        <v>53.557115147355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97</v>
      </c>
      <c r="B2172" t="s">
        <v>71</v>
      </c>
      <c r="C2172" t="s">
        <v>98</v>
      </c>
      <c r="D2172" t="n">
        <v>2</v>
      </c>
      <c r="E2172" t="s">
        <v>978</v>
      </c>
      <c r="F2172" t="n">
        <v>433814</v>
      </c>
      <c r="G2172" t="s">
        <v>74</v>
      </c>
      <c r="H2172" t="s">
        <v>75</v>
      </c>
      <c r="I2172" t="s"/>
      <c r="J2172" t="s">
        <v>74</v>
      </c>
      <c r="K2172" t="n">
        <v>233</v>
      </c>
      <c r="L2172" t="s">
        <v>76</v>
      </c>
      <c r="M2172" t="s"/>
      <c r="N2172" t="s">
        <v>545</v>
      </c>
      <c r="O2172" t="s">
        <v>78</v>
      </c>
      <c r="P2172" t="s">
        <v>978</v>
      </c>
      <c r="Q2172" t="s"/>
      <c r="R2172" t="s">
        <v>80</v>
      </c>
      <c r="S2172" t="s">
        <v>212</v>
      </c>
      <c r="T2172" t="s">
        <v>82</v>
      </c>
      <c r="U2172" t="s"/>
      <c r="V2172" t="s">
        <v>83</v>
      </c>
      <c r="W2172" t="s">
        <v>94</v>
      </c>
      <c r="X2172" t="s"/>
      <c r="Y2172" t="s">
        <v>85</v>
      </c>
      <c r="Z2172">
        <f>HYPERLINK("https://hotelmonitor-cachepage.eclerx.com/savepage/tk_15439015118913817_sr_2151.html","info")</f>
        <v/>
      </c>
      <c r="AA2172" t="n">
        <v>7238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/>
      <c r="AP2172" t="n">
        <v>30</v>
      </c>
      <c r="AQ2172" t="s">
        <v>88</v>
      </c>
      <c r="AR2172" t="s">
        <v>126</v>
      </c>
      <c r="AS2172" t="s"/>
      <c r="AT2172" t="s">
        <v>90</v>
      </c>
      <c r="AU2172" t="s"/>
      <c r="AV2172" t="s"/>
      <c r="AW2172" t="s"/>
      <c r="AX2172" t="s"/>
      <c r="AY2172" t="n">
        <v>2311909</v>
      </c>
      <c r="AZ2172" t="s">
        <v>979</v>
      </c>
      <c r="BA2172" t="s"/>
      <c r="BB2172" t="n">
        <v>27819</v>
      </c>
      <c r="BC2172" t="n">
        <v>10.004253387451</v>
      </c>
      <c r="BD2172" t="n">
        <v>53.557115147355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97</v>
      </c>
      <c r="B2173" t="s">
        <v>71</v>
      </c>
      <c r="C2173" t="s">
        <v>98</v>
      </c>
      <c r="D2173" t="n">
        <v>2</v>
      </c>
      <c r="E2173" t="s">
        <v>978</v>
      </c>
      <c r="F2173" t="n">
        <v>433814</v>
      </c>
      <c r="G2173" t="s">
        <v>74</v>
      </c>
      <c r="H2173" t="s">
        <v>75</v>
      </c>
      <c r="I2173" t="s"/>
      <c r="J2173" t="s">
        <v>74</v>
      </c>
      <c r="K2173" t="n">
        <v>236</v>
      </c>
      <c r="L2173" t="s">
        <v>76</v>
      </c>
      <c r="M2173" t="s"/>
      <c r="N2173" t="s">
        <v>198</v>
      </c>
      <c r="O2173" t="s">
        <v>78</v>
      </c>
      <c r="P2173" t="s">
        <v>978</v>
      </c>
      <c r="Q2173" t="s"/>
      <c r="R2173" t="s">
        <v>80</v>
      </c>
      <c r="S2173" t="s">
        <v>820</v>
      </c>
      <c r="T2173" t="s">
        <v>82</v>
      </c>
      <c r="U2173" t="s"/>
      <c r="V2173" t="s">
        <v>83</v>
      </c>
      <c r="W2173" t="s">
        <v>94</v>
      </c>
      <c r="X2173" t="s"/>
      <c r="Y2173" t="s">
        <v>85</v>
      </c>
      <c r="Z2173">
        <f>HYPERLINK("https://hotelmonitor-cachepage.eclerx.com/savepage/tk_15439015118913817_sr_2151.html","info")</f>
        <v/>
      </c>
      <c r="AA2173" t="n">
        <v>7238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/>
      <c r="AP2173" t="n">
        <v>30</v>
      </c>
      <c r="AQ2173" t="s">
        <v>88</v>
      </c>
      <c r="AR2173" t="s">
        <v>119</v>
      </c>
      <c r="AS2173" t="s"/>
      <c r="AT2173" t="s">
        <v>90</v>
      </c>
      <c r="AU2173" t="s"/>
      <c r="AV2173" t="s"/>
      <c r="AW2173" t="s"/>
      <c r="AX2173" t="s"/>
      <c r="AY2173" t="n">
        <v>2311909</v>
      </c>
      <c r="AZ2173" t="s">
        <v>979</v>
      </c>
      <c r="BA2173" t="s"/>
      <c r="BB2173" t="n">
        <v>27819</v>
      </c>
      <c r="BC2173" t="n">
        <v>10.004253387451</v>
      </c>
      <c r="BD2173" t="n">
        <v>53.557115147355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97</v>
      </c>
      <c r="B2174" t="s">
        <v>71</v>
      </c>
      <c r="C2174" t="s">
        <v>98</v>
      </c>
      <c r="D2174" t="n">
        <v>2</v>
      </c>
      <c r="E2174" t="s">
        <v>978</v>
      </c>
      <c r="F2174" t="n">
        <v>433814</v>
      </c>
      <c r="G2174" t="s">
        <v>74</v>
      </c>
      <c r="H2174" t="s">
        <v>75</v>
      </c>
      <c r="I2174" t="s"/>
      <c r="J2174" t="s">
        <v>74</v>
      </c>
      <c r="K2174" t="n">
        <v>236</v>
      </c>
      <c r="L2174" t="s">
        <v>76</v>
      </c>
      <c r="M2174" t="s"/>
      <c r="N2174" t="s">
        <v>198</v>
      </c>
      <c r="O2174" t="s">
        <v>78</v>
      </c>
      <c r="P2174" t="s">
        <v>978</v>
      </c>
      <c r="Q2174" t="s"/>
      <c r="R2174" t="s">
        <v>80</v>
      </c>
      <c r="S2174" t="s">
        <v>820</v>
      </c>
      <c r="T2174" t="s">
        <v>82</v>
      </c>
      <c r="U2174" t="s"/>
      <c r="V2174" t="s">
        <v>83</v>
      </c>
      <c r="W2174" t="s">
        <v>94</v>
      </c>
      <c r="X2174" t="s"/>
      <c r="Y2174" t="s">
        <v>85</v>
      </c>
      <c r="Z2174">
        <f>HYPERLINK("https://hotelmonitor-cachepage.eclerx.com/savepage/tk_15439015118913817_sr_2151.html","info")</f>
        <v/>
      </c>
      <c r="AA2174" t="n">
        <v>7238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/>
      <c r="AP2174" t="n">
        <v>30</v>
      </c>
      <c r="AQ2174" t="s">
        <v>88</v>
      </c>
      <c r="AR2174" t="s">
        <v>140</v>
      </c>
      <c r="AS2174" t="s"/>
      <c r="AT2174" t="s">
        <v>90</v>
      </c>
      <c r="AU2174" t="s"/>
      <c r="AV2174" t="s"/>
      <c r="AW2174" t="s"/>
      <c r="AX2174" t="s"/>
      <c r="AY2174" t="n">
        <v>2311909</v>
      </c>
      <c r="AZ2174" t="s">
        <v>979</v>
      </c>
      <c r="BA2174" t="s"/>
      <c r="BB2174" t="n">
        <v>27819</v>
      </c>
      <c r="BC2174" t="n">
        <v>10.004253387451</v>
      </c>
      <c r="BD2174" t="n">
        <v>53.557115147355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97</v>
      </c>
      <c r="B2175" t="s">
        <v>71</v>
      </c>
      <c r="C2175" t="s">
        <v>98</v>
      </c>
      <c r="D2175" t="n">
        <v>2</v>
      </c>
      <c r="E2175" t="s">
        <v>978</v>
      </c>
      <c r="F2175" t="n">
        <v>433814</v>
      </c>
      <c r="G2175" t="s">
        <v>74</v>
      </c>
      <c r="H2175" t="s">
        <v>75</v>
      </c>
      <c r="I2175" t="s"/>
      <c r="J2175" t="s">
        <v>74</v>
      </c>
      <c r="K2175" t="n">
        <v>239</v>
      </c>
      <c r="L2175" t="s">
        <v>76</v>
      </c>
      <c r="M2175" t="s"/>
      <c r="N2175" t="s">
        <v>982</v>
      </c>
      <c r="O2175" t="s">
        <v>78</v>
      </c>
      <c r="P2175" t="s">
        <v>978</v>
      </c>
      <c r="Q2175" t="s"/>
      <c r="R2175" t="s">
        <v>80</v>
      </c>
      <c r="S2175" t="s">
        <v>332</v>
      </c>
      <c r="T2175" t="s">
        <v>82</v>
      </c>
      <c r="U2175" t="s"/>
      <c r="V2175" t="s">
        <v>83</v>
      </c>
      <c r="W2175" t="s">
        <v>94</v>
      </c>
      <c r="X2175" t="s"/>
      <c r="Y2175" t="s">
        <v>85</v>
      </c>
      <c r="Z2175">
        <f>HYPERLINK("https://hotelmonitor-cachepage.eclerx.com/savepage/tk_15439015118913817_sr_2151.html","info")</f>
        <v/>
      </c>
      <c r="AA2175" t="n">
        <v>7238</v>
      </c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/>
      <c r="AP2175" t="n">
        <v>30</v>
      </c>
      <c r="AQ2175" t="s">
        <v>88</v>
      </c>
      <c r="AR2175" t="s">
        <v>113</v>
      </c>
      <c r="AS2175" t="s"/>
      <c r="AT2175" t="s">
        <v>90</v>
      </c>
      <c r="AU2175" t="s"/>
      <c r="AV2175" t="s"/>
      <c r="AW2175" t="s"/>
      <c r="AX2175" t="s"/>
      <c r="AY2175" t="n">
        <v>2311909</v>
      </c>
      <c r="AZ2175" t="s">
        <v>979</v>
      </c>
      <c r="BA2175" t="s"/>
      <c r="BB2175" t="n">
        <v>27819</v>
      </c>
      <c r="BC2175" t="n">
        <v>10.004253387451</v>
      </c>
      <c r="BD2175" t="n">
        <v>53.557115147355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97</v>
      </c>
      <c r="B2176" t="s">
        <v>71</v>
      </c>
      <c r="C2176" t="s">
        <v>98</v>
      </c>
      <c r="D2176" t="n">
        <v>2</v>
      </c>
      <c r="E2176" t="s">
        <v>978</v>
      </c>
      <c r="F2176" t="n">
        <v>433814</v>
      </c>
      <c r="G2176" t="s">
        <v>74</v>
      </c>
      <c r="H2176" t="s">
        <v>75</v>
      </c>
      <c r="I2176" t="s"/>
      <c r="J2176" t="s">
        <v>74</v>
      </c>
      <c r="K2176" t="n">
        <v>242</v>
      </c>
      <c r="L2176" t="s">
        <v>76</v>
      </c>
      <c r="M2176" t="s"/>
      <c r="N2176" t="s">
        <v>981</v>
      </c>
      <c r="O2176" t="s">
        <v>78</v>
      </c>
      <c r="P2176" t="s">
        <v>978</v>
      </c>
      <c r="Q2176" t="s"/>
      <c r="R2176" t="s">
        <v>80</v>
      </c>
      <c r="S2176" t="s">
        <v>665</v>
      </c>
      <c r="T2176" t="s">
        <v>82</v>
      </c>
      <c r="U2176" t="s"/>
      <c r="V2176" t="s">
        <v>83</v>
      </c>
      <c r="W2176" t="s">
        <v>94</v>
      </c>
      <c r="X2176" t="s"/>
      <c r="Y2176" t="s">
        <v>85</v>
      </c>
      <c r="Z2176">
        <f>HYPERLINK("https://hotelmonitor-cachepage.eclerx.com/savepage/tk_15439015118913817_sr_2151.html","info")</f>
        <v/>
      </c>
      <c r="AA2176" t="n">
        <v>7238</v>
      </c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/>
      <c r="AP2176" t="n">
        <v>30</v>
      </c>
      <c r="AQ2176" t="s">
        <v>88</v>
      </c>
      <c r="AR2176" t="s">
        <v>189</v>
      </c>
      <c r="AS2176" t="s"/>
      <c r="AT2176" t="s">
        <v>90</v>
      </c>
      <c r="AU2176" t="s"/>
      <c r="AV2176" t="s"/>
      <c r="AW2176" t="s"/>
      <c r="AX2176" t="s"/>
      <c r="AY2176" t="n">
        <v>2311909</v>
      </c>
      <c r="AZ2176" t="s">
        <v>979</v>
      </c>
      <c r="BA2176" t="s"/>
      <c r="BB2176" t="n">
        <v>27819</v>
      </c>
      <c r="BC2176" t="n">
        <v>10.004253387451</v>
      </c>
      <c r="BD2176" t="n">
        <v>53.557115147355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97</v>
      </c>
      <c r="B2177" t="s">
        <v>71</v>
      </c>
      <c r="C2177" t="s">
        <v>98</v>
      </c>
      <c r="D2177" t="n">
        <v>2</v>
      </c>
      <c r="E2177" t="s">
        <v>978</v>
      </c>
      <c r="F2177" t="n">
        <v>433814</v>
      </c>
      <c r="G2177" t="s">
        <v>74</v>
      </c>
      <c r="H2177" t="s">
        <v>75</v>
      </c>
      <c r="I2177" t="s"/>
      <c r="J2177" t="s">
        <v>74</v>
      </c>
      <c r="K2177" t="n">
        <v>244</v>
      </c>
      <c r="L2177" t="s">
        <v>76</v>
      </c>
      <c r="M2177" t="s"/>
      <c r="N2177" t="s">
        <v>203</v>
      </c>
      <c r="O2177" t="s">
        <v>78</v>
      </c>
      <c r="P2177" t="s">
        <v>978</v>
      </c>
      <c r="Q2177" t="s"/>
      <c r="R2177" t="s">
        <v>80</v>
      </c>
      <c r="S2177" t="s">
        <v>215</v>
      </c>
      <c r="T2177" t="s">
        <v>82</v>
      </c>
      <c r="U2177" t="s"/>
      <c r="V2177" t="s">
        <v>83</v>
      </c>
      <c r="W2177" t="s">
        <v>94</v>
      </c>
      <c r="X2177" t="s"/>
      <c r="Y2177" t="s">
        <v>85</v>
      </c>
      <c r="Z2177">
        <f>HYPERLINK("https://hotelmonitor-cachepage.eclerx.com/savepage/tk_15439015118913817_sr_2151.html","info")</f>
        <v/>
      </c>
      <c r="AA2177" t="n">
        <v>7238</v>
      </c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/>
      <c r="AP2177" t="n">
        <v>30</v>
      </c>
      <c r="AQ2177" t="s">
        <v>88</v>
      </c>
      <c r="AR2177" t="s">
        <v>89</v>
      </c>
      <c r="AS2177" t="s"/>
      <c r="AT2177" t="s">
        <v>90</v>
      </c>
      <c r="AU2177" t="s"/>
      <c r="AV2177" t="s"/>
      <c r="AW2177" t="s"/>
      <c r="AX2177" t="s"/>
      <c r="AY2177" t="n">
        <v>2311909</v>
      </c>
      <c r="AZ2177" t="s">
        <v>979</v>
      </c>
      <c r="BA2177" t="s"/>
      <c r="BB2177" t="n">
        <v>27819</v>
      </c>
      <c r="BC2177" t="n">
        <v>10.004253387451</v>
      </c>
      <c r="BD2177" t="n">
        <v>53.557115147355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97</v>
      </c>
      <c r="B2178" t="s">
        <v>71</v>
      </c>
      <c r="C2178" t="s">
        <v>98</v>
      </c>
      <c r="D2178" t="n">
        <v>2</v>
      </c>
      <c r="E2178" t="s">
        <v>978</v>
      </c>
      <c r="F2178" t="n">
        <v>433814</v>
      </c>
      <c r="G2178" t="s">
        <v>74</v>
      </c>
      <c r="H2178" t="s">
        <v>75</v>
      </c>
      <c r="I2178" t="s"/>
      <c r="J2178" t="s">
        <v>74</v>
      </c>
      <c r="K2178" t="n">
        <v>244</v>
      </c>
      <c r="L2178" t="s">
        <v>76</v>
      </c>
      <c r="M2178" t="s"/>
      <c r="N2178" t="s">
        <v>184</v>
      </c>
      <c r="O2178" t="s">
        <v>78</v>
      </c>
      <c r="P2178" t="s">
        <v>978</v>
      </c>
      <c r="Q2178" t="s"/>
      <c r="R2178" t="s">
        <v>80</v>
      </c>
      <c r="S2178" t="s">
        <v>215</v>
      </c>
      <c r="T2178" t="s">
        <v>82</v>
      </c>
      <c r="U2178" t="s"/>
      <c r="V2178" t="s">
        <v>83</v>
      </c>
      <c r="W2178" t="s">
        <v>84</v>
      </c>
      <c r="X2178" t="s"/>
      <c r="Y2178" t="s">
        <v>85</v>
      </c>
      <c r="Z2178">
        <f>HYPERLINK("https://hotelmonitor-cachepage.eclerx.com/savepage/tk_15439015118913817_sr_2151.html","info")</f>
        <v/>
      </c>
      <c r="AA2178" t="n">
        <v>7238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/>
      <c r="AP2178" t="n">
        <v>30</v>
      </c>
      <c r="AQ2178" t="s">
        <v>88</v>
      </c>
      <c r="AR2178" t="s">
        <v>121</v>
      </c>
      <c r="AS2178" t="s"/>
      <c r="AT2178" t="s">
        <v>90</v>
      </c>
      <c r="AU2178" t="s"/>
      <c r="AV2178" t="s"/>
      <c r="AW2178" t="s"/>
      <c r="AX2178" t="s"/>
      <c r="AY2178" t="n">
        <v>2311909</v>
      </c>
      <c r="AZ2178" t="s">
        <v>979</v>
      </c>
      <c r="BA2178" t="s"/>
      <c r="BB2178" t="n">
        <v>27819</v>
      </c>
      <c r="BC2178" t="n">
        <v>10.004253387451</v>
      </c>
      <c r="BD2178" t="n">
        <v>53.557115147355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97</v>
      </c>
      <c r="B2179" t="s">
        <v>71</v>
      </c>
      <c r="C2179" t="s">
        <v>98</v>
      </c>
      <c r="D2179" t="n">
        <v>2</v>
      </c>
      <c r="E2179" t="s">
        <v>978</v>
      </c>
      <c r="F2179" t="n">
        <v>433814</v>
      </c>
      <c r="G2179" t="s">
        <v>74</v>
      </c>
      <c r="H2179" t="s">
        <v>75</v>
      </c>
      <c r="I2179" t="s"/>
      <c r="J2179" t="s">
        <v>74</v>
      </c>
      <c r="K2179" t="n">
        <v>248</v>
      </c>
      <c r="L2179" t="s">
        <v>76</v>
      </c>
      <c r="M2179" t="s"/>
      <c r="N2179" t="s">
        <v>790</v>
      </c>
      <c r="O2179" t="s">
        <v>78</v>
      </c>
      <c r="P2179" t="s">
        <v>978</v>
      </c>
      <c r="Q2179" t="s"/>
      <c r="R2179" t="s">
        <v>80</v>
      </c>
      <c r="S2179" t="s">
        <v>438</v>
      </c>
      <c r="T2179" t="s">
        <v>82</v>
      </c>
      <c r="U2179" t="s"/>
      <c r="V2179" t="s">
        <v>83</v>
      </c>
      <c r="W2179" t="s">
        <v>84</v>
      </c>
      <c r="X2179" t="s"/>
      <c r="Y2179" t="s">
        <v>85</v>
      </c>
      <c r="Z2179">
        <f>HYPERLINK("https://hotelmonitor-cachepage.eclerx.com/savepage/tk_15439015118913817_sr_2151.html","info")</f>
        <v/>
      </c>
      <c r="AA2179" t="n">
        <v>7238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/>
      <c r="AP2179" t="n">
        <v>30</v>
      </c>
      <c r="AQ2179" t="s">
        <v>88</v>
      </c>
      <c r="AR2179" t="s">
        <v>113</v>
      </c>
      <c r="AS2179" t="s"/>
      <c r="AT2179" t="s">
        <v>90</v>
      </c>
      <c r="AU2179" t="s"/>
      <c r="AV2179" t="s"/>
      <c r="AW2179" t="s"/>
      <c r="AX2179" t="s"/>
      <c r="AY2179" t="n">
        <v>2311909</v>
      </c>
      <c r="AZ2179" t="s">
        <v>979</v>
      </c>
      <c r="BA2179" t="s"/>
      <c r="BB2179" t="n">
        <v>27819</v>
      </c>
      <c r="BC2179" t="n">
        <v>10.004253387451</v>
      </c>
      <c r="BD2179" t="n">
        <v>53.557115147355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97</v>
      </c>
      <c r="B2180" t="s">
        <v>71</v>
      </c>
      <c r="C2180" t="s">
        <v>98</v>
      </c>
      <c r="D2180" t="n">
        <v>2</v>
      </c>
      <c r="E2180" t="s">
        <v>978</v>
      </c>
      <c r="F2180" t="n">
        <v>433814</v>
      </c>
      <c r="G2180" t="s">
        <v>74</v>
      </c>
      <c r="H2180" t="s">
        <v>75</v>
      </c>
      <c r="I2180" t="s"/>
      <c r="J2180" t="s">
        <v>74</v>
      </c>
      <c r="K2180" t="n">
        <v>252</v>
      </c>
      <c r="L2180" t="s">
        <v>76</v>
      </c>
      <c r="M2180" t="s"/>
      <c r="N2180" t="s">
        <v>191</v>
      </c>
      <c r="O2180" t="s">
        <v>78</v>
      </c>
      <c r="P2180" t="s">
        <v>978</v>
      </c>
      <c r="Q2180" t="s"/>
      <c r="R2180" t="s">
        <v>80</v>
      </c>
      <c r="S2180" t="s">
        <v>675</v>
      </c>
      <c r="T2180" t="s">
        <v>82</v>
      </c>
      <c r="U2180" t="s"/>
      <c r="V2180" t="s">
        <v>83</v>
      </c>
      <c r="W2180" t="s">
        <v>84</v>
      </c>
      <c r="X2180" t="s"/>
      <c r="Y2180" t="s">
        <v>85</v>
      </c>
      <c r="Z2180">
        <f>HYPERLINK("https://hotelmonitor-cachepage.eclerx.com/savepage/tk_15439015118913817_sr_2151.html","info")</f>
        <v/>
      </c>
      <c r="AA2180" t="n">
        <v>7238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87</v>
      </c>
      <c r="AO2180" t="s"/>
      <c r="AP2180" t="n">
        <v>30</v>
      </c>
      <c r="AQ2180" t="s">
        <v>88</v>
      </c>
      <c r="AR2180" t="s">
        <v>89</v>
      </c>
      <c r="AS2180" t="s"/>
      <c r="AT2180" t="s">
        <v>90</v>
      </c>
      <c r="AU2180" t="s"/>
      <c r="AV2180" t="s"/>
      <c r="AW2180" t="s"/>
      <c r="AX2180" t="s"/>
      <c r="AY2180" t="n">
        <v>2311909</v>
      </c>
      <c r="AZ2180" t="s">
        <v>979</v>
      </c>
      <c r="BA2180" t="s"/>
      <c r="BB2180" t="n">
        <v>27819</v>
      </c>
      <c r="BC2180" t="n">
        <v>10.004253387451</v>
      </c>
      <c r="BD2180" t="n">
        <v>53.557115147355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97</v>
      </c>
      <c r="B2181" t="s">
        <v>71</v>
      </c>
      <c r="C2181" t="s">
        <v>98</v>
      </c>
      <c r="D2181" t="n">
        <v>2</v>
      </c>
      <c r="E2181" t="s">
        <v>978</v>
      </c>
      <c r="F2181" t="n">
        <v>433814</v>
      </c>
      <c r="G2181" t="s">
        <v>74</v>
      </c>
      <c r="H2181" t="s">
        <v>75</v>
      </c>
      <c r="I2181" t="s"/>
      <c r="J2181" t="s">
        <v>74</v>
      </c>
      <c r="K2181" t="n">
        <v>254</v>
      </c>
      <c r="L2181" t="s">
        <v>76</v>
      </c>
      <c r="M2181" t="s"/>
      <c r="N2181" t="s">
        <v>195</v>
      </c>
      <c r="O2181" t="s">
        <v>78</v>
      </c>
      <c r="P2181" t="s">
        <v>978</v>
      </c>
      <c r="Q2181" t="s"/>
      <c r="R2181" t="s">
        <v>80</v>
      </c>
      <c r="S2181" t="s">
        <v>821</v>
      </c>
      <c r="T2181" t="s">
        <v>82</v>
      </c>
      <c r="U2181" t="s"/>
      <c r="V2181" t="s">
        <v>83</v>
      </c>
      <c r="W2181" t="s">
        <v>84</v>
      </c>
      <c r="X2181" t="s"/>
      <c r="Y2181" t="s">
        <v>85</v>
      </c>
      <c r="Z2181">
        <f>HYPERLINK("https://hotelmonitor-cachepage.eclerx.com/savepage/tk_15439015118913817_sr_2151.html","info")</f>
        <v/>
      </c>
      <c r="AA2181" t="n">
        <v>7238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87</v>
      </c>
      <c r="AO2181" t="s"/>
      <c r="AP2181" t="n">
        <v>30</v>
      </c>
      <c r="AQ2181" t="s">
        <v>88</v>
      </c>
      <c r="AR2181" t="s">
        <v>119</v>
      </c>
      <c r="AS2181" t="s"/>
      <c r="AT2181" t="s">
        <v>90</v>
      </c>
      <c r="AU2181" t="s"/>
      <c r="AV2181" t="s"/>
      <c r="AW2181" t="s"/>
      <c r="AX2181" t="s"/>
      <c r="AY2181" t="n">
        <v>2311909</v>
      </c>
      <c r="AZ2181" t="s">
        <v>979</v>
      </c>
      <c r="BA2181" t="s"/>
      <c r="BB2181" t="n">
        <v>27819</v>
      </c>
      <c r="BC2181" t="n">
        <v>10.004253387451</v>
      </c>
      <c r="BD2181" t="n">
        <v>53.557115147355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97</v>
      </c>
      <c r="B2182" t="s">
        <v>71</v>
      </c>
      <c r="C2182" t="s">
        <v>98</v>
      </c>
      <c r="D2182" t="n">
        <v>2</v>
      </c>
      <c r="E2182" t="s">
        <v>978</v>
      </c>
      <c r="F2182" t="n">
        <v>433814</v>
      </c>
      <c r="G2182" t="s">
        <v>74</v>
      </c>
      <c r="H2182" t="s">
        <v>75</v>
      </c>
      <c r="I2182" t="s"/>
      <c r="J2182" t="s">
        <v>74</v>
      </c>
      <c r="K2182" t="n">
        <v>254</v>
      </c>
      <c r="L2182" t="s">
        <v>76</v>
      </c>
      <c r="M2182" t="s"/>
      <c r="N2182" t="s">
        <v>195</v>
      </c>
      <c r="O2182" t="s">
        <v>78</v>
      </c>
      <c r="P2182" t="s">
        <v>978</v>
      </c>
      <c r="Q2182" t="s"/>
      <c r="R2182" t="s">
        <v>80</v>
      </c>
      <c r="S2182" t="s">
        <v>821</v>
      </c>
      <c r="T2182" t="s">
        <v>82</v>
      </c>
      <c r="U2182" t="s"/>
      <c r="V2182" t="s">
        <v>83</v>
      </c>
      <c r="W2182" t="s">
        <v>84</v>
      </c>
      <c r="X2182" t="s"/>
      <c r="Y2182" t="s">
        <v>85</v>
      </c>
      <c r="Z2182">
        <f>HYPERLINK("https://hotelmonitor-cachepage.eclerx.com/savepage/tk_15439015118913817_sr_2151.html","info")</f>
        <v/>
      </c>
      <c r="AA2182" t="n">
        <v>7238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/>
      <c r="AP2182" t="n">
        <v>30</v>
      </c>
      <c r="AQ2182" t="s">
        <v>88</v>
      </c>
      <c r="AR2182" t="s">
        <v>140</v>
      </c>
      <c r="AS2182" t="s"/>
      <c r="AT2182" t="s">
        <v>90</v>
      </c>
      <c r="AU2182" t="s"/>
      <c r="AV2182" t="s"/>
      <c r="AW2182" t="s"/>
      <c r="AX2182" t="s"/>
      <c r="AY2182" t="n">
        <v>2311909</v>
      </c>
      <c r="AZ2182" t="s">
        <v>979</v>
      </c>
      <c r="BA2182" t="s"/>
      <c r="BB2182" t="n">
        <v>27819</v>
      </c>
      <c r="BC2182" t="n">
        <v>10.004253387451</v>
      </c>
      <c r="BD2182" t="n">
        <v>53.557115147355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97</v>
      </c>
      <c r="B2183" t="s">
        <v>71</v>
      </c>
      <c r="C2183" t="s">
        <v>98</v>
      </c>
      <c r="D2183" t="n">
        <v>2</v>
      </c>
      <c r="E2183" t="s">
        <v>978</v>
      </c>
      <c r="F2183" t="n">
        <v>433814</v>
      </c>
      <c r="G2183" t="s">
        <v>74</v>
      </c>
      <c r="H2183" t="s">
        <v>75</v>
      </c>
      <c r="I2183" t="s"/>
      <c r="J2183" t="s">
        <v>74</v>
      </c>
      <c r="K2183" t="n">
        <v>254</v>
      </c>
      <c r="L2183" t="s">
        <v>76</v>
      </c>
      <c r="M2183" t="s"/>
      <c r="N2183" t="s">
        <v>983</v>
      </c>
      <c r="O2183" t="s">
        <v>78</v>
      </c>
      <c r="P2183" t="s">
        <v>978</v>
      </c>
      <c r="Q2183" t="s"/>
      <c r="R2183" t="s">
        <v>80</v>
      </c>
      <c r="S2183" t="s">
        <v>821</v>
      </c>
      <c r="T2183" t="s">
        <v>82</v>
      </c>
      <c r="U2183" t="s"/>
      <c r="V2183" t="s">
        <v>83</v>
      </c>
      <c r="W2183" t="s">
        <v>84</v>
      </c>
      <c r="X2183" t="s"/>
      <c r="Y2183" t="s">
        <v>85</v>
      </c>
      <c r="Z2183">
        <f>HYPERLINK("https://hotelmonitor-cachepage.eclerx.com/savepage/tk_15439015118913817_sr_2151.html","info")</f>
        <v/>
      </c>
      <c r="AA2183" t="n">
        <v>7238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/>
      <c r="AP2183" t="n">
        <v>30</v>
      </c>
      <c r="AQ2183" t="s">
        <v>88</v>
      </c>
      <c r="AR2183" t="s">
        <v>89</v>
      </c>
      <c r="AS2183" t="s"/>
      <c r="AT2183" t="s">
        <v>90</v>
      </c>
      <c r="AU2183" t="s"/>
      <c r="AV2183" t="s"/>
      <c r="AW2183" t="s"/>
      <c r="AX2183" t="s"/>
      <c r="AY2183" t="n">
        <v>2311909</v>
      </c>
      <c r="AZ2183" t="s">
        <v>979</v>
      </c>
      <c r="BA2183" t="s"/>
      <c r="BB2183" t="n">
        <v>27819</v>
      </c>
      <c r="BC2183" t="n">
        <v>10.004253387451</v>
      </c>
      <c r="BD2183" t="n">
        <v>53.557115147355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97</v>
      </c>
      <c r="B2184" t="s">
        <v>71</v>
      </c>
      <c r="C2184" t="s">
        <v>98</v>
      </c>
      <c r="D2184" t="n">
        <v>2</v>
      </c>
      <c r="E2184" t="s">
        <v>978</v>
      </c>
      <c r="F2184" t="n">
        <v>433814</v>
      </c>
      <c r="G2184" t="s">
        <v>74</v>
      </c>
      <c r="H2184" t="s">
        <v>75</v>
      </c>
      <c r="I2184" t="s"/>
      <c r="J2184" t="s">
        <v>74</v>
      </c>
      <c r="K2184" t="n">
        <v>267</v>
      </c>
      <c r="L2184" t="s">
        <v>76</v>
      </c>
      <c r="M2184" t="s"/>
      <c r="N2184" t="s">
        <v>195</v>
      </c>
      <c r="O2184" t="s">
        <v>78</v>
      </c>
      <c r="P2184" t="s">
        <v>978</v>
      </c>
      <c r="Q2184" t="s"/>
      <c r="R2184" t="s">
        <v>80</v>
      </c>
      <c r="S2184" t="s">
        <v>338</v>
      </c>
      <c r="T2184" t="s">
        <v>82</v>
      </c>
      <c r="U2184" t="s"/>
      <c r="V2184" t="s">
        <v>83</v>
      </c>
      <c r="W2184" t="s">
        <v>84</v>
      </c>
      <c r="X2184" t="s"/>
      <c r="Y2184" t="s">
        <v>85</v>
      </c>
      <c r="Z2184">
        <f>HYPERLINK("https://hotelmonitor-cachepage.eclerx.com/savepage/tk_15439015118913817_sr_2151.html","info")</f>
        <v/>
      </c>
      <c r="AA2184" t="n">
        <v>7238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/>
      <c r="AP2184" t="n">
        <v>30</v>
      </c>
      <c r="AQ2184" t="s">
        <v>88</v>
      </c>
      <c r="AR2184" t="s">
        <v>126</v>
      </c>
      <c r="AS2184" t="s"/>
      <c r="AT2184" t="s">
        <v>90</v>
      </c>
      <c r="AU2184" t="s"/>
      <c r="AV2184" t="s"/>
      <c r="AW2184" t="s"/>
      <c r="AX2184" t="s"/>
      <c r="AY2184" t="n">
        <v>2311909</v>
      </c>
      <c r="AZ2184" t="s">
        <v>979</v>
      </c>
      <c r="BA2184" t="s"/>
      <c r="BB2184" t="n">
        <v>27819</v>
      </c>
      <c r="BC2184" t="n">
        <v>10.004253387451</v>
      </c>
      <c r="BD2184" t="n">
        <v>53.557115147355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97</v>
      </c>
      <c r="B2185" t="s">
        <v>71</v>
      </c>
      <c r="C2185" t="s">
        <v>98</v>
      </c>
      <c r="D2185" t="n">
        <v>2</v>
      </c>
      <c r="E2185" t="s">
        <v>978</v>
      </c>
      <c r="F2185" t="n">
        <v>433814</v>
      </c>
      <c r="G2185" t="s">
        <v>74</v>
      </c>
      <c r="H2185" t="s">
        <v>75</v>
      </c>
      <c r="I2185" t="s"/>
      <c r="J2185" t="s">
        <v>74</v>
      </c>
      <c r="K2185" t="n">
        <v>272</v>
      </c>
      <c r="L2185" t="s">
        <v>76</v>
      </c>
      <c r="M2185" t="s"/>
      <c r="N2185" t="s">
        <v>789</v>
      </c>
      <c r="O2185" t="s">
        <v>78</v>
      </c>
      <c r="P2185" t="s">
        <v>978</v>
      </c>
      <c r="Q2185" t="s"/>
      <c r="R2185" t="s">
        <v>80</v>
      </c>
      <c r="S2185" t="s">
        <v>984</v>
      </c>
      <c r="T2185" t="s">
        <v>82</v>
      </c>
      <c r="U2185" t="s"/>
      <c r="V2185" t="s">
        <v>83</v>
      </c>
      <c r="W2185" t="s">
        <v>84</v>
      </c>
      <c r="X2185" t="s"/>
      <c r="Y2185" t="s">
        <v>85</v>
      </c>
      <c r="Z2185">
        <f>HYPERLINK("https://hotelmonitor-cachepage.eclerx.com/savepage/tk_15439015118913817_sr_2151.html","info")</f>
        <v/>
      </c>
      <c r="AA2185" t="n">
        <v>7238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/>
      <c r="AP2185" t="n">
        <v>30</v>
      </c>
      <c r="AQ2185" t="s">
        <v>88</v>
      </c>
      <c r="AR2185" t="s">
        <v>121</v>
      </c>
      <c r="AS2185" t="s"/>
      <c r="AT2185" t="s">
        <v>90</v>
      </c>
      <c r="AU2185" t="s"/>
      <c r="AV2185" t="s"/>
      <c r="AW2185" t="s"/>
      <c r="AX2185" t="s"/>
      <c r="AY2185" t="n">
        <v>2311909</v>
      </c>
      <c r="AZ2185" t="s">
        <v>979</v>
      </c>
      <c r="BA2185" t="s"/>
      <c r="BB2185" t="n">
        <v>27819</v>
      </c>
      <c r="BC2185" t="n">
        <v>10.004253387451</v>
      </c>
      <c r="BD2185" t="n">
        <v>53.557115147355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97</v>
      </c>
      <c r="B2186" t="s">
        <v>71</v>
      </c>
      <c r="C2186" t="s">
        <v>98</v>
      </c>
      <c r="D2186" t="n">
        <v>2</v>
      </c>
      <c r="E2186" t="s">
        <v>978</v>
      </c>
      <c r="F2186" t="n">
        <v>433814</v>
      </c>
      <c r="G2186" t="s">
        <v>74</v>
      </c>
      <c r="H2186" t="s">
        <v>75</v>
      </c>
      <c r="I2186" t="s"/>
      <c r="J2186" t="s">
        <v>74</v>
      </c>
      <c r="K2186" t="n">
        <v>277</v>
      </c>
      <c r="L2186" t="s">
        <v>76</v>
      </c>
      <c r="M2186" t="s"/>
      <c r="N2186" t="s">
        <v>982</v>
      </c>
      <c r="O2186" t="s">
        <v>78</v>
      </c>
      <c r="P2186" t="s">
        <v>978</v>
      </c>
      <c r="Q2186" t="s"/>
      <c r="R2186" t="s">
        <v>80</v>
      </c>
      <c r="S2186" t="s">
        <v>165</v>
      </c>
      <c r="T2186" t="s">
        <v>82</v>
      </c>
      <c r="U2186" t="s"/>
      <c r="V2186" t="s">
        <v>83</v>
      </c>
      <c r="W2186" t="s">
        <v>84</v>
      </c>
      <c r="X2186" t="s"/>
      <c r="Y2186" t="s">
        <v>85</v>
      </c>
      <c r="Z2186">
        <f>HYPERLINK("https://hotelmonitor-cachepage.eclerx.com/savepage/tk_15439015118913817_sr_2151.html","info")</f>
        <v/>
      </c>
      <c r="AA2186" t="n">
        <v>7238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/>
      <c r="AP2186" t="n">
        <v>30</v>
      </c>
      <c r="AQ2186" t="s">
        <v>88</v>
      </c>
      <c r="AR2186" t="s">
        <v>113</v>
      </c>
      <c r="AS2186" t="s"/>
      <c r="AT2186" t="s">
        <v>90</v>
      </c>
      <c r="AU2186" t="s"/>
      <c r="AV2186" t="s"/>
      <c r="AW2186" t="s"/>
      <c r="AX2186" t="s"/>
      <c r="AY2186" t="n">
        <v>2311909</v>
      </c>
      <c r="AZ2186" t="s">
        <v>979</v>
      </c>
      <c r="BA2186" t="s"/>
      <c r="BB2186" t="n">
        <v>27819</v>
      </c>
      <c r="BC2186" t="n">
        <v>10.004253387451</v>
      </c>
      <c r="BD2186" t="n">
        <v>53.557115147355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97</v>
      </c>
      <c r="B2187" t="s">
        <v>71</v>
      </c>
      <c r="C2187" t="s">
        <v>98</v>
      </c>
      <c r="D2187" t="n">
        <v>2</v>
      </c>
      <c r="E2187" t="s">
        <v>978</v>
      </c>
      <c r="F2187" t="n">
        <v>433814</v>
      </c>
      <c r="G2187" t="s">
        <v>74</v>
      </c>
      <c r="H2187" t="s">
        <v>75</v>
      </c>
      <c r="I2187" t="s"/>
      <c r="J2187" t="s">
        <v>74</v>
      </c>
      <c r="K2187" t="n">
        <v>282</v>
      </c>
      <c r="L2187" t="s">
        <v>76</v>
      </c>
      <c r="M2187" t="s"/>
      <c r="N2187" t="s">
        <v>792</v>
      </c>
      <c r="O2187" t="s">
        <v>78</v>
      </c>
      <c r="P2187" t="s">
        <v>978</v>
      </c>
      <c r="Q2187" t="s"/>
      <c r="R2187" t="s">
        <v>80</v>
      </c>
      <c r="S2187" t="s">
        <v>223</v>
      </c>
      <c r="T2187" t="s">
        <v>82</v>
      </c>
      <c r="U2187" t="s"/>
      <c r="V2187" t="s">
        <v>83</v>
      </c>
      <c r="W2187" t="s">
        <v>94</v>
      </c>
      <c r="X2187" t="s"/>
      <c r="Y2187" t="s">
        <v>85</v>
      </c>
      <c r="Z2187">
        <f>HYPERLINK("https://hotelmonitor-cachepage.eclerx.com/savepage/tk_15439015118913817_sr_2151.html","info")</f>
        <v/>
      </c>
      <c r="AA2187" t="n">
        <v>7238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/>
      <c r="AP2187" t="n">
        <v>30</v>
      </c>
      <c r="AQ2187" t="s">
        <v>88</v>
      </c>
      <c r="AR2187" t="s">
        <v>121</v>
      </c>
      <c r="AS2187" t="s"/>
      <c r="AT2187" t="s">
        <v>90</v>
      </c>
      <c r="AU2187" t="s"/>
      <c r="AV2187" t="s"/>
      <c r="AW2187" t="s"/>
      <c r="AX2187" t="s"/>
      <c r="AY2187" t="n">
        <v>2311909</v>
      </c>
      <c r="AZ2187" t="s">
        <v>979</v>
      </c>
      <c r="BA2187" t="s"/>
      <c r="BB2187" t="n">
        <v>27819</v>
      </c>
      <c r="BC2187" t="n">
        <v>10.004253387451</v>
      </c>
      <c r="BD2187" t="n">
        <v>53.557115147355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97</v>
      </c>
      <c r="B2188" t="s">
        <v>71</v>
      </c>
      <c r="C2188" t="s">
        <v>98</v>
      </c>
      <c r="D2188" t="n">
        <v>2</v>
      </c>
      <c r="E2188" t="s">
        <v>978</v>
      </c>
      <c r="F2188" t="n">
        <v>433814</v>
      </c>
      <c r="G2188" t="s">
        <v>74</v>
      </c>
      <c r="H2188" t="s">
        <v>75</v>
      </c>
      <c r="I2188" t="s"/>
      <c r="J2188" t="s">
        <v>74</v>
      </c>
      <c r="K2188" t="n">
        <v>282</v>
      </c>
      <c r="L2188" t="s">
        <v>76</v>
      </c>
      <c r="M2188" t="s"/>
      <c r="N2188" t="s">
        <v>203</v>
      </c>
      <c r="O2188" t="s">
        <v>78</v>
      </c>
      <c r="P2188" t="s">
        <v>978</v>
      </c>
      <c r="Q2188" t="s"/>
      <c r="R2188" t="s">
        <v>80</v>
      </c>
      <c r="S2188" t="s">
        <v>223</v>
      </c>
      <c r="T2188" t="s">
        <v>82</v>
      </c>
      <c r="U2188" t="s"/>
      <c r="V2188" t="s">
        <v>83</v>
      </c>
      <c r="W2188" t="s">
        <v>84</v>
      </c>
      <c r="X2188" t="s"/>
      <c r="Y2188" t="s">
        <v>85</v>
      </c>
      <c r="Z2188">
        <f>HYPERLINK("https://hotelmonitor-cachepage.eclerx.com/savepage/tk_15439015118913817_sr_2151.html","info")</f>
        <v/>
      </c>
      <c r="AA2188" t="n">
        <v>7238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/>
      <c r="AP2188" t="n">
        <v>30</v>
      </c>
      <c r="AQ2188" t="s">
        <v>88</v>
      </c>
      <c r="AR2188" t="s">
        <v>89</v>
      </c>
      <c r="AS2188" t="s"/>
      <c r="AT2188" t="s">
        <v>90</v>
      </c>
      <c r="AU2188" t="s"/>
      <c r="AV2188" t="s"/>
      <c r="AW2188" t="s"/>
      <c r="AX2188" t="s"/>
      <c r="AY2188" t="n">
        <v>2311909</v>
      </c>
      <c r="AZ2188" t="s">
        <v>979</v>
      </c>
      <c r="BA2188" t="s"/>
      <c r="BB2188" t="n">
        <v>27819</v>
      </c>
      <c r="BC2188" t="n">
        <v>10.004253387451</v>
      </c>
      <c r="BD2188" t="n">
        <v>53.557115147355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97</v>
      </c>
      <c r="B2189" t="s">
        <v>71</v>
      </c>
      <c r="C2189" t="s">
        <v>98</v>
      </c>
      <c r="D2189" t="n">
        <v>2</v>
      </c>
      <c r="E2189" t="s">
        <v>978</v>
      </c>
      <c r="F2189" t="n">
        <v>433814</v>
      </c>
      <c r="G2189" t="s">
        <v>74</v>
      </c>
      <c r="H2189" t="s">
        <v>75</v>
      </c>
      <c r="I2189" t="s"/>
      <c r="J2189" t="s">
        <v>74</v>
      </c>
      <c r="K2189" t="n">
        <v>284</v>
      </c>
      <c r="L2189" t="s">
        <v>76</v>
      </c>
      <c r="M2189" t="s"/>
      <c r="N2189" t="s">
        <v>985</v>
      </c>
      <c r="O2189" t="s">
        <v>78</v>
      </c>
      <c r="P2189" t="s">
        <v>978</v>
      </c>
      <c r="Q2189" t="s"/>
      <c r="R2189" t="s">
        <v>80</v>
      </c>
      <c r="S2189" t="s">
        <v>439</v>
      </c>
      <c r="T2189" t="s">
        <v>82</v>
      </c>
      <c r="U2189" t="s"/>
      <c r="V2189" t="s">
        <v>83</v>
      </c>
      <c r="W2189" t="s">
        <v>84</v>
      </c>
      <c r="X2189" t="s"/>
      <c r="Y2189" t="s">
        <v>85</v>
      </c>
      <c r="Z2189">
        <f>HYPERLINK("https://hotelmonitor-cachepage.eclerx.com/savepage/tk_15439015118913817_sr_2151.html","info")</f>
        <v/>
      </c>
      <c r="AA2189" t="n">
        <v>7238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/>
      <c r="AP2189" t="n">
        <v>30</v>
      </c>
      <c r="AQ2189" t="s">
        <v>88</v>
      </c>
      <c r="AR2189" t="s">
        <v>119</v>
      </c>
      <c r="AS2189" t="s"/>
      <c r="AT2189" t="s">
        <v>90</v>
      </c>
      <c r="AU2189" t="s"/>
      <c r="AV2189" t="s"/>
      <c r="AW2189" t="s"/>
      <c r="AX2189" t="s"/>
      <c r="AY2189" t="n">
        <v>2311909</v>
      </c>
      <c r="AZ2189" t="s">
        <v>979</v>
      </c>
      <c r="BA2189" t="s"/>
      <c r="BB2189" t="n">
        <v>27819</v>
      </c>
      <c r="BC2189" t="n">
        <v>10.004253387451</v>
      </c>
      <c r="BD2189" t="n">
        <v>53.557115147355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97</v>
      </c>
      <c r="B2190" t="s">
        <v>71</v>
      </c>
      <c r="C2190" t="s">
        <v>98</v>
      </c>
      <c r="D2190" t="n">
        <v>2</v>
      </c>
      <c r="E2190" t="s">
        <v>978</v>
      </c>
      <c r="F2190" t="n">
        <v>433814</v>
      </c>
      <c r="G2190" t="s">
        <v>74</v>
      </c>
      <c r="H2190" t="s">
        <v>75</v>
      </c>
      <c r="I2190" t="s"/>
      <c r="J2190" t="s">
        <v>74</v>
      </c>
      <c r="K2190" t="n">
        <v>284</v>
      </c>
      <c r="L2190" t="s">
        <v>76</v>
      </c>
      <c r="M2190" t="s"/>
      <c r="N2190" t="s">
        <v>985</v>
      </c>
      <c r="O2190" t="s">
        <v>78</v>
      </c>
      <c r="P2190" t="s">
        <v>978</v>
      </c>
      <c r="Q2190" t="s"/>
      <c r="R2190" t="s">
        <v>80</v>
      </c>
      <c r="S2190" t="s">
        <v>439</v>
      </c>
      <c r="T2190" t="s">
        <v>82</v>
      </c>
      <c r="U2190" t="s"/>
      <c r="V2190" t="s">
        <v>83</v>
      </c>
      <c r="W2190" t="s">
        <v>84</v>
      </c>
      <c r="X2190" t="s"/>
      <c r="Y2190" t="s">
        <v>85</v>
      </c>
      <c r="Z2190">
        <f>HYPERLINK("https://hotelmonitor-cachepage.eclerx.com/savepage/tk_15439015118913817_sr_2151.html","info")</f>
        <v/>
      </c>
      <c r="AA2190" t="n">
        <v>7238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/>
      <c r="AP2190" t="n">
        <v>30</v>
      </c>
      <c r="AQ2190" t="s">
        <v>88</v>
      </c>
      <c r="AR2190" t="s">
        <v>140</v>
      </c>
      <c r="AS2190" t="s"/>
      <c r="AT2190" t="s">
        <v>90</v>
      </c>
      <c r="AU2190" t="s"/>
      <c r="AV2190" t="s"/>
      <c r="AW2190" t="s"/>
      <c r="AX2190" t="s"/>
      <c r="AY2190" t="n">
        <v>2311909</v>
      </c>
      <c r="AZ2190" t="s">
        <v>979</v>
      </c>
      <c r="BA2190" t="s"/>
      <c r="BB2190" t="n">
        <v>27819</v>
      </c>
      <c r="BC2190" t="n">
        <v>10.004253387451</v>
      </c>
      <c r="BD2190" t="n">
        <v>53.557115147355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97</v>
      </c>
      <c r="B2191" t="s">
        <v>71</v>
      </c>
      <c r="C2191" t="s">
        <v>98</v>
      </c>
      <c r="D2191" t="n">
        <v>2</v>
      </c>
      <c r="E2191" t="s">
        <v>978</v>
      </c>
      <c r="F2191" t="n">
        <v>433814</v>
      </c>
      <c r="G2191" t="s">
        <v>74</v>
      </c>
      <c r="H2191" t="s">
        <v>75</v>
      </c>
      <c r="I2191" t="s"/>
      <c r="J2191" t="s">
        <v>74</v>
      </c>
      <c r="K2191" t="n">
        <v>284</v>
      </c>
      <c r="L2191" t="s">
        <v>76</v>
      </c>
      <c r="M2191" t="s"/>
      <c r="N2191" t="s">
        <v>986</v>
      </c>
      <c r="O2191" t="s">
        <v>78</v>
      </c>
      <c r="P2191" t="s">
        <v>978</v>
      </c>
      <c r="Q2191" t="s"/>
      <c r="R2191" t="s">
        <v>80</v>
      </c>
      <c r="S2191" t="s">
        <v>439</v>
      </c>
      <c r="T2191" t="s">
        <v>82</v>
      </c>
      <c r="U2191" t="s"/>
      <c r="V2191" t="s">
        <v>83</v>
      </c>
      <c r="W2191" t="s">
        <v>84</v>
      </c>
      <c r="X2191" t="s"/>
      <c r="Y2191" t="s">
        <v>85</v>
      </c>
      <c r="Z2191">
        <f>HYPERLINK("https://hotelmonitor-cachepage.eclerx.com/savepage/tk_15439015118913817_sr_2151.html","info")</f>
        <v/>
      </c>
      <c r="AA2191" t="n">
        <v>7238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/>
      <c r="AP2191" t="n">
        <v>30</v>
      </c>
      <c r="AQ2191" t="s">
        <v>88</v>
      </c>
      <c r="AR2191" t="s">
        <v>89</v>
      </c>
      <c r="AS2191" t="s"/>
      <c r="AT2191" t="s">
        <v>90</v>
      </c>
      <c r="AU2191" t="s"/>
      <c r="AV2191" t="s"/>
      <c r="AW2191" t="s"/>
      <c r="AX2191" t="s"/>
      <c r="AY2191" t="n">
        <v>2311909</v>
      </c>
      <c r="AZ2191" t="s">
        <v>979</v>
      </c>
      <c r="BA2191" t="s"/>
      <c r="BB2191" t="n">
        <v>27819</v>
      </c>
      <c r="BC2191" t="n">
        <v>10.004253387451</v>
      </c>
      <c r="BD2191" t="n">
        <v>53.557115147355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97</v>
      </c>
      <c r="B2192" t="s">
        <v>71</v>
      </c>
      <c r="C2192" t="s">
        <v>98</v>
      </c>
      <c r="D2192" t="n">
        <v>2</v>
      </c>
      <c r="E2192" t="s">
        <v>978</v>
      </c>
      <c r="F2192" t="n">
        <v>433814</v>
      </c>
      <c r="G2192" t="s">
        <v>74</v>
      </c>
      <c r="H2192" t="s">
        <v>75</v>
      </c>
      <c r="I2192" t="s"/>
      <c r="J2192" t="s">
        <v>74</v>
      </c>
      <c r="K2192" t="n">
        <v>298</v>
      </c>
      <c r="L2192" t="s">
        <v>76</v>
      </c>
      <c r="M2192" t="s"/>
      <c r="N2192" t="s">
        <v>545</v>
      </c>
      <c r="O2192" t="s">
        <v>78</v>
      </c>
      <c r="P2192" t="s">
        <v>978</v>
      </c>
      <c r="Q2192" t="s"/>
      <c r="R2192" t="s">
        <v>80</v>
      </c>
      <c r="S2192" t="s">
        <v>838</v>
      </c>
      <c r="T2192" t="s">
        <v>82</v>
      </c>
      <c r="U2192" t="s"/>
      <c r="V2192" t="s">
        <v>83</v>
      </c>
      <c r="W2192" t="s">
        <v>84</v>
      </c>
      <c r="X2192" t="s"/>
      <c r="Y2192" t="s">
        <v>85</v>
      </c>
      <c r="Z2192">
        <f>HYPERLINK("https://hotelmonitor-cachepage.eclerx.com/savepage/tk_15439015118913817_sr_2151.html","info")</f>
        <v/>
      </c>
      <c r="AA2192" t="n">
        <v>7238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87</v>
      </c>
      <c r="AO2192" t="s"/>
      <c r="AP2192" t="n">
        <v>30</v>
      </c>
      <c r="AQ2192" t="s">
        <v>88</v>
      </c>
      <c r="AR2192" t="s">
        <v>126</v>
      </c>
      <c r="AS2192" t="s"/>
      <c r="AT2192" t="s">
        <v>90</v>
      </c>
      <c r="AU2192" t="s"/>
      <c r="AV2192" t="s"/>
      <c r="AW2192" t="s"/>
      <c r="AX2192" t="s"/>
      <c r="AY2192" t="n">
        <v>2311909</v>
      </c>
      <c r="AZ2192" t="s">
        <v>979</v>
      </c>
      <c r="BA2192" t="s"/>
      <c r="BB2192" t="n">
        <v>27819</v>
      </c>
      <c r="BC2192" t="n">
        <v>10.004253387451</v>
      </c>
      <c r="BD2192" t="n">
        <v>53.557115147355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97</v>
      </c>
      <c r="B2193" t="s">
        <v>71</v>
      </c>
      <c r="C2193" t="s">
        <v>98</v>
      </c>
      <c r="D2193" t="n">
        <v>2</v>
      </c>
      <c r="E2193" t="s">
        <v>978</v>
      </c>
      <c r="F2193" t="n">
        <v>433814</v>
      </c>
      <c r="G2193" t="s">
        <v>74</v>
      </c>
      <c r="H2193" t="s">
        <v>75</v>
      </c>
      <c r="I2193" t="s"/>
      <c r="J2193" t="s">
        <v>74</v>
      </c>
      <c r="K2193" t="n">
        <v>324</v>
      </c>
      <c r="L2193" t="s">
        <v>76</v>
      </c>
      <c r="M2193" t="s"/>
      <c r="N2193" t="s">
        <v>792</v>
      </c>
      <c r="O2193" t="s">
        <v>78</v>
      </c>
      <c r="P2193" t="s">
        <v>978</v>
      </c>
      <c r="Q2193" t="s"/>
      <c r="R2193" t="s">
        <v>80</v>
      </c>
      <c r="S2193" t="s">
        <v>226</v>
      </c>
      <c r="T2193" t="s">
        <v>82</v>
      </c>
      <c r="U2193" t="s"/>
      <c r="V2193" t="s">
        <v>83</v>
      </c>
      <c r="W2193" t="s">
        <v>94</v>
      </c>
      <c r="X2193" t="s"/>
      <c r="Y2193" t="s">
        <v>85</v>
      </c>
      <c r="Z2193">
        <f>HYPERLINK("https://hotelmonitor-cachepage.eclerx.com/savepage/tk_15439015118913817_sr_2151.html","info")</f>
        <v/>
      </c>
      <c r="AA2193" t="n">
        <v>7238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/>
      <c r="AP2193" t="n">
        <v>30</v>
      </c>
      <c r="AQ2193" t="s">
        <v>88</v>
      </c>
      <c r="AR2193" t="s">
        <v>89</v>
      </c>
      <c r="AS2193" t="s"/>
      <c r="AT2193" t="s">
        <v>90</v>
      </c>
      <c r="AU2193" t="s"/>
      <c r="AV2193" t="s"/>
      <c r="AW2193" t="s"/>
      <c r="AX2193" t="s"/>
      <c r="AY2193" t="n">
        <v>2311909</v>
      </c>
      <c r="AZ2193" t="s">
        <v>979</v>
      </c>
      <c r="BA2193" t="s"/>
      <c r="BB2193" t="n">
        <v>27819</v>
      </c>
      <c r="BC2193" t="n">
        <v>10.004253387451</v>
      </c>
      <c r="BD2193" t="n">
        <v>53.557115147355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97</v>
      </c>
      <c r="B2194" t="s">
        <v>71</v>
      </c>
      <c r="C2194" t="s">
        <v>98</v>
      </c>
      <c r="D2194" t="n">
        <v>2</v>
      </c>
      <c r="E2194" t="s">
        <v>978</v>
      </c>
      <c r="F2194" t="n">
        <v>433814</v>
      </c>
      <c r="G2194" t="s">
        <v>74</v>
      </c>
      <c r="H2194" t="s">
        <v>75</v>
      </c>
      <c r="I2194" t="s"/>
      <c r="J2194" t="s">
        <v>74</v>
      </c>
      <c r="K2194" t="n">
        <v>344</v>
      </c>
      <c r="L2194" t="s">
        <v>76</v>
      </c>
      <c r="M2194" t="s"/>
      <c r="N2194" t="s">
        <v>987</v>
      </c>
      <c r="O2194" t="s">
        <v>78</v>
      </c>
      <c r="P2194" t="s">
        <v>978</v>
      </c>
      <c r="Q2194" t="s"/>
      <c r="R2194" t="s">
        <v>80</v>
      </c>
      <c r="S2194" t="s">
        <v>928</v>
      </c>
      <c r="T2194" t="s">
        <v>82</v>
      </c>
      <c r="U2194" t="s"/>
      <c r="V2194" t="s">
        <v>83</v>
      </c>
      <c r="W2194" t="s">
        <v>84</v>
      </c>
      <c r="X2194" t="s"/>
      <c r="Y2194" t="s">
        <v>85</v>
      </c>
      <c r="Z2194">
        <f>HYPERLINK("https://hotelmonitor-cachepage.eclerx.com/savepage/tk_15439015118913817_sr_2151.html","info")</f>
        <v/>
      </c>
      <c r="AA2194" t="n">
        <v>7238</v>
      </c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/>
      <c r="AP2194" t="n">
        <v>30</v>
      </c>
      <c r="AQ2194" t="s">
        <v>88</v>
      </c>
      <c r="AR2194" t="s">
        <v>119</v>
      </c>
      <c r="AS2194" t="s"/>
      <c r="AT2194" t="s">
        <v>90</v>
      </c>
      <c r="AU2194" t="s"/>
      <c r="AV2194" t="s"/>
      <c r="AW2194" t="s"/>
      <c r="AX2194" t="s"/>
      <c r="AY2194" t="n">
        <v>2311909</v>
      </c>
      <c r="AZ2194" t="s">
        <v>979</v>
      </c>
      <c r="BA2194" t="s"/>
      <c r="BB2194" t="n">
        <v>27819</v>
      </c>
      <c r="BC2194" t="n">
        <v>10.004253387451</v>
      </c>
      <c r="BD2194" t="n">
        <v>53.557115147355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97</v>
      </c>
      <c r="B2195" t="s">
        <v>71</v>
      </c>
      <c r="C2195" t="s">
        <v>98</v>
      </c>
      <c r="D2195" t="n">
        <v>2</v>
      </c>
      <c r="E2195" t="s">
        <v>978</v>
      </c>
      <c r="F2195" t="n">
        <v>433814</v>
      </c>
      <c r="G2195" t="s">
        <v>74</v>
      </c>
      <c r="H2195" t="s">
        <v>75</v>
      </c>
      <c r="I2195" t="s"/>
      <c r="J2195" t="s">
        <v>74</v>
      </c>
      <c r="K2195" t="n">
        <v>344</v>
      </c>
      <c r="L2195" t="s">
        <v>76</v>
      </c>
      <c r="M2195" t="s"/>
      <c r="N2195" t="s">
        <v>987</v>
      </c>
      <c r="O2195" t="s">
        <v>78</v>
      </c>
      <c r="P2195" t="s">
        <v>978</v>
      </c>
      <c r="Q2195" t="s"/>
      <c r="R2195" t="s">
        <v>80</v>
      </c>
      <c r="S2195" t="s">
        <v>928</v>
      </c>
      <c r="T2195" t="s">
        <v>82</v>
      </c>
      <c r="U2195" t="s"/>
      <c r="V2195" t="s">
        <v>83</v>
      </c>
      <c r="W2195" t="s">
        <v>84</v>
      </c>
      <c r="X2195" t="s"/>
      <c r="Y2195" t="s">
        <v>85</v>
      </c>
      <c r="Z2195">
        <f>HYPERLINK("https://hotelmonitor-cachepage.eclerx.com/savepage/tk_15439015118913817_sr_2151.html","info")</f>
        <v/>
      </c>
      <c r="AA2195" t="n">
        <v>7238</v>
      </c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/>
      <c r="AP2195" t="n">
        <v>30</v>
      </c>
      <c r="AQ2195" t="s">
        <v>88</v>
      </c>
      <c r="AR2195" t="s">
        <v>140</v>
      </c>
      <c r="AS2195" t="s"/>
      <c r="AT2195" t="s">
        <v>90</v>
      </c>
      <c r="AU2195" t="s"/>
      <c r="AV2195" t="s"/>
      <c r="AW2195" t="s"/>
      <c r="AX2195" t="s"/>
      <c r="AY2195" t="n">
        <v>2311909</v>
      </c>
      <c r="AZ2195" t="s">
        <v>979</v>
      </c>
      <c r="BA2195" t="s"/>
      <c r="BB2195" t="n">
        <v>27819</v>
      </c>
      <c r="BC2195" t="n">
        <v>10.004253387451</v>
      </c>
      <c r="BD2195" t="n">
        <v>53.557115147355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97</v>
      </c>
      <c r="B2196" t="s">
        <v>71</v>
      </c>
      <c r="C2196" t="s">
        <v>98</v>
      </c>
      <c r="D2196" t="n">
        <v>2</v>
      </c>
      <c r="E2196" t="s">
        <v>978</v>
      </c>
      <c r="F2196" t="n">
        <v>433814</v>
      </c>
      <c r="G2196" t="s">
        <v>74</v>
      </c>
      <c r="H2196" t="s">
        <v>75</v>
      </c>
      <c r="I2196" t="s"/>
      <c r="J2196" t="s">
        <v>74</v>
      </c>
      <c r="K2196" t="n">
        <v>344</v>
      </c>
      <c r="L2196" t="s">
        <v>76</v>
      </c>
      <c r="M2196" t="s"/>
      <c r="N2196" t="s">
        <v>988</v>
      </c>
      <c r="O2196" t="s">
        <v>78</v>
      </c>
      <c r="P2196" t="s">
        <v>978</v>
      </c>
      <c r="Q2196" t="s"/>
      <c r="R2196" t="s">
        <v>80</v>
      </c>
      <c r="S2196" t="s">
        <v>928</v>
      </c>
      <c r="T2196" t="s">
        <v>82</v>
      </c>
      <c r="U2196" t="s"/>
      <c r="V2196" t="s">
        <v>83</v>
      </c>
      <c r="W2196" t="s">
        <v>84</v>
      </c>
      <c r="X2196" t="s"/>
      <c r="Y2196" t="s">
        <v>85</v>
      </c>
      <c r="Z2196">
        <f>HYPERLINK("https://hotelmonitor-cachepage.eclerx.com/savepage/tk_15439015118913817_sr_2151.html","info")</f>
        <v/>
      </c>
      <c r="AA2196" t="n">
        <v>7238</v>
      </c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/>
      <c r="AP2196" t="n">
        <v>30</v>
      </c>
      <c r="AQ2196" t="s">
        <v>88</v>
      </c>
      <c r="AR2196" t="s">
        <v>89</v>
      </c>
      <c r="AS2196" t="s"/>
      <c r="AT2196" t="s">
        <v>90</v>
      </c>
      <c r="AU2196" t="s"/>
      <c r="AV2196" t="s"/>
      <c r="AW2196" t="s"/>
      <c r="AX2196" t="s"/>
      <c r="AY2196" t="n">
        <v>2311909</v>
      </c>
      <c r="AZ2196" t="s">
        <v>979</v>
      </c>
      <c r="BA2196" t="s"/>
      <c r="BB2196" t="n">
        <v>27819</v>
      </c>
      <c r="BC2196" t="n">
        <v>10.004253387451</v>
      </c>
      <c r="BD2196" t="n">
        <v>53.557115147355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97</v>
      </c>
      <c r="B2197" t="s">
        <v>71</v>
      </c>
      <c r="C2197" t="s">
        <v>98</v>
      </c>
      <c r="D2197" t="n">
        <v>2</v>
      </c>
      <c r="E2197" t="s">
        <v>978</v>
      </c>
      <c r="F2197" t="n">
        <v>433814</v>
      </c>
      <c r="G2197" t="s">
        <v>74</v>
      </c>
      <c r="H2197" t="s">
        <v>75</v>
      </c>
      <c r="I2197" t="s"/>
      <c r="J2197" t="s">
        <v>74</v>
      </c>
      <c r="K2197" t="n">
        <v>349</v>
      </c>
      <c r="L2197" t="s">
        <v>76</v>
      </c>
      <c r="M2197" t="s"/>
      <c r="N2197" t="s">
        <v>792</v>
      </c>
      <c r="O2197" t="s">
        <v>78</v>
      </c>
      <c r="P2197" t="s">
        <v>978</v>
      </c>
      <c r="Q2197" t="s"/>
      <c r="R2197" t="s">
        <v>80</v>
      </c>
      <c r="S2197" t="s">
        <v>989</v>
      </c>
      <c r="T2197" t="s">
        <v>82</v>
      </c>
      <c r="U2197" t="s"/>
      <c r="V2197" t="s">
        <v>83</v>
      </c>
      <c r="W2197" t="s">
        <v>84</v>
      </c>
      <c r="X2197" t="s"/>
      <c r="Y2197" t="s">
        <v>85</v>
      </c>
      <c r="Z2197">
        <f>HYPERLINK("https://hotelmonitor-cachepage.eclerx.com/savepage/tk_15439015118913817_sr_2151.html","info")</f>
        <v/>
      </c>
      <c r="AA2197" t="n">
        <v>7238</v>
      </c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/>
      <c r="AP2197" t="n">
        <v>30</v>
      </c>
      <c r="AQ2197" t="s">
        <v>88</v>
      </c>
      <c r="AR2197" t="s">
        <v>121</v>
      </c>
      <c r="AS2197" t="s"/>
      <c r="AT2197" t="s">
        <v>90</v>
      </c>
      <c r="AU2197" t="s"/>
      <c r="AV2197" t="s"/>
      <c r="AW2197" t="s"/>
      <c r="AX2197" t="s"/>
      <c r="AY2197" t="n">
        <v>2311909</v>
      </c>
      <c r="AZ2197" t="s">
        <v>979</v>
      </c>
      <c r="BA2197" t="s"/>
      <c r="BB2197" t="n">
        <v>27819</v>
      </c>
      <c r="BC2197" t="n">
        <v>10.004253387451</v>
      </c>
      <c r="BD2197" t="n">
        <v>53.557115147355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97</v>
      </c>
      <c r="B2198" t="s">
        <v>71</v>
      </c>
      <c r="C2198" t="s">
        <v>98</v>
      </c>
      <c r="D2198" t="n">
        <v>2</v>
      </c>
      <c r="E2198" t="s">
        <v>978</v>
      </c>
      <c r="F2198" t="n">
        <v>433814</v>
      </c>
      <c r="G2198" t="s">
        <v>74</v>
      </c>
      <c r="H2198" t="s">
        <v>75</v>
      </c>
      <c r="I2198" t="s"/>
      <c r="J2198" t="s">
        <v>74</v>
      </c>
      <c r="K2198" t="n">
        <v>362</v>
      </c>
      <c r="L2198" t="s">
        <v>76</v>
      </c>
      <c r="M2198" t="s"/>
      <c r="N2198" t="s">
        <v>792</v>
      </c>
      <c r="O2198" t="s">
        <v>78</v>
      </c>
      <c r="P2198" t="s">
        <v>978</v>
      </c>
      <c r="Q2198" t="s"/>
      <c r="R2198" t="s">
        <v>80</v>
      </c>
      <c r="S2198" t="s">
        <v>930</v>
      </c>
      <c r="T2198" t="s">
        <v>82</v>
      </c>
      <c r="U2198" t="s"/>
      <c r="V2198" t="s">
        <v>83</v>
      </c>
      <c r="W2198" t="s">
        <v>84</v>
      </c>
      <c r="X2198" t="s"/>
      <c r="Y2198" t="s">
        <v>85</v>
      </c>
      <c r="Z2198">
        <f>HYPERLINK("https://hotelmonitor-cachepage.eclerx.com/savepage/tk_15439015118913817_sr_2151.html","info")</f>
        <v/>
      </c>
      <c r="AA2198" t="n">
        <v>7238</v>
      </c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/>
      <c r="AP2198" t="n">
        <v>30</v>
      </c>
      <c r="AQ2198" t="s">
        <v>88</v>
      </c>
      <c r="AR2198" t="s">
        <v>89</v>
      </c>
      <c r="AS2198" t="s"/>
      <c r="AT2198" t="s">
        <v>90</v>
      </c>
      <c r="AU2198" t="s"/>
      <c r="AV2198" t="s"/>
      <c r="AW2198" t="s"/>
      <c r="AX2198" t="s"/>
      <c r="AY2198" t="n">
        <v>2311909</v>
      </c>
      <c r="AZ2198" t="s">
        <v>979</v>
      </c>
      <c r="BA2198" t="s"/>
      <c r="BB2198" t="n">
        <v>27819</v>
      </c>
      <c r="BC2198" t="n">
        <v>10.004253387451</v>
      </c>
      <c r="BD2198" t="n">
        <v>53.557115147355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97</v>
      </c>
      <c r="B2199" t="s">
        <v>71</v>
      </c>
      <c r="C2199" t="s">
        <v>98</v>
      </c>
      <c r="D2199" t="n">
        <v>2</v>
      </c>
      <c r="E2199" t="s">
        <v>978</v>
      </c>
      <c r="F2199" t="n">
        <v>433814</v>
      </c>
      <c r="G2199" t="s">
        <v>74</v>
      </c>
      <c r="H2199" t="s">
        <v>75</v>
      </c>
      <c r="I2199" t="s"/>
      <c r="J2199" t="s">
        <v>74</v>
      </c>
      <c r="K2199" t="n">
        <v>954</v>
      </c>
      <c r="L2199" t="s">
        <v>76</v>
      </c>
      <c r="M2199" t="s"/>
      <c r="N2199" t="s">
        <v>990</v>
      </c>
      <c r="O2199" t="s">
        <v>78</v>
      </c>
      <c r="P2199" t="s">
        <v>978</v>
      </c>
      <c r="Q2199" t="s"/>
      <c r="R2199" t="s">
        <v>80</v>
      </c>
      <c r="S2199" t="s">
        <v>991</v>
      </c>
      <c r="T2199" t="s">
        <v>82</v>
      </c>
      <c r="U2199" t="s"/>
      <c r="V2199" t="s">
        <v>83</v>
      </c>
      <c r="W2199" t="s">
        <v>84</v>
      </c>
      <c r="X2199" t="s"/>
      <c r="Y2199" t="s">
        <v>85</v>
      </c>
      <c r="Z2199">
        <f>HYPERLINK("https://hotelmonitor-cachepage.eclerx.com/savepage/tk_15439015118913817_sr_2151.html","info")</f>
        <v/>
      </c>
      <c r="AA2199" t="n">
        <v>7238</v>
      </c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/>
      <c r="AP2199" t="n">
        <v>30</v>
      </c>
      <c r="AQ2199" t="s">
        <v>88</v>
      </c>
      <c r="AR2199" t="s">
        <v>119</v>
      </c>
      <c r="AS2199" t="s"/>
      <c r="AT2199" t="s">
        <v>90</v>
      </c>
      <c r="AU2199" t="s"/>
      <c r="AV2199" t="s"/>
      <c r="AW2199" t="s"/>
      <c r="AX2199" t="s"/>
      <c r="AY2199" t="n">
        <v>2311909</v>
      </c>
      <c r="AZ2199" t="s">
        <v>979</v>
      </c>
      <c r="BA2199" t="s"/>
      <c r="BB2199" t="n">
        <v>27819</v>
      </c>
      <c r="BC2199" t="n">
        <v>10.004253387451</v>
      </c>
      <c r="BD2199" t="n">
        <v>53.557115147355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97</v>
      </c>
      <c r="B2200" t="s">
        <v>71</v>
      </c>
      <c r="C2200" t="s">
        <v>98</v>
      </c>
      <c r="D2200" t="n">
        <v>2</v>
      </c>
      <c r="E2200" t="s">
        <v>978</v>
      </c>
      <c r="F2200" t="n">
        <v>433814</v>
      </c>
      <c r="G2200" t="s">
        <v>74</v>
      </c>
      <c r="H2200" t="s">
        <v>75</v>
      </c>
      <c r="I2200" t="s"/>
      <c r="J2200" t="s">
        <v>74</v>
      </c>
      <c r="K2200" t="n">
        <v>954</v>
      </c>
      <c r="L2200" t="s">
        <v>76</v>
      </c>
      <c r="M2200" t="s"/>
      <c r="N2200" t="s">
        <v>990</v>
      </c>
      <c r="O2200" t="s">
        <v>78</v>
      </c>
      <c r="P2200" t="s">
        <v>978</v>
      </c>
      <c r="Q2200" t="s"/>
      <c r="R2200" t="s">
        <v>80</v>
      </c>
      <c r="S2200" t="s">
        <v>991</v>
      </c>
      <c r="T2200" t="s">
        <v>82</v>
      </c>
      <c r="U2200" t="s"/>
      <c r="V2200" t="s">
        <v>83</v>
      </c>
      <c r="W2200" t="s">
        <v>84</v>
      </c>
      <c r="X2200" t="s"/>
      <c r="Y2200" t="s">
        <v>85</v>
      </c>
      <c r="Z2200">
        <f>HYPERLINK("https://hotelmonitor-cachepage.eclerx.com/savepage/tk_15439015118913817_sr_2151.html","info")</f>
        <v/>
      </c>
      <c r="AA2200" t="n">
        <v>7238</v>
      </c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/>
      <c r="AP2200" t="n">
        <v>30</v>
      </c>
      <c r="AQ2200" t="s">
        <v>88</v>
      </c>
      <c r="AR2200" t="s">
        <v>140</v>
      </c>
      <c r="AS2200" t="s"/>
      <c r="AT2200" t="s">
        <v>90</v>
      </c>
      <c r="AU2200" t="s"/>
      <c r="AV2200" t="s"/>
      <c r="AW2200" t="s"/>
      <c r="AX2200" t="s"/>
      <c r="AY2200" t="n">
        <v>2311909</v>
      </c>
      <c r="AZ2200" t="s">
        <v>979</v>
      </c>
      <c r="BA2200" t="s"/>
      <c r="BB2200" t="n">
        <v>27819</v>
      </c>
      <c r="BC2200" t="n">
        <v>10.004253387451</v>
      </c>
      <c r="BD2200" t="n">
        <v>53.557115147355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  <row r="2201" spans="1:70">
      <c r="A2201" t="s">
        <v>97</v>
      </c>
      <c r="B2201" t="s">
        <v>71</v>
      </c>
      <c r="C2201" t="s">
        <v>98</v>
      </c>
      <c r="D2201" t="n">
        <v>2</v>
      </c>
      <c r="E2201" t="s">
        <v>978</v>
      </c>
      <c r="F2201" t="n">
        <v>433814</v>
      </c>
      <c r="G2201" t="s">
        <v>74</v>
      </c>
      <c r="H2201" t="s">
        <v>75</v>
      </c>
      <c r="I2201" t="s"/>
      <c r="J2201" t="s">
        <v>74</v>
      </c>
      <c r="K2201" t="n">
        <v>954</v>
      </c>
      <c r="L2201" t="s">
        <v>76</v>
      </c>
      <c r="M2201" t="s"/>
      <c r="N2201" t="s">
        <v>992</v>
      </c>
      <c r="O2201" t="s">
        <v>78</v>
      </c>
      <c r="P2201" t="s">
        <v>978</v>
      </c>
      <c r="Q2201" t="s"/>
      <c r="R2201" t="s">
        <v>80</v>
      </c>
      <c r="S2201" t="s">
        <v>991</v>
      </c>
      <c r="T2201" t="s">
        <v>82</v>
      </c>
      <c r="U2201" t="s"/>
      <c r="V2201" t="s">
        <v>83</v>
      </c>
      <c r="W2201" t="s">
        <v>84</v>
      </c>
      <c r="X2201" t="s"/>
      <c r="Y2201" t="s">
        <v>85</v>
      </c>
      <c r="Z2201">
        <f>HYPERLINK("https://hotelmonitor-cachepage.eclerx.com/savepage/tk_15439015118913817_sr_2151.html","info")</f>
        <v/>
      </c>
      <c r="AA2201" t="n">
        <v>7238</v>
      </c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87</v>
      </c>
      <c r="AO2201" t="s"/>
      <c r="AP2201" t="n">
        <v>30</v>
      </c>
      <c r="AQ2201" t="s">
        <v>88</v>
      </c>
      <c r="AR2201" t="s">
        <v>89</v>
      </c>
      <c r="AS2201" t="s"/>
      <c r="AT2201" t="s">
        <v>90</v>
      </c>
      <c r="AU2201" t="s"/>
      <c r="AV2201" t="s"/>
      <c r="AW2201" t="s"/>
      <c r="AX2201" t="s"/>
      <c r="AY2201" t="n">
        <v>2311909</v>
      </c>
      <c r="AZ2201" t="s">
        <v>979</v>
      </c>
      <c r="BA2201" t="s"/>
      <c r="BB2201" t="n">
        <v>27819</v>
      </c>
      <c r="BC2201" t="n">
        <v>10.004253387451</v>
      </c>
      <c r="BD2201" t="n">
        <v>53.557115147355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92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993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132</v>
      </c>
      <c r="L2202" t="s">
        <v>76</v>
      </c>
      <c r="M2202" t="s"/>
      <c r="N2202" t="s">
        <v>994</v>
      </c>
      <c r="O2202" t="s">
        <v>78</v>
      </c>
      <c r="P2202" t="s">
        <v>993</v>
      </c>
      <c r="Q2202" t="s"/>
      <c r="R2202" t="s">
        <v>80</v>
      </c>
      <c r="S2202" t="s">
        <v>363</v>
      </c>
      <c r="T2202" t="s">
        <v>82</v>
      </c>
      <c r="U2202" t="s"/>
      <c r="V2202" t="s">
        <v>83</v>
      </c>
      <c r="W2202" t="s">
        <v>84</v>
      </c>
      <c r="X2202" t="s"/>
      <c r="Y2202" t="s">
        <v>85</v>
      </c>
      <c r="Z2202">
        <f>HYPERLINK("https://hotelmonitor-cachepage.eclerx.com/savepage/tk_15439114470404797_sr_2152.html","info")</f>
        <v/>
      </c>
      <c r="AA2202" t="n">
        <v>-4276812</v>
      </c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87</v>
      </c>
      <c r="AO2202" t="s"/>
      <c r="AP2202" t="n">
        <v>7</v>
      </c>
      <c r="AQ2202" t="s">
        <v>88</v>
      </c>
      <c r="AR2202" t="s">
        <v>107</v>
      </c>
      <c r="AS2202" t="s"/>
      <c r="AT2202" t="s">
        <v>90</v>
      </c>
      <c r="AU2202" t="s"/>
      <c r="AV2202" t="s"/>
      <c r="AW2202" t="s"/>
      <c r="AX2202" t="s"/>
      <c r="AY2202" t="n">
        <v>4276812</v>
      </c>
      <c r="AZ2202" t="s">
        <v>995</v>
      </c>
      <c r="BA2202" t="s"/>
      <c r="BB2202" t="n">
        <v>46572</v>
      </c>
      <c r="BC2202" t="n">
        <v>9.9750709533691</v>
      </c>
      <c r="BD2202" t="n">
        <v>53.545356634709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92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993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164</v>
      </c>
      <c r="L2203" t="s">
        <v>76</v>
      </c>
      <c r="M2203" t="s"/>
      <c r="N2203" t="s">
        <v>994</v>
      </c>
      <c r="O2203" t="s">
        <v>78</v>
      </c>
      <c r="P2203" t="s">
        <v>993</v>
      </c>
      <c r="Q2203" t="s"/>
      <c r="R2203" t="s">
        <v>80</v>
      </c>
      <c r="S2203" t="s">
        <v>95</v>
      </c>
      <c r="T2203" t="s">
        <v>82</v>
      </c>
      <c r="U2203" t="s"/>
      <c r="V2203" t="s">
        <v>83</v>
      </c>
      <c r="W2203" t="s">
        <v>84</v>
      </c>
      <c r="X2203" t="s"/>
      <c r="Y2203" t="s">
        <v>85</v>
      </c>
      <c r="Z2203">
        <f>HYPERLINK("https://hotelmonitor-cachepage.eclerx.com/savepage/tk_15439114470404797_sr_2152.html","info")</f>
        <v/>
      </c>
      <c r="AA2203" t="n">
        <v>-4276812</v>
      </c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87</v>
      </c>
      <c r="AO2203" t="s"/>
      <c r="AP2203" t="n">
        <v>7</v>
      </c>
      <c r="AQ2203" t="s">
        <v>88</v>
      </c>
      <c r="AR2203" t="s">
        <v>107</v>
      </c>
      <c r="AS2203" t="s"/>
      <c r="AT2203" t="s">
        <v>90</v>
      </c>
      <c r="AU2203" t="s"/>
      <c r="AV2203" t="s"/>
      <c r="AW2203" t="s"/>
      <c r="AX2203" t="s"/>
      <c r="AY2203" t="n">
        <v>4276812</v>
      </c>
      <c r="AZ2203" t="s">
        <v>995</v>
      </c>
      <c r="BA2203" t="s"/>
      <c r="BB2203" t="n">
        <v>46572</v>
      </c>
      <c r="BC2203" t="n">
        <v>9.9750709533691</v>
      </c>
      <c r="BD2203" t="n">
        <v>53.545356634709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92</v>
      </c>
    </row>
    <row r="2204" spans="1:70">
      <c r="A2204" t="s">
        <v>97</v>
      </c>
      <c r="B2204" t="s">
        <v>71</v>
      </c>
      <c r="C2204" t="s">
        <v>98</v>
      </c>
      <c r="D2204" t="n">
        <v>2</v>
      </c>
      <c r="E2204" t="s">
        <v>766</v>
      </c>
      <c r="F2204" t="n">
        <v>3599486</v>
      </c>
      <c r="G2204" t="s">
        <v>74</v>
      </c>
      <c r="H2204" t="s">
        <v>75</v>
      </c>
      <c r="I2204" t="s"/>
      <c r="J2204" t="s">
        <v>74</v>
      </c>
      <c r="K2204" t="n">
        <v>64</v>
      </c>
      <c r="L2204" t="s">
        <v>76</v>
      </c>
      <c r="M2204" t="s"/>
      <c r="N2204" t="s">
        <v>111</v>
      </c>
      <c r="O2204" t="s">
        <v>78</v>
      </c>
      <c r="P2204" t="s">
        <v>767</v>
      </c>
      <c r="Q2204" t="s"/>
      <c r="R2204" t="s">
        <v>80</v>
      </c>
      <c r="S2204" t="s">
        <v>386</v>
      </c>
      <c r="T2204" t="s">
        <v>82</v>
      </c>
      <c r="U2204" t="s"/>
      <c r="V2204" t="s">
        <v>83</v>
      </c>
      <c r="W2204" t="s">
        <v>94</v>
      </c>
      <c r="X2204" t="s"/>
      <c r="Y2204" t="s">
        <v>85</v>
      </c>
      <c r="Z2204">
        <f>HYPERLINK("https://hotelmonitor-cachepage.eclerx.com/savepage/tk_15439017337295322_sr_2151.html","info")</f>
        <v/>
      </c>
      <c r="AA2204" t="n">
        <v>460501</v>
      </c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87</v>
      </c>
      <c r="AO2204" t="s"/>
      <c r="AP2204" t="n">
        <v>102</v>
      </c>
      <c r="AQ2204" t="s">
        <v>88</v>
      </c>
      <c r="AR2204" t="s">
        <v>113</v>
      </c>
      <c r="AS2204" t="s"/>
      <c r="AT2204" t="s">
        <v>90</v>
      </c>
      <c r="AU2204" t="s"/>
      <c r="AV2204" t="s"/>
      <c r="AW2204" t="s"/>
      <c r="AX2204" t="s"/>
      <c r="AY2204" t="n">
        <v>6499098</v>
      </c>
      <c r="AZ2204" t="s">
        <v>768</v>
      </c>
      <c r="BA2204" t="s"/>
      <c r="BB2204" t="n">
        <v>32743</v>
      </c>
      <c r="BC2204" t="n">
        <v>9.9664211</v>
      </c>
      <c r="BD2204" t="n">
        <v>53.5500545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92</v>
      </c>
    </row>
    <row r="2205" spans="1:70">
      <c r="A2205" t="s">
        <v>97</v>
      </c>
      <c r="B2205" t="s">
        <v>71</v>
      </c>
      <c r="C2205" t="s">
        <v>98</v>
      </c>
      <c r="D2205" t="n">
        <v>2</v>
      </c>
      <c r="E2205" t="s">
        <v>766</v>
      </c>
      <c r="F2205" t="n">
        <v>3599486</v>
      </c>
      <c r="G2205" t="s">
        <v>74</v>
      </c>
      <c r="H2205" t="s">
        <v>75</v>
      </c>
      <c r="I2205" t="s"/>
      <c r="J2205" t="s">
        <v>74</v>
      </c>
      <c r="K2205" t="n">
        <v>65</v>
      </c>
      <c r="L2205" t="s">
        <v>76</v>
      </c>
      <c r="M2205" t="s"/>
      <c r="N2205" t="s">
        <v>117</v>
      </c>
      <c r="O2205" t="s">
        <v>78</v>
      </c>
      <c r="P2205" t="s">
        <v>767</v>
      </c>
      <c r="Q2205" t="s"/>
      <c r="R2205" t="s">
        <v>80</v>
      </c>
      <c r="S2205" t="s">
        <v>996</v>
      </c>
      <c r="T2205" t="s">
        <v>82</v>
      </c>
      <c r="U2205" t="s"/>
      <c r="V2205" t="s">
        <v>83</v>
      </c>
      <c r="W2205" t="s">
        <v>94</v>
      </c>
      <c r="X2205" t="s"/>
      <c r="Y2205" t="s">
        <v>85</v>
      </c>
      <c r="Z2205">
        <f>HYPERLINK("https://hotelmonitor-cachepage.eclerx.com/savepage/tk_15439017337295322_sr_2151.html","info")</f>
        <v/>
      </c>
      <c r="AA2205" t="n">
        <v>460501</v>
      </c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87</v>
      </c>
      <c r="AO2205" t="s"/>
      <c r="AP2205" t="n">
        <v>102</v>
      </c>
      <c r="AQ2205" t="s">
        <v>88</v>
      </c>
      <c r="AR2205" t="s">
        <v>103</v>
      </c>
      <c r="AS2205" t="s"/>
      <c r="AT2205" t="s">
        <v>90</v>
      </c>
      <c r="AU2205" t="s"/>
      <c r="AV2205" t="s"/>
      <c r="AW2205" t="s"/>
      <c r="AX2205" t="s"/>
      <c r="AY2205" t="n">
        <v>6499098</v>
      </c>
      <c r="AZ2205" t="s">
        <v>768</v>
      </c>
      <c r="BA2205" t="s"/>
      <c r="BB2205" t="n">
        <v>32743</v>
      </c>
      <c r="BC2205" t="n">
        <v>9.9664211</v>
      </c>
      <c r="BD2205" t="n">
        <v>53.5500545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92</v>
      </c>
    </row>
    <row r="2206" spans="1:70">
      <c r="A2206" t="s">
        <v>97</v>
      </c>
      <c r="B2206" t="s">
        <v>71</v>
      </c>
      <c r="C2206" t="s">
        <v>98</v>
      </c>
      <c r="D2206" t="n">
        <v>2</v>
      </c>
      <c r="E2206" t="s">
        <v>766</v>
      </c>
      <c r="F2206" t="n">
        <v>3599486</v>
      </c>
      <c r="G2206" t="s">
        <v>74</v>
      </c>
      <c r="H2206" t="s">
        <v>75</v>
      </c>
      <c r="I2206" t="s"/>
      <c r="J2206" t="s">
        <v>74</v>
      </c>
      <c r="K2206" t="n">
        <v>66</v>
      </c>
      <c r="L2206" t="s">
        <v>76</v>
      </c>
      <c r="M2206" t="s"/>
      <c r="N2206" t="s">
        <v>100</v>
      </c>
      <c r="O2206" t="s">
        <v>78</v>
      </c>
      <c r="P2206" t="s">
        <v>767</v>
      </c>
      <c r="Q2206" t="s"/>
      <c r="R2206" t="s">
        <v>80</v>
      </c>
      <c r="S2206" t="s">
        <v>102</v>
      </c>
      <c r="T2206" t="s">
        <v>82</v>
      </c>
      <c r="U2206" t="s"/>
      <c r="V2206" t="s">
        <v>83</v>
      </c>
      <c r="W2206" t="s">
        <v>94</v>
      </c>
      <c r="X2206" t="s"/>
      <c r="Y2206" t="s">
        <v>85</v>
      </c>
      <c r="Z2206">
        <f>HYPERLINK("https://hotelmonitor-cachepage.eclerx.com/savepage/tk_15439017337295322_sr_2151.html","info")</f>
        <v/>
      </c>
      <c r="AA2206" t="n">
        <v>460501</v>
      </c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87</v>
      </c>
      <c r="AO2206" t="s"/>
      <c r="AP2206" t="n">
        <v>102</v>
      </c>
      <c r="AQ2206" t="s">
        <v>88</v>
      </c>
      <c r="AR2206" t="s">
        <v>103</v>
      </c>
      <c r="AS2206" t="s"/>
      <c r="AT2206" t="s">
        <v>90</v>
      </c>
      <c r="AU2206" t="s"/>
      <c r="AV2206" t="s"/>
      <c r="AW2206" t="s"/>
      <c r="AX2206" t="s"/>
      <c r="AY2206" t="n">
        <v>6499098</v>
      </c>
      <c r="AZ2206" t="s">
        <v>768</v>
      </c>
      <c r="BA2206" t="s"/>
      <c r="BB2206" t="n">
        <v>32743</v>
      </c>
      <c r="BC2206" t="n">
        <v>9.9664211</v>
      </c>
      <c r="BD2206" t="n">
        <v>53.5500545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92</v>
      </c>
    </row>
    <row r="2207" spans="1:70">
      <c r="A2207" t="s">
        <v>97</v>
      </c>
      <c r="B2207" t="s">
        <v>71</v>
      </c>
      <c r="C2207" t="s">
        <v>98</v>
      </c>
      <c r="D2207" t="n">
        <v>2</v>
      </c>
      <c r="E2207" t="s">
        <v>993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132</v>
      </c>
      <c r="L2207" t="s">
        <v>76</v>
      </c>
      <c r="M2207" t="s"/>
      <c r="N2207" t="s">
        <v>994</v>
      </c>
      <c r="O2207" t="s">
        <v>78</v>
      </c>
      <c r="P2207" t="s">
        <v>993</v>
      </c>
      <c r="Q2207" t="s"/>
      <c r="R2207" t="s">
        <v>80</v>
      </c>
      <c r="S2207" t="s">
        <v>363</v>
      </c>
      <c r="T2207" t="s">
        <v>82</v>
      </c>
      <c r="U2207" t="s"/>
      <c r="V2207" t="s">
        <v>83</v>
      </c>
      <c r="W2207" t="s">
        <v>84</v>
      </c>
      <c r="X2207" t="s"/>
      <c r="Y2207" t="s">
        <v>85</v>
      </c>
      <c r="Z2207">
        <f>HYPERLINK("https://hotelmonitor-cachepage.eclerx.com/savepage/tk_15439014347774186_sr_2151.html","info")</f>
        <v/>
      </c>
      <c r="AA2207" t="n">
        <v>-4276812</v>
      </c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87</v>
      </c>
      <c r="AO2207" t="s"/>
      <c r="AP2207" t="n">
        <v>7</v>
      </c>
      <c r="AQ2207" t="s">
        <v>88</v>
      </c>
      <c r="AR2207" t="s">
        <v>107</v>
      </c>
      <c r="AS2207" t="s"/>
      <c r="AT2207" t="s">
        <v>90</v>
      </c>
      <c r="AU2207" t="s"/>
      <c r="AV2207" t="s"/>
      <c r="AW2207" t="s"/>
      <c r="AX2207" t="s"/>
      <c r="AY2207" t="n">
        <v>4276812</v>
      </c>
      <c r="AZ2207" t="s">
        <v>995</v>
      </c>
      <c r="BA2207" t="s"/>
      <c r="BB2207" t="n">
        <v>46572</v>
      </c>
      <c r="BC2207" t="n">
        <v>9.9750709533691</v>
      </c>
      <c r="BD2207" t="n">
        <v>53.545356634709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92</v>
      </c>
    </row>
    <row r="2208" spans="1:70">
      <c r="A2208" t="s">
        <v>97</v>
      </c>
      <c r="B2208" t="s">
        <v>71</v>
      </c>
      <c r="C2208" t="s">
        <v>98</v>
      </c>
      <c r="D2208" t="n">
        <v>2</v>
      </c>
      <c r="E2208" t="s">
        <v>993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164</v>
      </c>
      <c r="L2208" t="s">
        <v>76</v>
      </c>
      <c r="M2208" t="s"/>
      <c r="N2208" t="s">
        <v>994</v>
      </c>
      <c r="O2208" t="s">
        <v>78</v>
      </c>
      <c r="P2208" t="s">
        <v>993</v>
      </c>
      <c r="Q2208" t="s"/>
      <c r="R2208" t="s">
        <v>80</v>
      </c>
      <c r="S2208" t="s">
        <v>95</v>
      </c>
      <c r="T2208" t="s">
        <v>82</v>
      </c>
      <c r="U2208" t="s"/>
      <c r="V2208" t="s">
        <v>83</v>
      </c>
      <c r="W2208" t="s">
        <v>84</v>
      </c>
      <c r="X2208" t="s"/>
      <c r="Y2208" t="s">
        <v>85</v>
      </c>
      <c r="Z2208">
        <f>HYPERLINK("https://hotelmonitor-cachepage.eclerx.com/savepage/tk_15439014347774186_sr_2151.html","info")</f>
        <v/>
      </c>
      <c r="AA2208" t="n">
        <v>-4276812</v>
      </c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87</v>
      </c>
      <c r="AO2208" t="s"/>
      <c r="AP2208" t="n">
        <v>7</v>
      </c>
      <c r="AQ2208" t="s">
        <v>88</v>
      </c>
      <c r="AR2208" t="s">
        <v>107</v>
      </c>
      <c r="AS2208" t="s"/>
      <c r="AT2208" t="s">
        <v>90</v>
      </c>
      <c r="AU2208" t="s"/>
      <c r="AV2208" t="s"/>
      <c r="AW2208" t="s"/>
      <c r="AX2208" t="s"/>
      <c r="AY2208" t="n">
        <v>4276812</v>
      </c>
      <c r="AZ2208" t="s">
        <v>995</v>
      </c>
      <c r="BA2208" t="s"/>
      <c r="BB2208" t="n">
        <v>46572</v>
      </c>
      <c r="BC2208" t="n">
        <v>9.9750709533691</v>
      </c>
      <c r="BD2208" t="n">
        <v>53.545356634709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92</v>
      </c>
    </row>
    <row r="2209" spans="1:70">
      <c r="A2209" t="s">
        <v>97</v>
      </c>
      <c r="B2209" t="s">
        <v>71</v>
      </c>
      <c r="C2209" t="s">
        <v>98</v>
      </c>
      <c r="D2209" t="n">
        <v>2</v>
      </c>
      <c r="E2209" t="s">
        <v>769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176</v>
      </c>
      <c r="L2209" t="s">
        <v>76</v>
      </c>
      <c r="M2209" t="s"/>
      <c r="N2209" t="s">
        <v>342</v>
      </c>
      <c r="O2209" t="s">
        <v>78</v>
      </c>
      <c r="P2209" t="s">
        <v>769</v>
      </c>
      <c r="Q2209" t="s"/>
      <c r="R2209" t="s">
        <v>80</v>
      </c>
      <c r="S2209" t="s">
        <v>374</v>
      </c>
      <c r="T2209" t="s">
        <v>82</v>
      </c>
      <c r="U2209" t="s"/>
      <c r="V2209" t="s">
        <v>83</v>
      </c>
      <c r="W2209" t="s">
        <v>84</v>
      </c>
      <c r="X2209" t="s"/>
      <c r="Y2209" t="s">
        <v>85</v>
      </c>
      <c r="Z2209">
        <f>HYPERLINK("https://hotelmonitor-cachepage.eclerx.com/savepage/tk_1543901447360549_sr_2151.html","info")</f>
        <v/>
      </c>
      <c r="AA2209" t="n">
        <v>-4276810</v>
      </c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87</v>
      </c>
      <c r="AO2209" t="s"/>
      <c r="AP2209" t="n">
        <v>11</v>
      </c>
      <c r="AQ2209" t="s">
        <v>88</v>
      </c>
      <c r="AR2209" t="s">
        <v>107</v>
      </c>
      <c r="AS2209" t="s"/>
      <c r="AT2209" t="s">
        <v>90</v>
      </c>
      <c r="AU2209" t="s"/>
      <c r="AV2209" t="s"/>
      <c r="AW2209" t="s"/>
      <c r="AX2209" t="s"/>
      <c r="AY2209" t="n">
        <v>4276810</v>
      </c>
      <c r="AZ2209" t="s">
        <v>770</v>
      </c>
      <c r="BA2209" t="s"/>
      <c r="BB2209" t="n">
        <v>27820</v>
      </c>
      <c r="BC2209" t="n">
        <v>9.939987</v>
      </c>
      <c r="BD2209" t="n">
        <v>53.460319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92</v>
      </c>
    </row>
    <row r="2210" spans="1:70">
      <c r="A2210" t="s">
        <v>97</v>
      </c>
      <c r="B2210" t="s">
        <v>71</v>
      </c>
      <c r="C2210" t="s">
        <v>98</v>
      </c>
      <c r="D2210" t="n">
        <v>2</v>
      </c>
      <c r="E2210" t="s">
        <v>769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178</v>
      </c>
      <c r="L2210" t="s">
        <v>76</v>
      </c>
      <c r="M2210" t="s"/>
      <c r="N2210" t="s">
        <v>342</v>
      </c>
      <c r="O2210" t="s">
        <v>78</v>
      </c>
      <c r="P2210" t="s">
        <v>769</v>
      </c>
      <c r="Q2210" t="s"/>
      <c r="R2210" t="s">
        <v>80</v>
      </c>
      <c r="S2210" t="s">
        <v>599</v>
      </c>
      <c r="T2210" t="s">
        <v>82</v>
      </c>
      <c r="U2210" t="s"/>
      <c r="V2210" t="s">
        <v>83</v>
      </c>
      <c r="W2210" t="s">
        <v>84</v>
      </c>
      <c r="X2210" t="s"/>
      <c r="Y2210" t="s">
        <v>85</v>
      </c>
      <c r="Z2210">
        <f>HYPERLINK("https://hotelmonitor-cachepage.eclerx.com/savepage/tk_1543901447360549_sr_2151.html","info")</f>
        <v/>
      </c>
      <c r="AA2210" t="n">
        <v>-4276810</v>
      </c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87</v>
      </c>
      <c r="AO2210" t="s"/>
      <c r="AP2210" t="n">
        <v>11</v>
      </c>
      <c r="AQ2210" t="s">
        <v>88</v>
      </c>
      <c r="AR2210" t="s">
        <v>107</v>
      </c>
      <c r="AS2210" t="s"/>
      <c r="AT2210" t="s">
        <v>90</v>
      </c>
      <c r="AU2210" t="s"/>
      <c r="AV2210" t="s"/>
      <c r="AW2210" t="s"/>
      <c r="AX2210" t="s"/>
      <c r="AY2210" t="n">
        <v>4276810</v>
      </c>
      <c r="AZ2210" t="s">
        <v>770</v>
      </c>
      <c r="BA2210" t="s"/>
      <c r="BB2210" t="n">
        <v>27820</v>
      </c>
      <c r="BC2210" t="n">
        <v>9.939987</v>
      </c>
      <c r="BD2210" t="n">
        <v>53.460319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92</v>
      </c>
    </row>
    <row r="2211" spans="1:70">
      <c r="A2211" t="s">
        <v>97</v>
      </c>
      <c r="B2211" t="s">
        <v>71</v>
      </c>
      <c r="C2211" t="s">
        <v>98</v>
      </c>
      <c r="D2211" t="n">
        <v>2</v>
      </c>
      <c r="E2211" t="s">
        <v>769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253</v>
      </c>
      <c r="L2211" t="s">
        <v>76</v>
      </c>
      <c r="M2211" t="s"/>
      <c r="N2211" t="s">
        <v>342</v>
      </c>
      <c r="O2211" t="s">
        <v>78</v>
      </c>
      <c r="P2211" t="s">
        <v>769</v>
      </c>
      <c r="Q2211" t="s"/>
      <c r="R2211" t="s">
        <v>80</v>
      </c>
      <c r="S2211" t="s">
        <v>218</v>
      </c>
      <c r="T2211" t="s">
        <v>82</v>
      </c>
      <c r="U2211" t="s"/>
      <c r="V2211" t="s">
        <v>83</v>
      </c>
      <c r="W2211" t="s">
        <v>84</v>
      </c>
      <c r="X2211" t="s"/>
      <c r="Y2211" t="s">
        <v>85</v>
      </c>
      <c r="Z2211">
        <f>HYPERLINK("https://hotelmonitor-cachepage.eclerx.com/savepage/tk_1543901447360549_sr_2151.html","info")</f>
        <v/>
      </c>
      <c r="AA2211" t="n">
        <v>-4276810</v>
      </c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87</v>
      </c>
      <c r="AO2211" t="s"/>
      <c r="AP2211" t="n">
        <v>11</v>
      </c>
      <c r="AQ2211" t="s">
        <v>88</v>
      </c>
      <c r="AR2211" t="s">
        <v>107</v>
      </c>
      <c r="AS2211" t="s"/>
      <c r="AT2211" t="s">
        <v>90</v>
      </c>
      <c r="AU2211" t="s"/>
      <c r="AV2211" t="s"/>
      <c r="AW2211" t="s"/>
      <c r="AX2211" t="s"/>
      <c r="AY2211" t="n">
        <v>4276810</v>
      </c>
      <c r="AZ2211" t="s">
        <v>770</v>
      </c>
      <c r="BA2211" t="s"/>
      <c r="BB2211" t="n">
        <v>27820</v>
      </c>
      <c r="BC2211" t="n">
        <v>9.939987</v>
      </c>
      <c r="BD2211" t="n">
        <v>53.460319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92</v>
      </c>
    </row>
    <row r="2212" spans="1:70">
      <c r="A2212" t="s">
        <v>97</v>
      </c>
      <c r="B2212" t="s">
        <v>71</v>
      </c>
      <c r="C2212" t="s">
        <v>98</v>
      </c>
      <c r="D2212" t="n">
        <v>2</v>
      </c>
      <c r="E2212" t="s">
        <v>997</v>
      </c>
      <c r="F2212" t="n">
        <v>357280</v>
      </c>
      <c r="G2212" t="s">
        <v>74</v>
      </c>
      <c r="H2212" t="s">
        <v>75</v>
      </c>
      <c r="I2212" t="s"/>
      <c r="J2212" t="s">
        <v>74</v>
      </c>
      <c r="K2212" t="n">
        <v>91</v>
      </c>
      <c r="L2212" t="s">
        <v>76</v>
      </c>
      <c r="M2212" t="s"/>
      <c r="N2212" t="s">
        <v>998</v>
      </c>
      <c r="O2212" t="s">
        <v>78</v>
      </c>
      <c r="P2212" t="s">
        <v>999</v>
      </c>
      <c r="Q2212" t="s"/>
      <c r="R2212" t="s">
        <v>80</v>
      </c>
      <c r="S2212" t="s">
        <v>148</v>
      </c>
      <c r="T2212" t="s">
        <v>82</v>
      </c>
      <c r="U2212" t="s"/>
      <c r="V2212" t="s">
        <v>83</v>
      </c>
      <c r="W2212" t="s">
        <v>84</v>
      </c>
      <c r="X2212" t="s"/>
      <c r="Y2212" t="s">
        <v>85</v>
      </c>
      <c r="Z2212">
        <f>HYPERLINK("https://hotelmonitor-cachepage.eclerx.com/savepage/tk_1543901698226284_sr_2151.html","info")</f>
        <v/>
      </c>
      <c r="AA2212" t="n">
        <v>70164</v>
      </c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87</v>
      </c>
      <c r="AO2212" t="s"/>
      <c r="AP2212" t="n">
        <v>90</v>
      </c>
      <c r="AQ2212" t="s">
        <v>88</v>
      </c>
      <c r="AR2212" t="s">
        <v>110</v>
      </c>
      <c r="AS2212" t="s"/>
      <c r="AT2212" t="s">
        <v>90</v>
      </c>
      <c r="AU2212" t="s"/>
      <c r="AV2212" t="s"/>
      <c r="AW2212" t="s"/>
      <c r="AX2212" t="s"/>
      <c r="AY2212" t="n">
        <v>2311974</v>
      </c>
      <c r="AZ2212" t="s">
        <v>1000</v>
      </c>
      <c r="BA2212" t="s"/>
      <c r="BB2212" t="n">
        <v>28211</v>
      </c>
      <c r="BC2212" t="n">
        <v>10.026124119759</v>
      </c>
      <c r="BD2212" t="n">
        <v>53.550711234534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92</v>
      </c>
    </row>
    <row r="2213" spans="1:70">
      <c r="A2213" t="s">
        <v>97</v>
      </c>
      <c r="B2213" t="s">
        <v>71</v>
      </c>
      <c r="C2213" t="s">
        <v>98</v>
      </c>
      <c r="D2213" t="n">
        <v>2</v>
      </c>
      <c r="E2213" t="s">
        <v>997</v>
      </c>
      <c r="F2213" t="n">
        <v>357280</v>
      </c>
      <c r="G2213" t="s">
        <v>74</v>
      </c>
      <c r="H2213" t="s">
        <v>75</v>
      </c>
      <c r="I2213" t="s"/>
      <c r="J2213" t="s">
        <v>74</v>
      </c>
      <c r="K2213" t="n">
        <v>93</v>
      </c>
      <c r="L2213" t="s">
        <v>76</v>
      </c>
      <c r="M2213" t="s"/>
      <c r="N2213" t="s">
        <v>1001</v>
      </c>
      <c r="O2213" t="s">
        <v>78</v>
      </c>
      <c r="P2213" t="s">
        <v>999</v>
      </c>
      <c r="Q2213" t="s"/>
      <c r="R2213" t="s">
        <v>80</v>
      </c>
      <c r="S2213" t="s">
        <v>313</v>
      </c>
      <c r="T2213" t="s">
        <v>82</v>
      </c>
      <c r="U2213" t="s"/>
      <c r="V2213" t="s">
        <v>83</v>
      </c>
      <c r="W2213" t="s">
        <v>84</v>
      </c>
      <c r="X2213" t="s"/>
      <c r="Y2213" t="s">
        <v>85</v>
      </c>
      <c r="Z2213">
        <f>HYPERLINK("https://hotelmonitor-cachepage.eclerx.com/savepage/tk_1543901698226284_sr_2151.html","info")</f>
        <v/>
      </c>
      <c r="AA2213" t="n">
        <v>70164</v>
      </c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87</v>
      </c>
      <c r="AO2213" t="s"/>
      <c r="AP2213" t="n">
        <v>90</v>
      </c>
      <c r="AQ2213" t="s">
        <v>88</v>
      </c>
      <c r="AR2213" t="s">
        <v>156</v>
      </c>
      <c r="AS2213" t="s"/>
      <c r="AT2213" t="s">
        <v>90</v>
      </c>
      <c r="AU2213" t="s"/>
      <c r="AV2213" t="s"/>
      <c r="AW2213" t="s"/>
      <c r="AX2213" t="s"/>
      <c r="AY2213" t="n">
        <v>2311974</v>
      </c>
      <c r="AZ2213" t="s">
        <v>1000</v>
      </c>
      <c r="BA2213" t="s"/>
      <c r="BB2213" t="n">
        <v>28211</v>
      </c>
      <c r="BC2213" t="n">
        <v>10.026124119759</v>
      </c>
      <c r="BD2213" t="n">
        <v>53.550711234534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92</v>
      </c>
    </row>
    <row r="2214" spans="1:70">
      <c r="A2214" t="s">
        <v>97</v>
      </c>
      <c r="B2214" t="s">
        <v>71</v>
      </c>
      <c r="C2214" t="s">
        <v>98</v>
      </c>
      <c r="D2214" t="n">
        <v>2</v>
      </c>
      <c r="E2214" t="s">
        <v>997</v>
      </c>
      <c r="F2214" t="n">
        <v>357280</v>
      </c>
      <c r="G2214" t="s">
        <v>74</v>
      </c>
      <c r="H2214" t="s">
        <v>75</v>
      </c>
      <c r="I2214" t="s"/>
      <c r="J2214" t="s">
        <v>74</v>
      </c>
      <c r="K2214" t="n">
        <v>94</v>
      </c>
      <c r="L2214" t="s">
        <v>76</v>
      </c>
      <c r="M2214" t="s"/>
      <c r="N2214" t="s">
        <v>998</v>
      </c>
      <c r="O2214" t="s">
        <v>78</v>
      </c>
      <c r="P2214" t="s">
        <v>999</v>
      </c>
      <c r="Q2214" t="s"/>
      <c r="R2214" t="s">
        <v>80</v>
      </c>
      <c r="S2214" t="s">
        <v>267</v>
      </c>
      <c r="T2214" t="s">
        <v>82</v>
      </c>
      <c r="U2214" t="s"/>
      <c r="V2214" t="s">
        <v>83</v>
      </c>
      <c r="W2214" t="s">
        <v>84</v>
      </c>
      <c r="X2214" t="s"/>
      <c r="Y2214" t="s">
        <v>85</v>
      </c>
      <c r="Z2214">
        <f>HYPERLINK("https://hotelmonitor-cachepage.eclerx.com/savepage/tk_1543901698226284_sr_2151.html","info")</f>
        <v/>
      </c>
      <c r="AA2214" t="n">
        <v>70164</v>
      </c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87</v>
      </c>
      <c r="AO2214" t="s"/>
      <c r="AP2214" t="n">
        <v>90</v>
      </c>
      <c r="AQ2214" t="s">
        <v>88</v>
      </c>
      <c r="AR2214" t="s">
        <v>116</v>
      </c>
      <c r="AS2214" t="s"/>
      <c r="AT2214" t="s">
        <v>90</v>
      </c>
      <c r="AU2214" t="s"/>
      <c r="AV2214" t="s"/>
      <c r="AW2214" t="s"/>
      <c r="AX2214" t="s"/>
      <c r="AY2214" t="n">
        <v>2311974</v>
      </c>
      <c r="AZ2214" t="s">
        <v>1000</v>
      </c>
      <c r="BA2214" t="s"/>
      <c r="BB2214" t="n">
        <v>28211</v>
      </c>
      <c r="BC2214" t="n">
        <v>10.026124119759</v>
      </c>
      <c r="BD2214" t="n">
        <v>53.550711234534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92</v>
      </c>
    </row>
    <row r="2215" spans="1:70">
      <c r="A2215" t="s">
        <v>97</v>
      </c>
      <c r="B2215" t="s">
        <v>71</v>
      </c>
      <c r="C2215" t="s">
        <v>98</v>
      </c>
      <c r="D2215" t="n">
        <v>2</v>
      </c>
      <c r="E2215" t="s">
        <v>997</v>
      </c>
      <c r="F2215" t="n">
        <v>357280</v>
      </c>
      <c r="G2215" t="s">
        <v>74</v>
      </c>
      <c r="H2215" t="s">
        <v>75</v>
      </c>
      <c r="I2215" t="s"/>
      <c r="J2215" t="s">
        <v>74</v>
      </c>
      <c r="K2215" t="n">
        <v>99</v>
      </c>
      <c r="L2215" t="s">
        <v>76</v>
      </c>
      <c r="M2215" t="s"/>
      <c r="N2215" t="s">
        <v>77</v>
      </c>
      <c r="O2215" t="s">
        <v>78</v>
      </c>
      <c r="P2215" t="s">
        <v>999</v>
      </c>
      <c r="Q2215" t="s"/>
      <c r="R2215" t="s">
        <v>80</v>
      </c>
      <c r="S2215" t="s">
        <v>525</v>
      </c>
      <c r="T2215" t="s">
        <v>82</v>
      </c>
      <c r="U2215" t="s"/>
      <c r="V2215" t="s">
        <v>83</v>
      </c>
      <c r="W2215" t="s">
        <v>84</v>
      </c>
      <c r="X2215" t="s"/>
      <c r="Y2215" t="s">
        <v>85</v>
      </c>
      <c r="Z2215">
        <f>HYPERLINK("https://hotelmonitor-cachepage.eclerx.com/savepage/tk_1543901698226284_sr_2151.html","info")</f>
        <v/>
      </c>
      <c r="AA2215" t="n">
        <v>70164</v>
      </c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87</v>
      </c>
      <c r="AO2215" t="s"/>
      <c r="AP2215" t="n">
        <v>90</v>
      </c>
      <c r="AQ2215" t="s">
        <v>88</v>
      </c>
      <c r="AR2215" t="s">
        <v>126</v>
      </c>
      <c r="AS2215" t="s"/>
      <c r="AT2215" t="s">
        <v>90</v>
      </c>
      <c r="AU2215" t="s"/>
      <c r="AV2215" t="s"/>
      <c r="AW2215" t="s"/>
      <c r="AX2215" t="s"/>
      <c r="AY2215" t="n">
        <v>2311974</v>
      </c>
      <c r="AZ2215" t="s">
        <v>1000</v>
      </c>
      <c r="BA2215" t="s"/>
      <c r="BB2215" t="n">
        <v>28211</v>
      </c>
      <c r="BC2215" t="n">
        <v>10.026124119759</v>
      </c>
      <c r="BD2215" t="n">
        <v>53.550711234534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92</v>
      </c>
    </row>
    <row r="2216" spans="1:70">
      <c r="A2216" t="s">
        <v>97</v>
      </c>
      <c r="B2216" t="s">
        <v>71</v>
      </c>
      <c r="C2216" t="s">
        <v>98</v>
      </c>
      <c r="D2216" t="n">
        <v>2</v>
      </c>
      <c r="E2216" t="s">
        <v>997</v>
      </c>
      <c r="F2216" t="n">
        <v>357280</v>
      </c>
      <c r="G2216" t="s">
        <v>74</v>
      </c>
      <c r="H2216" t="s">
        <v>75</v>
      </c>
      <c r="I2216" t="s"/>
      <c r="J2216" t="s">
        <v>74</v>
      </c>
      <c r="K2216" t="n">
        <v>104</v>
      </c>
      <c r="L2216" t="s">
        <v>76</v>
      </c>
      <c r="M2216" t="s"/>
      <c r="N2216" t="s">
        <v>111</v>
      </c>
      <c r="O2216" t="s">
        <v>78</v>
      </c>
      <c r="P2216" t="s">
        <v>999</v>
      </c>
      <c r="Q2216" t="s"/>
      <c r="R2216" t="s">
        <v>80</v>
      </c>
      <c r="S2216" t="s">
        <v>177</v>
      </c>
      <c r="T2216" t="s">
        <v>82</v>
      </c>
      <c r="U2216" t="s"/>
      <c r="V2216" t="s">
        <v>83</v>
      </c>
      <c r="W2216" t="s">
        <v>94</v>
      </c>
      <c r="X2216" t="s"/>
      <c r="Y2216" t="s">
        <v>85</v>
      </c>
      <c r="Z2216">
        <f>HYPERLINK("https://hotelmonitor-cachepage.eclerx.com/savepage/tk_1543901698226284_sr_2151.html","info")</f>
        <v/>
      </c>
      <c r="AA2216" t="n">
        <v>70164</v>
      </c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87</v>
      </c>
      <c r="AO2216" t="s"/>
      <c r="AP2216" t="n">
        <v>90</v>
      </c>
      <c r="AQ2216" t="s">
        <v>88</v>
      </c>
      <c r="AR2216" t="s">
        <v>113</v>
      </c>
      <c r="AS2216" t="s"/>
      <c r="AT2216" t="s">
        <v>90</v>
      </c>
      <c r="AU2216" t="s"/>
      <c r="AV2216" t="s"/>
      <c r="AW2216" t="s"/>
      <c r="AX2216" t="s"/>
      <c r="AY2216" t="n">
        <v>2311974</v>
      </c>
      <c r="AZ2216" t="s">
        <v>1000</v>
      </c>
      <c r="BA2216" t="s"/>
      <c r="BB2216" t="n">
        <v>28211</v>
      </c>
      <c r="BC2216" t="n">
        <v>10.026124119759</v>
      </c>
      <c r="BD2216" t="n">
        <v>53.550711234534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92</v>
      </c>
    </row>
    <row r="2217" spans="1:70">
      <c r="A2217" t="s">
        <v>97</v>
      </c>
      <c r="B2217" t="s">
        <v>71</v>
      </c>
      <c r="C2217" t="s">
        <v>98</v>
      </c>
      <c r="D2217" t="n">
        <v>2</v>
      </c>
      <c r="E2217" t="s">
        <v>997</v>
      </c>
      <c r="F2217" t="n">
        <v>357280</v>
      </c>
      <c r="G2217" t="s">
        <v>74</v>
      </c>
      <c r="H2217" t="s">
        <v>75</v>
      </c>
      <c r="I2217" t="s"/>
      <c r="J2217" t="s">
        <v>74</v>
      </c>
      <c r="K2217" t="n">
        <v>105</v>
      </c>
      <c r="L2217" t="s">
        <v>76</v>
      </c>
      <c r="M2217" t="s"/>
      <c r="N2217" t="s">
        <v>77</v>
      </c>
      <c r="O2217" t="s">
        <v>78</v>
      </c>
      <c r="P2217" t="s">
        <v>999</v>
      </c>
      <c r="Q2217" t="s"/>
      <c r="R2217" t="s">
        <v>80</v>
      </c>
      <c r="S2217" t="s">
        <v>149</v>
      </c>
      <c r="T2217" t="s">
        <v>82</v>
      </c>
      <c r="U2217" t="s"/>
      <c r="V2217" t="s">
        <v>83</v>
      </c>
      <c r="W2217" t="s">
        <v>94</v>
      </c>
      <c r="X2217" t="s"/>
      <c r="Y2217" t="s">
        <v>85</v>
      </c>
      <c r="Z2217">
        <f>HYPERLINK("https://hotelmonitor-cachepage.eclerx.com/savepage/tk_1543901698226284_sr_2151.html","info")</f>
        <v/>
      </c>
      <c r="AA2217" t="n">
        <v>70164</v>
      </c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87</v>
      </c>
      <c r="AO2217" t="s"/>
      <c r="AP2217" t="n">
        <v>90</v>
      </c>
      <c r="AQ2217" t="s">
        <v>88</v>
      </c>
      <c r="AR2217" t="s">
        <v>89</v>
      </c>
      <c r="AS2217" t="s"/>
      <c r="AT2217" t="s">
        <v>90</v>
      </c>
      <c r="AU2217" t="s"/>
      <c r="AV2217" t="s"/>
      <c r="AW2217" t="s"/>
      <c r="AX2217" t="s"/>
      <c r="AY2217" t="n">
        <v>2311974</v>
      </c>
      <c r="AZ2217" t="s">
        <v>1000</v>
      </c>
      <c r="BA2217" t="s"/>
      <c r="BB2217" t="n">
        <v>28211</v>
      </c>
      <c r="BC2217" t="n">
        <v>10.026124119759</v>
      </c>
      <c r="BD2217" t="n">
        <v>53.550711234534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92</v>
      </c>
    </row>
    <row r="2218" spans="1:70">
      <c r="A2218" t="s">
        <v>97</v>
      </c>
      <c r="B2218" t="s">
        <v>71</v>
      </c>
      <c r="C2218" t="s">
        <v>98</v>
      </c>
      <c r="D2218" t="n">
        <v>2</v>
      </c>
      <c r="E2218" t="s">
        <v>997</v>
      </c>
      <c r="F2218" t="n">
        <v>357280</v>
      </c>
      <c r="G2218" t="s">
        <v>74</v>
      </c>
      <c r="H2218" t="s">
        <v>75</v>
      </c>
      <c r="I2218" t="s"/>
      <c r="J2218" t="s">
        <v>74</v>
      </c>
      <c r="K2218" t="n">
        <v>106</v>
      </c>
      <c r="L2218" t="s">
        <v>76</v>
      </c>
      <c r="M2218" t="s"/>
      <c r="N2218" t="s">
        <v>142</v>
      </c>
      <c r="O2218" t="s">
        <v>78</v>
      </c>
      <c r="P2218" t="s">
        <v>999</v>
      </c>
      <c r="Q2218" t="s"/>
      <c r="R2218" t="s">
        <v>80</v>
      </c>
      <c r="S2218" t="s">
        <v>178</v>
      </c>
      <c r="T2218" t="s">
        <v>82</v>
      </c>
      <c r="U2218" t="s"/>
      <c r="V2218" t="s">
        <v>83</v>
      </c>
      <c r="W2218" t="s">
        <v>84</v>
      </c>
      <c r="X2218" t="s"/>
      <c r="Y2218" t="s">
        <v>85</v>
      </c>
      <c r="Z2218">
        <f>HYPERLINK("https://hotelmonitor-cachepage.eclerx.com/savepage/tk_1543901698226284_sr_2151.html","info")</f>
        <v/>
      </c>
      <c r="AA2218" t="n">
        <v>70164</v>
      </c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87</v>
      </c>
      <c r="AO2218" t="s"/>
      <c r="AP2218" t="n">
        <v>90</v>
      </c>
      <c r="AQ2218" t="s">
        <v>88</v>
      </c>
      <c r="AR2218" t="s">
        <v>110</v>
      </c>
      <c r="AS2218" t="s"/>
      <c r="AT2218" t="s">
        <v>90</v>
      </c>
      <c r="AU2218" t="s"/>
      <c r="AV2218" t="s"/>
      <c r="AW2218" t="s"/>
      <c r="AX2218" t="s"/>
      <c r="AY2218" t="n">
        <v>2311974</v>
      </c>
      <c r="AZ2218" t="s">
        <v>1000</v>
      </c>
      <c r="BA2218" t="s"/>
      <c r="BB2218" t="n">
        <v>28211</v>
      </c>
      <c r="BC2218" t="n">
        <v>10.026124119759</v>
      </c>
      <c r="BD2218" t="n">
        <v>53.550711234534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92</v>
      </c>
    </row>
    <row r="2219" spans="1:70">
      <c r="A2219" t="s">
        <v>97</v>
      </c>
      <c r="B2219" t="s">
        <v>71</v>
      </c>
      <c r="C2219" t="s">
        <v>98</v>
      </c>
      <c r="D2219" t="n">
        <v>2</v>
      </c>
      <c r="E2219" t="s">
        <v>997</v>
      </c>
      <c r="F2219" t="n">
        <v>357280</v>
      </c>
      <c r="G2219" t="s">
        <v>74</v>
      </c>
      <c r="H2219" t="s">
        <v>75</v>
      </c>
      <c r="I2219" t="s"/>
      <c r="J2219" t="s">
        <v>74</v>
      </c>
      <c r="K2219" t="n">
        <v>106</v>
      </c>
      <c r="L2219" t="s">
        <v>76</v>
      </c>
      <c r="M2219" t="s"/>
      <c r="N2219" t="s">
        <v>300</v>
      </c>
      <c r="O2219" t="s">
        <v>78</v>
      </c>
      <c r="P2219" t="s">
        <v>999</v>
      </c>
      <c r="Q2219" t="s"/>
      <c r="R2219" t="s">
        <v>80</v>
      </c>
      <c r="S2219" t="s">
        <v>178</v>
      </c>
      <c r="T2219" t="s">
        <v>82</v>
      </c>
      <c r="U2219" t="s"/>
      <c r="V2219" t="s">
        <v>83</v>
      </c>
      <c r="W2219" t="s">
        <v>84</v>
      </c>
      <c r="X2219" t="s"/>
      <c r="Y2219" t="s">
        <v>85</v>
      </c>
      <c r="Z2219">
        <f>HYPERLINK("https://hotelmonitor-cachepage.eclerx.com/savepage/tk_1543901698226284_sr_2151.html","info")</f>
        <v/>
      </c>
      <c r="AA2219" t="n">
        <v>70164</v>
      </c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87</v>
      </c>
      <c r="AO2219" t="s"/>
      <c r="AP2219" t="n">
        <v>90</v>
      </c>
      <c r="AQ2219" t="s">
        <v>88</v>
      </c>
      <c r="AR2219" t="s">
        <v>110</v>
      </c>
      <c r="AS2219" t="s"/>
      <c r="AT2219" t="s">
        <v>90</v>
      </c>
      <c r="AU2219" t="s"/>
      <c r="AV2219" t="s"/>
      <c r="AW2219" t="s"/>
      <c r="AX2219" t="s"/>
      <c r="AY2219" t="n">
        <v>2311974</v>
      </c>
      <c r="AZ2219" t="s">
        <v>1000</v>
      </c>
      <c r="BA2219" t="s"/>
      <c r="BB2219" t="n">
        <v>28211</v>
      </c>
      <c r="BC2219" t="n">
        <v>10.026124119759</v>
      </c>
      <c r="BD2219" t="n">
        <v>53.550711234534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92</v>
      </c>
    </row>
    <row r="2220" spans="1:70">
      <c r="A2220" t="s">
        <v>97</v>
      </c>
      <c r="B2220" t="s">
        <v>71</v>
      </c>
      <c r="C2220" t="s">
        <v>98</v>
      </c>
      <c r="D2220" t="n">
        <v>2</v>
      </c>
      <c r="E2220" t="s">
        <v>997</v>
      </c>
      <c r="F2220" t="n">
        <v>357280</v>
      </c>
      <c r="G2220" t="s">
        <v>74</v>
      </c>
      <c r="H2220" t="s">
        <v>75</v>
      </c>
      <c r="I2220" t="s"/>
      <c r="J2220" t="s">
        <v>74</v>
      </c>
      <c r="K2220" t="n">
        <v>106</v>
      </c>
      <c r="L2220" t="s">
        <v>76</v>
      </c>
      <c r="M2220" t="s"/>
      <c r="N2220" t="s">
        <v>300</v>
      </c>
      <c r="O2220" t="s">
        <v>78</v>
      </c>
      <c r="P2220" t="s">
        <v>999</v>
      </c>
      <c r="Q2220" t="s"/>
      <c r="R2220" t="s">
        <v>80</v>
      </c>
      <c r="S2220" t="s">
        <v>178</v>
      </c>
      <c r="T2220" t="s">
        <v>82</v>
      </c>
      <c r="U2220" t="s"/>
      <c r="V2220" t="s">
        <v>83</v>
      </c>
      <c r="W2220" t="s">
        <v>84</v>
      </c>
      <c r="X2220" t="s"/>
      <c r="Y2220" t="s">
        <v>85</v>
      </c>
      <c r="Z2220">
        <f>HYPERLINK("https://hotelmonitor-cachepage.eclerx.com/savepage/tk_1543901698226284_sr_2151.html","info")</f>
        <v/>
      </c>
      <c r="AA2220" t="n">
        <v>70164</v>
      </c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87</v>
      </c>
      <c r="AO2220" t="s"/>
      <c r="AP2220" t="n">
        <v>90</v>
      </c>
      <c r="AQ2220" t="s">
        <v>88</v>
      </c>
      <c r="AR2220" t="s">
        <v>116</v>
      </c>
      <c r="AS2220" t="s"/>
      <c r="AT2220" t="s">
        <v>90</v>
      </c>
      <c r="AU2220" t="s"/>
      <c r="AV2220" t="s"/>
      <c r="AW2220" t="s"/>
      <c r="AX2220" t="s"/>
      <c r="AY2220" t="n">
        <v>2311974</v>
      </c>
      <c r="AZ2220" t="s">
        <v>1000</v>
      </c>
      <c r="BA2220" t="s"/>
      <c r="BB2220" t="n">
        <v>28211</v>
      </c>
      <c r="BC2220" t="n">
        <v>10.026124119759</v>
      </c>
      <c r="BD2220" t="n">
        <v>53.550711234534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92</v>
      </c>
    </row>
    <row r="2221" spans="1:70">
      <c r="A2221" t="s">
        <v>97</v>
      </c>
      <c r="B2221" t="s">
        <v>71</v>
      </c>
      <c r="C2221" t="s">
        <v>98</v>
      </c>
      <c r="D2221" t="n">
        <v>2</v>
      </c>
      <c r="E2221" t="s">
        <v>997</v>
      </c>
      <c r="F2221" t="n">
        <v>357280</v>
      </c>
      <c r="G2221" t="s">
        <v>74</v>
      </c>
      <c r="H2221" t="s">
        <v>75</v>
      </c>
      <c r="I2221" t="s"/>
      <c r="J2221" t="s">
        <v>74</v>
      </c>
      <c r="K2221" t="n">
        <v>106</v>
      </c>
      <c r="L2221" t="s">
        <v>76</v>
      </c>
      <c r="M2221" t="s"/>
      <c r="N2221" t="s">
        <v>142</v>
      </c>
      <c r="O2221" t="s">
        <v>78</v>
      </c>
      <c r="P2221" t="s">
        <v>999</v>
      </c>
      <c r="Q2221" t="s"/>
      <c r="R2221" t="s">
        <v>80</v>
      </c>
      <c r="S2221" t="s">
        <v>178</v>
      </c>
      <c r="T2221" t="s">
        <v>82</v>
      </c>
      <c r="U2221" t="s"/>
      <c r="V2221" t="s">
        <v>83</v>
      </c>
      <c r="W2221" t="s">
        <v>84</v>
      </c>
      <c r="X2221" t="s"/>
      <c r="Y2221" t="s">
        <v>85</v>
      </c>
      <c r="Z2221">
        <f>HYPERLINK("https://hotelmonitor-cachepage.eclerx.com/savepage/tk_1543901698226284_sr_2151.html","info")</f>
        <v/>
      </c>
      <c r="AA2221" t="n">
        <v>70164</v>
      </c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87</v>
      </c>
      <c r="AO2221" t="s"/>
      <c r="AP2221" t="n">
        <v>90</v>
      </c>
      <c r="AQ2221" t="s">
        <v>88</v>
      </c>
      <c r="AR2221" t="s">
        <v>116</v>
      </c>
      <c r="AS2221" t="s"/>
      <c r="AT2221" t="s">
        <v>90</v>
      </c>
      <c r="AU2221" t="s"/>
      <c r="AV2221" t="s"/>
      <c r="AW2221" t="s"/>
      <c r="AX2221" t="s"/>
      <c r="AY2221" t="n">
        <v>2311974</v>
      </c>
      <c r="AZ2221" t="s">
        <v>1000</v>
      </c>
      <c r="BA2221" t="s"/>
      <c r="BB2221" t="n">
        <v>28211</v>
      </c>
      <c r="BC2221" t="n">
        <v>10.026124119759</v>
      </c>
      <c r="BD2221" t="n">
        <v>53.550711234534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92</v>
      </c>
    </row>
    <row r="2222" spans="1:70">
      <c r="A2222" t="s">
        <v>97</v>
      </c>
      <c r="B2222" t="s">
        <v>71</v>
      </c>
      <c r="C2222" t="s">
        <v>98</v>
      </c>
      <c r="D2222" t="n">
        <v>2</v>
      </c>
      <c r="E2222" t="s">
        <v>997</v>
      </c>
      <c r="F2222" t="n">
        <v>357280</v>
      </c>
      <c r="G2222" t="s">
        <v>74</v>
      </c>
      <c r="H2222" t="s">
        <v>75</v>
      </c>
      <c r="I2222" t="s"/>
      <c r="J2222" t="s">
        <v>74</v>
      </c>
      <c r="K2222" t="n">
        <v>111</v>
      </c>
      <c r="L2222" t="s">
        <v>76</v>
      </c>
      <c r="M2222" t="s"/>
      <c r="N2222" t="s">
        <v>135</v>
      </c>
      <c r="O2222" t="s">
        <v>78</v>
      </c>
      <c r="P2222" t="s">
        <v>999</v>
      </c>
      <c r="Q2222" t="s"/>
      <c r="R2222" t="s">
        <v>80</v>
      </c>
      <c r="S2222" t="s">
        <v>179</v>
      </c>
      <c r="T2222" t="s">
        <v>82</v>
      </c>
      <c r="U2222" t="s"/>
      <c r="V2222" t="s">
        <v>83</v>
      </c>
      <c r="W2222" t="s">
        <v>84</v>
      </c>
      <c r="X2222" t="s"/>
      <c r="Y2222" t="s">
        <v>85</v>
      </c>
      <c r="Z2222">
        <f>HYPERLINK("https://hotelmonitor-cachepage.eclerx.com/savepage/tk_1543901698226284_sr_2151.html","info")</f>
        <v/>
      </c>
      <c r="AA2222" t="n">
        <v>70164</v>
      </c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87</v>
      </c>
      <c r="AO2222" t="s"/>
      <c r="AP2222" t="n">
        <v>90</v>
      </c>
      <c r="AQ2222" t="s">
        <v>88</v>
      </c>
      <c r="AR2222" t="s">
        <v>116</v>
      </c>
      <c r="AS2222" t="s"/>
      <c r="AT2222" t="s">
        <v>90</v>
      </c>
      <c r="AU2222" t="s"/>
      <c r="AV2222" t="s"/>
      <c r="AW2222" t="s"/>
      <c r="AX2222" t="s"/>
      <c r="AY2222" t="n">
        <v>2311974</v>
      </c>
      <c r="AZ2222" t="s">
        <v>1000</v>
      </c>
      <c r="BA2222" t="s"/>
      <c r="BB2222" t="n">
        <v>28211</v>
      </c>
      <c r="BC2222" t="n">
        <v>10.026124119759</v>
      </c>
      <c r="BD2222" t="n">
        <v>53.550711234534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92</v>
      </c>
    </row>
    <row r="2223" spans="1:70">
      <c r="A2223" t="s">
        <v>97</v>
      </c>
      <c r="B2223" t="s">
        <v>71</v>
      </c>
      <c r="C2223" t="s">
        <v>98</v>
      </c>
      <c r="D2223" t="n">
        <v>2</v>
      </c>
      <c r="E2223" t="s">
        <v>997</v>
      </c>
      <c r="F2223" t="n">
        <v>357280</v>
      </c>
      <c r="G2223" t="s">
        <v>74</v>
      </c>
      <c r="H2223" t="s">
        <v>75</v>
      </c>
      <c r="I2223" t="s"/>
      <c r="J2223" t="s">
        <v>74</v>
      </c>
      <c r="K2223" t="n">
        <v>111</v>
      </c>
      <c r="L2223" t="s">
        <v>76</v>
      </c>
      <c r="M2223" t="s"/>
      <c r="N2223" t="s">
        <v>342</v>
      </c>
      <c r="O2223" t="s">
        <v>78</v>
      </c>
      <c r="P2223" t="s">
        <v>999</v>
      </c>
      <c r="Q2223" t="s"/>
      <c r="R2223" t="s">
        <v>80</v>
      </c>
      <c r="S2223" t="s">
        <v>179</v>
      </c>
      <c r="T2223" t="s">
        <v>82</v>
      </c>
      <c r="U2223" t="s"/>
      <c r="V2223" t="s">
        <v>83</v>
      </c>
      <c r="W2223" t="s">
        <v>84</v>
      </c>
      <c r="X2223" t="s"/>
      <c r="Y2223" t="s">
        <v>85</v>
      </c>
      <c r="Z2223">
        <f>HYPERLINK("https://hotelmonitor-cachepage.eclerx.com/savepage/tk_1543901698226284_sr_2151.html","info")</f>
        <v/>
      </c>
      <c r="AA2223" t="n">
        <v>70164</v>
      </c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87</v>
      </c>
      <c r="AO2223" t="s"/>
      <c r="AP2223" t="n">
        <v>90</v>
      </c>
      <c r="AQ2223" t="s">
        <v>88</v>
      </c>
      <c r="AR2223" t="s">
        <v>107</v>
      </c>
      <c r="AS2223" t="s"/>
      <c r="AT2223" t="s">
        <v>90</v>
      </c>
      <c r="AU2223" t="s"/>
      <c r="AV2223" t="s"/>
      <c r="AW2223" t="s"/>
      <c r="AX2223" t="s"/>
      <c r="AY2223" t="n">
        <v>2311974</v>
      </c>
      <c r="AZ2223" t="s">
        <v>1000</v>
      </c>
      <c r="BA2223" t="s"/>
      <c r="BB2223" t="n">
        <v>28211</v>
      </c>
      <c r="BC2223" t="n">
        <v>10.026124119759</v>
      </c>
      <c r="BD2223" t="n">
        <v>53.550711234534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92</v>
      </c>
    </row>
    <row r="2224" spans="1:70">
      <c r="A2224" t="s">
        <v>97</v>
      </c>
      <c r="B2224" t="s">
        <v>71</v>
      </c>
      <c r="C2224" t="s">
        <v>98</v>
      </c>
      <c r="D2224" t="n">
        <v>2</v>
      </c>
      <c r="E2224" t="s">
        <v>997</v>
      </c>
      <c r="F2224" t="n">
        <v>357280</v>
      </c>
      <c r="G2224" t="s">
        <v>74</v>
      </c>
      <c r="H2224" t="s">
        <v>75</v>
      </c>
      <c r="I2224" t="s"/>
      <c r="J2224" t="s">
        <v>74</v>
      </c>
      <c r="K2224" t="n">
        <v>112</v>
      </c>
      <c r="L2224" t="s">
        <v>76</v>
      </c>
      <c r="M2224" t="s"/>
      <c r="N2224" t="s">
        <v>135</v>
      </c>
      <c r="O2224" t="s">
        <v>78</v>
      </c>
      <c r="P2224" t="s">
        <v>999</v>
      </c>
      <c r="Q2224" t="s"/>
      <c r="R2224" t="s">
        <v>80</v>
      </c>
      <c r="S2224" t="s">
        <v>344</v>
      </c>
      <c r="T2224" t="s">
        <v>82</v>
      </c>
      <c r="U2224" t="s"/>
      <c r="V2224" t="s">
        <v>83</v>
      </c>
      <c r="W2224" t="s">
        <v>84</v>
      </c>
      <c r="X2224" t="s"/>
      <c r="Y2224" t="s">
        <v>85</v>
      </c>
      <c r="Z2224">
        <f>HYPERLINK("https://hotelmonitor-cachepage.eclerx.com/savepage/tk_1543901698226284_sr_2151.html","info")</f>
        <v/>
      </c>
      <c r="AA2224" t="n">
        <v>70164</v>
      </c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87</v>
      </c>
      <c r="AO2224" t="s"/>
      <c r="AP2224" t="n">
        <v>90</v>
      </c>
      <c r="AQ2224" t="s">
        <v>88</v>
      </c>
      <c r="AR2224" t="s">
        <v>110</v>
      </c>
      <c r="AS2224" t="s"/>
      <c r="AT2224" t="s">
        <v>90</v>
      </c>
      <c r="AU2224" t="s"/>
      <c r="AV2224" t="s"/>
      <c r="AW2224" t="s"/>
      <c r="AX2224" t="s"/>
      <c r="AY2224" t="n">
        <v>2311974</v>
      </c>
      <c r="AZ2224" t="s">
        <v>1000</v>
      </c>
      <c r="BA2224" t="s"/>
      <c r="BB2224" t="n">
        <v>28211</v>
      </c>
      <c r="BC2224" t="n">
        <v>10.026124119759</v>
      </c>
      <c r="BD2224" t="n">
        <v>53.550711234534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92</v>
      </c>
    </row>
    <row r="2225" spans="1:70">
      <c r="A2225" t="s">
        <v>97</v>
      </c>
      <c r="B2225" t="s">
        <v>71</v>
      </c>
      <c r="C2225" t="s">
        <v>98</v>
      </c>
      <c r="D2225" t="n">
        <v>2</v>
      </c>
      <c r="E2225" t="s">
        <v>997</v>
      </c>
      <c r="F2225" t="n">
        <v>357280</v>
      </c>
      <c r="G2225" t="s">
        <v>74</v>
      </c>
      <c r="H2225" t="s">
        <v>75</v>
      </c>
      <c r="I2225" t="s"/>
      <c r="J2225" t="s">
        <v>74</v>
      </c>
      <c r="K2225" t="n">
        <v>112</v>
      </c>
      <c r="L2225" t="s">
        <v>76</v>
      </c>
      <c r="M2225" t="s"/>
      <c r="N2225" t="s">
        <v>77</v>
      </c>
      <c r="O2225" t="s">
        <v>78</v>
      </c>
      <c r="P2225" t="s">
        <v>999</v>
      </c>
      <c r="Q2225" t="s"/>
      <c r="R2225" t="s">
        <v>80</v>
      </c>
      <c r="S2225" t="s">
        <v>344</v>
      </c>
      <c r="T2225" t="s">
        <v>82</v>
      </c>
      <c r="U2225" t="s"/>
      <c r="V2225" t="s">
        <v>83</v>
      </c>
      <c r="W2225" t="s">
        <v>84</v>
      </c>
      <c r="X2225" t="s"/>
      <c r="Y2225" t="s">
        <v>85</v>
      </c>
      <c r="Z2225">
        <f>HYPERLINK("https://hotelmonitor-cachepage.eclerx.com/savepage/tk_1543901698226284_sr_2151.html","info")</f>
        <v/>
      </c>
      <c r="AA2225" t="n">
        <v>70164</v>
      </c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87</v>
      </c>
      <c r="AO2225" t="s"/>
      <c r="AP2225" t="n">
        <v>90</v>
      </c>
      <c r="AQ2225" t="s">
        <v>88</v>
      </c>
      <c r="AR2225" t="s">
        <v>119</v>
      </c>
      <c r="AS2225" t="s"/>
      <c r="AT2225" t="s">
        <v>90</v>
      </c>
      <c r="AU2225" t="s"/>
      <c r="AV2225" t="s"/>
      <c r="AW2225" t="s"/>
      <c r="AX2225" t="s"/>
      <c r="AY2225" t="n">
        <v>2311974</v>
      </c>
      <c r="AZ2225" t="s">
        <v>1000</v>
      </c>
      <c r="BA2225" t="s"/>
      <c r="BB2225" t="n">
        <v>28211</v>
      </c>
      <c r="BC2225" t="n">
        <v>10.026124119759</v>
      </c>
      <c r="BD2225" t="n">
        <v>53.550711234534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92</v>
      </c>
    </row>
    <row r="2226" spans="1:70">
      <c r="A2226" t="s">
        <v>97</v>
      </c>
      <c r="B2226" t="s">
        <v>71</v>
      </c>
      <c r="C2226" t="s">
        <v>98</v>
      </c>
      <c r="D2226" t="n">
        <v>2</v>
      </c>
      <c r="E2226" t="s">
        <v>997</v>
      </c>
      <c r="F2226" t="n">
        <v>357280</v>
      </c>
      <c r="G2226" t="s">
        <v>74</v>
      </c>
      <c r="H2226" t="s">
        <v>75</v>
      </c>
      <c r="I2226" t="s"/>
      <c r="J2226" t="s">
        <v>74</v>
      </c>
      <c r="K2226" t="n">
        <v>112</v>
      </c>
      <c r="L2226" t="s">
        <v>76</v>
      </c>
      <c r="M2226" t="s"/>
      <c r="N2226" t="s">
        <v>77</v>
      </c>
      <c r="O2226" t="s">
        <v>78</v>
      </c>
      <c r="P2226" t="s">
        <v>999</v>
      </c>
      <c r="Q2226" t="s"/>
      <c r="R2226" t="s">
        <v>80</v>
      </c>
      <c r="S2226" t="s">
        <v>344</v>
      </c>
      <c r="T2226" t="s">
        <v>82</v>
      </c>
      <c r="U2226" t="s"/>
      <c r="V2226" t="s">
        <v>83</v>
      </c>
      <c r="W2226" t="s">
        <v>84</v>
      </c>
      <c r="X2226" t="s"/>
      <c r="Y2226" t="s">
        <v>85</v>
      </c>
      <c r="Z2226">
        <f>HYPERLINK("https://hotelmonitor-cachepage.eclerx.com/savepage/tk_1543901698226284_sr_2151.html","info")</f>
        <v/>
      </c>
      <c r="AA2226" t="n">
        <v>70164</v>
      </c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87</v>
      </c>
      <c r="AO2226" t="s"/>
      <c r="AP2226" t="n">
        <v>90</v>
      </c>
      <c r="AQ2226" t="s">
        <v>88</v>
      </c>
      <c r="AR2226" t="s">
        <v>140</v>
      </c>
      <c r="AS2226" t="s"/>
      <c r="AT2226" t="s">
        <v>90</v>
      </c>
      <c r="AU2226" t="s"/>
      <c r="AV2226" t="s"/>
      <c r="AW2226" t="s"/>
      <c r="AX2226" t="s"/>
      <c r="AY2226" t="n">
        <v>2311974</v>
      </c>
      <c r="AZ2226" t="s">
        <v>1000</v>
      </c>
      <c r="BA2226" t="s"/>
      <c r="BB2226" t="n">
        <v>28211</v>
      </c>
      <c r="BC2226" t="n">
        <v>10.026124119759</v>
      </c>
      <c r="BD2226" t="n">
        <v>53.550711234534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92</v>
      </c>
    </row>
    <row r="2227" spans="1:70">
      <c r="A2227" t="s">
        <v>97</v>
      </c>
      <c r="B2227" t="s">
        <v>71</v>
      </c>
      <c r="C2227" t="s">
        <v>98</v>
      </c>
      <c r="D2227" t="n">
        <v>2</v>
      </c>
      <c r="E2227" t="s">
        <v>997</v>
      </c>
      <c r="F2227" t="n">
        <v>357280</v>
      </c>
      <c r="G2227" t="s">
        <v>74</v>
      </c>
      <c r="H2227" t="s">
        <v>75</v>
      </c>
      <c r="I2227" t="s"/>
      <c r="J2227" t="s">
        <v>74</v>
      </c>
      <c r="K2227" t="n">
        <v>112</v>
      </c>
      <c r="L2227" t="s">
        <v>76</v>
      </c>
      <c r="M2227" t="s"/>
      <c r="N2227" t="s">
        <v>141</v>
      </c>
      <c r="O2227" t="s">
        <v>78</v>
      </c>
      <c r="P2227" t="s">
        <v>999</v>
      </c>
      <c r="Q2227" t="s"/>
      <c r="R2227" t="s">
        <v>80</v>
      </c>
      <c r="S2227" t="s">
        <v>344</v>
      </c>
      <c r="T2227" t="s">
        <v>82</v>
      </c>
      <c r="U2227" t="s"/>
      <c r="V2227" t="s">
        <v>83</v>
      </c>
      <c r="W2227" t="s">
        <v>84</v>
      </c>
      <c r="X2227" t="s"/>
      <c r="Y2227" t="s">
        <v>85</v>
      </c>
      <c r="Z2227">
        <f>HYPERLINK("https://hotelmonitor-cachepage.eclerx.com/savepage/tk_1543901698226284_sr_2151.html","info")</f>
        <v/>
      </c>
      <c r="AA2227" t="n">
        <v>70164</v>
      </c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87</v>
      </c>
      <c r="AO2227" t="s"/>
      <c r="AP2227" t="n">
        <v>90</v>
      </c>
      <c r="AQ2227" t="s">
        <v>88</v>
      </c>
      <c r="AR2227" t="s">
        <v>89</v>
      </c>
      <c r="AS2227" t="s"/>
      <c r="AT2227" t="s">
        <v>90</v>
      </c>
      <c r="AU2227" t="s"/>
      <c r="AV2227" t="s"/>
      <c r="AW2227" t="s"/>
      <c r="AX2227" t="s"/>
      <c r="AY2227" t="n">
        <v>2311974</v>
      </c>
      <c r="AZ2227" t="s">
        <v>1000</v>
      </c>
      <c r="BA2227" t="s"/>
      <c r="BB2227" t="n">
        <v>28211</v>
      </c>
      <c r="BC2227" t="n">
        <v>10.026124119759</v>
      </c>
      <c r="BD2227" t="n">
        <v>53.550711234534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92</v>
      </c>
    </row>
    <row r="2228" spans="1:70">
      <c r="A2228" t="s">
        <v>97</v>
      </c>
      <c r="B2228" t="s">
        <v>71</v>
      </c>
      <c r="C2228" t="s">
        <v>98</v>
      </c>
      <c r="D2228" t="n">
        <v>2</v>
      </c>
      <c r="E2228" t="s">
        <v>997</v>
      </c>
      <c r="F2228" t="n">
        <v>357280</v>
      </c>
      <c r="G2228" t="s">
        <v>74</v>
      </c>
      <c r="H2228" t="s">
        <v>75</v>
      </c>
      <c r="I2228" t="s"/>
      <c r="J2228" t="s">
        <v>74</v>
      </c>
      <c r="K2228" t="n">
        <v>114</v>
      </c>
      <c r="L2228" t="s">
        <v>76</v>
      </c>
      <c r="M2228" t="s"/>
      <c r="N2228" t="s">
        <v>111</v>
      </c>
      <c r="O2228" t="s">
        <v>78</v>
      </c>
      <c r="P2228" t="s">
        <v>999</v>
      </c>
      <c r="Q2228" t="s"/>
      <c r="R2228" t="s">
        <v>80</v>
      </c>
      <c r="S2228" t="s">
        <v>284</v>
      </c>
      <c r="T2228" t="s">
        <v>82</v>
      </c>
      <c r="U2228" t="s"/>
      <c r="V2228" t="s">
        <v>83</v>
      </c>
      <c r="W2228" t="s">
        <v>84</v>
      </c>
      <c r="X2228" t="s"/>
      <c r="Y2228" t="s">
        <v>85</v>
      </c>
      <c r="Z2228">
        <f>HYPERLINK("https://hotelmonitor-cachepage.eclerx.com/savepage/tk_1543901698226284_sr_2151.html","info")</f>
        <v/>
      </c>
      <c r="AA2228" t="n">
        <v>70164</v>
      </c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87</v>
      </c>
      <c r="AO2228" t="s"/>
      <c r="AP2228" t="n">
        <v>90</v>
      </c>
      <c r="AQ2228" t="s">
        <v>88</v>
      </c>
      <c r="AR2228" t="s">
        <v>113</v>
      </c>
      <c r="AS2228" t="s"/>
      <c r="AT2228" t="s">
        <v>90</v>
      </c>
      <c r="AU2228" t="s"/>
      <c r="AV2228" t="s"/>
      <c r="AW2228" t="s"/>
      <c r="AX2228" t="s"/>
      <c r="AY2228" t="n">
        <v>2311974</v>
      </c>
      <c r="AZ2228" t="s">
        <v>1000</v>
      </c>
      <c r="BA2228" t="s"/>
      <c r="BB2228" t="n">
        <v>28211</v>
      </c>
      <c r="BC2228" t="n">
        <v>10.026124119759</v>
      </c>
      <c r="BD2228" t="n">
        <v>53.550711234534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92</v>
      </c>
    </row>
    <row r="2229" spans="1:70">
      <c r="A2229" t="s">
        <v>97</v>
      </c>
      <c r="B2229" t="s">
        <v>71</v>
      </c>
      <c r="C2229" t="s">
        <v>98</v>
      </c>
      <c r="D2229" t="n">
        <v>2</v>
      </c>
      <c r="E2229" t="s">
        <v>997</v>
      </c>
      <c r="F2229" t="n">
        <v>357280</v>
      </c>
      <c r="G2229" t="s">
        <v>74</v>
      </c>
      <c r="H2229" t="s">
        <v>75</v>
      </c>
      <c r="I2229" t="s"/>
      <c r="J2229" t="s">
        <v>74</v>
      </c>
      <c r="K2229" t="n">
        <v>116</v>
      </c>
      <c r="L2229" t="s">
        <v>76</v>
      </c>
      <c r="M2229" t="s"/>
      <c r="N2229" t="s">
        <v>93</v>
      </c>
      <c r="O2229" t="s">
        <v>78</v>
      </c>
      <c r="P2229" t="s">
        <v>999</v>
      </c>
      <c r="Q2229" t="s"/>
      <c r="R2229" t="s">
        <v>80</v>
      </c>
      <c r="S2229" t="s">
        <v>132</v>
      </c>
      <c r="T2229" t="s">
        <v>82</v>
      </c>
      <c r="U2229" t="s"/>
      <c r="V2229" t="s">
        <v>83</v>
      </c>
      <c r="W2229" t="s">
        <v>94</v>
      </c>
      <c r="X2229" t="s"/>
      <c r="Y2229" t="s">
        <v>85</v>
      </c>
      <c r="Z2229">
        <f>HYPERLINK("https://hotelmonitor-cachepage.eclerx.com/savepage/tk_1543901698226284_sr_2151.html","info")</f>
        <v/>
      </c>
      <c r="AA2229" t="n">
        <v>70164</v>
      </c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87</v>
      </c>
      <c r="AO2229" t="s"/>
      <c r="AP2229" t="n">
        <v>90</v>
      </c>
      <c r="AQ2229" t="s">
        <v>88</v>
      </c>
      <c r="AR2229" t="s">
        <v>89</v>
      </c>
      <c r="AS2229" t="s"/>
      <c r="AT2229" t="s">
        <v>90</v>
      </c>
      <c r="AU2229" t="s"/>
      <c r="AV2229" t="s"/>
      <c r="AW2229" t="s"/>
      <c r="AX2229" t="s"/>
      <c r="AY2229" t="n">
        <v>2311974</v>
      </c>
      <c r="AZ2229" t="s">
        <v>1000</v>
      </c>
      <c r="BA2229" t="s"/>
      <c r="BB2229" t="n">
        <v>28211</v>
      </c>
      <c r="BC2229" t="n">
        <v>10.026124119759</v>
      </c>
      <c r="BD2229" t="n">
        <v>53.550711234534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92</v>
      </c>
    </row>
    <row r="2230" spans="1:70">
      <c r="A2230" t="s">
        <v>97</v>
      </c>
      <c r="B2230" t="s">
        <v>71</v>
      </c>
      <c r="C2230" t="s">
        <v>98</v>
      </c>
      <c r="D2230" t="n">
        <v>2</v>
      </c>
      <c r="E2230" t="s">
        <v>997</v>
      </c>
      <c r="F2230" t="n">
        <v>357280</v>
      </c>
      <c r="G2230" t="s">
        <v>74</v>
      </c>
      <c r="H2230" t="s">
        <v>75</v>
      </c>
      <c r="I2230" t="s"/>
      <c r="J2230" t="s">
        <v>74</v>
      </c>
      <c r="K2230" t="n">
        <v>119</v>
      </c>
      <c r="L2230" t="s">
        <v>76</v>
      </c>
      <c r="M2230" t="s"/>
      <c r="N2230" t="s">
        <v>77</v>
      </c>
      <c r="O2230" t="s">
        <v>78</v>
      </c>
      <c r="P2230" t="s">
        <v>999</v>
      </c>
      <c r="Q2230" t="s"/>
      <c r="R2230" t="s">
        <v>80</v>
      </c>
      <c r="S2230" t="s">
        <v>623</v>
      </c>
      <c r="T2230" t="s">
        <v>82</v>
      </c>
      <c r="U2230" t="s"/>
      <c r="V2230" t="s">
        <v>83</v>
      </c>
      <c r="W2230" t="s">
        <v>84</v>
      </c>
      <c r="X2230" t="s"/>
      <c r="Y2230" t="s">
        <v>85</v>
      </c>
      <c r="Z2230">
        <f>HYPERLINK("https://hotelmonitor-cachepage.eclerx.com/savepage/tk_1543901698226284_sr_2151.html","info")</f>
        <v/>
      </c>
      <c r="AA2230" t="n">
        <v>70164</v>
      </c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87</v>
      </c>
      <c r="AO2230" t="s"/>
      <c r="AP2230" t="n">
        <v>90</v>
      </c>
      <c r="AQ2230" t="s">
        <v>88</v>
      </c>
      <c r="AR2230" t="s">
        <v>113</v>
      </c>
      <c r="AS2230" t="s"/>
      <c r="AT2230" t="s">
        <v>90</v>
      </c>
      <c r="AU2230" t="s"/>
      <c r="AV2230" t="s"/>
      <c r="AW2230" t="s"/>
      <c r="AX2230" t="s"/>
      <c r="AY2230" t="n">
        <v>2311974</v>
      </c>
      <c r="AZ2230" t="s">
        <v>1000</v>
      </c>
      <c r="BA2230" t="s"/>
      <c r="BB2230" t="n">
        <v>28211</v>
      </c>
      <c r="BC2230" t="n">
        <v>10.026124119759</v>
      </c>
      <c r="BD2230" t="n">
        <v>53.550711234534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92</v>
      </c>
    </row>
    <row r="2231" spans="1:70">
      <c r="A2231" t="s">
        <v>97</v>
      </c>
      <c r="B2231" t="s">
        <v>71</v>
      </c>
      <c r="C2231" t="s">
        <v>98</v>
      </c>
      <c r="D2231" t="n">
        <v>2</v>
      </c>
      <c r="E2231" t="s">
        <v>997</v>
      </c>
      <c r="F2231" t="n">
        <v>357280</v>
      </c>
      <c r="G2231" t="s">
        <v>74</v>
      </c>
      <c r="H2231" t="s">
        <v>75</v>
      </c>
      <c r="I2231" t="s"/>
      <c r="J2231" t="s">
        <v>74</v>
      </c>
      <c r="K2231" t="n">
        <v>122</v>
      </c>
      <c r="L2231" t="s">
        <v>76</v>
      </c>
      <c r="M2231" t="s"/>
      <c r="N2231" t="s">
        <v>127</v>
      </c>
      <c r="O2231" t="s">
        <v>78</v>
      </c>
      <c r="P2231" t="s">
        <v>999</v>
      </c>
      <c r="Q2231" t="s"/>
      <c r="R2231" t="s">
        <v>80</v>
      </c>
      <c r="S2231" t="s">
        <v>288</v>
      </c>
      <c r="T2231" t="s">
        <v>82</v>
      </c>
      <c r="U2231" t="s"/>
      <c r="V2231" t="s">
        <v>83</v>
      </c>
      <c r="W2231" t="s">
        <v>84</v>
      </c>
      <c r="X2231" t="s"/>
      <c r="Y2231" t="s">
        <v>85</v>
      </c>
      <c r="Z2231">
        <f>HYPERLINK("https://hotelmonitor-cachepage.eclerx.com/savepage/tk_1543901698226284_sr_2151.html","info")</f>
        <v/>
      </c>
      <c r="AA2231" t="n">
        <v>70164</v>
      </c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87</v>
      </c>
      <c r="AO2231" t="s"/>
      <c r="AP2231" t="n">
        <v>90</v>
      </c>
      <c r="AQ2231" t="s">
        <v>88</v>
      </c>
      <c r="AR2231" t="s">
        <v>103</v>
      </c>
      <c r="AS2231" t="s"/>
      <c r="AT2231" t="s">
        <v>90</v>
      </c>
      <c r="AU2231" t="s"/>
      <c r="AV2231" t="s"/>
      <c r="AW2231" t="s"/>
      <c r="AX2231" t="s"/>
      <c r="AY2231" t="n">
        <v>2311974</v>
      </c>
      <c r="AZ2231" t="s">
        <v>1000</v>
      </c>
      <c r="BA2231" t="s"/>
      <c r="BB2231" t="n">
        <v>28211</v>
      </c>
      <c r="BC2231" t="n">
        <v>10.026124119759</v>
      </c>
      <c r="BD2231" t="n">
        <v>53.550711234534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92</v>
      </c>
    </row>
    <row r="2232" spans="1:70">
      <c r="A2232" t="s">
        <v>97</v>
      </c>
      <c r="B2232" t="s">
        <v>71</v>
      </c>
      <c r="C2232" t="s">
        <v>98</v>
      </c>
      <c r="D2232" t="n">
        <v>2</v>
      </c>
      <c r="E2232" t="s">
        <v>997</v>
      </c>
      <c r="F2232" t="n">
        <v>357280</v>
      </c>
      <c r="G2232" t="s">
        <v>74</v>
      </c>
      <c r="H2232" t="s">
        <v>75</v>
      </c>
      <c r="I2232" t="s"/>
      <c r="J2232" t="s">
        <v>74</v>
      </c>
      <c r="K2232" t="n">
        <v>123</v>
      </c>
      <c r="L2232" t="s">
        <v>76</v>
      </c>
      <c r="M2232" t="s"/>
      <c r="N2232" t="s">
        <v>77</v>
      </c>
      <c r="O2232" t="s">
        <v>78</v>
      </c>
      <c r="P2232" t="s">
        <v>999</v>
      </c>
      <c r="Q2232" t="s"/>
      <c r="R2232" t="s">
        <v>80</v>
      </c>
      <c r="S2232" t="s">
        <v>270</v>
      </c>
      <c r="T2232" t="s">
        <v>82</v>
      </c>
      <c r="U2232" t="s"/>
      <c r="V2232" t="s">
        <v>83</v>
      </c>
      <c r="W2232" t="s">
        <v>84</v>
      </c>
      <c r="X2232" t="s"/>
      <c r="Y2232" t="s">
        <v>85</v>
      </c>
      <c r="Z2232">
        <f>HYPERLINK("https://hotelmonitor-cachepage.eclerx.com/savepage/tk_1543901698226284_sr_2151.html","info")</f>
        <v/>
      </c>
      <c r="AA2232" t="n">
        <v>70164</v>
      </c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87</v>
      </c>
      <c r="AO2232" t="s"/>
      <c r="AP2232" t="n">
        <v>90</v>
      </c>
      <c r="AQ2232" t="s">
        <v>88</v>
      </c>
      <c r="AR2232" t="s">
        <v>130</v>
      </c>
      <c r="AS2232" t="s"/>
      <c r="AT2232" t="s">
        <v>90</v>
      </c>
      <c r="AU2232" t="s"/>
      <c r="AV2232" t="s"/>
      <c r="AW2232" t="s"/>
      <c r="AX2232" t="s"/>
      <c r="AY2232" t="n">
        <v>2311974</v>
      </c>
      <c r="AZ2232" t="s">
        <v>1000</v>
      </c>
      <c r="BA2232" t="s"/>
      <c r="BB2232" t="n">
        <v>28211</v>
      </c>
      <c r="BC2232" t="n">
        <v>10.026124119759</v>
      </c>
      <c r="BD2232" t="n">
        <v>53.550711234534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92</v>
      </c>
    </row>
    <row r="2233" spans="1:70">
      <c r="A2233" t="s">
        <v>97</v>
      </c>
      <c r="B2233" t="s">
        <v>71</v>
      </c>
      <c r="C2233" t="s">
        <v>98</v>
      </c>
      <c r="D2233" t="n">
        <v>2</v>
      </c>
      <c r="E2233" t="s">
        <v>997</v>
      </c>
      <c r="F2233" t="n">
        <v>357280</v>
      </c>
      <c r="G2233" t="s">
        <v>74</v>
      </c>
      <c r="H2233" t="s">
        <v>75</v>
      </c>
      <c r="I2233" t="s"/>
      <c r="J2233" t="s">
        <v>74</v>
      </c>
      <c r="K2233" t="n">
        <v>131</v>
      </c>
      <c r="L2233" t="s">
        <v>76</v>
      </c>
      <c r="M2233" t="s"/>
      <c r="N2233" t="s">
        <v>77</v>
      </c>
      <c r="O2233" t="s">
        <v>78</v>
      </c>
      <c r="P2233" t="s">
        <v>999</v>
      </c>
      <c r="Q2233" t="s"/>
      <c r="R2233" t="s">
        <v>80</v>
      </c>
      <c r="S2233" t="s">
        <v>350</v>
      </c>
      <c r="T2233" t="s">
        <v>82</v>
      </c>
      <c r="U2233" t="s"/>
      <c r="V2233" t="s">
        <v>83</v>
      </c>
      <c r="W2233" t="s">
        <v>84</v>
      </c>
      <c r="X2233" t="s"/>
      <c r="Y2233" t="s">
        <v>85</v>
      </c>
      <c r="Z2233">
        <f>HYPERLINK("https://hotelmonitor-cachepage.eclerx.com/savepage/tk_1543901698226284_sr_2151.html","info")</f>
        <v/>
      </c>
      <c r="AA2233" t="n">
        <v>70164</v>
      </c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87</v>
      </c>
      <c r="AO2233" t="s"/>
      <c r="AP2233" t="n">
        <v>90</v>
      </c>
      <c r="AQ2233" t="s">
        <v>88</v>
      </c>
      <c r="AR2233" t="s">
        <v>89</v>
      </c>
      <c r="AS2233" t="s"/>
      <c r="AT2233" t="s">
        <v>90</v>
      </c>
      <c r="AU2233" t="s"/>
      <c r="AV2233" t="s"/>
      <c r="AW2233" t="s"/>
      <c r="AX2233" t="s"/>
      <c r="AY2233" t="n">
        <v>2311974</v>
      </c>
      <c r="AZ2233" t="s">
        <v>1000</v>
      </c>
      <c r="BA2233" t="s"/>
      <c r="BB2233" t="n">
        <v>28211</v>
      </c>
      <c r="BC2233" t="n">
        <v>10.026124119759</v>
      </c>
      <c r="BD2233" t="n">
        <v>53.550711234534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92</v>
      </c>
    </row>
    <row r="2234" spans="1:70">
      <c r="A2234" t="s">
        <v>97</v>
      </c>
      <c r="B2234" t="s">
        <v>71</v>
      </c>
      <c r="C2234" t="s">
        <v>98</v>
      </c>
      <c r="D2234" t="n">
        <v>2</v>
      </c>
      <c r="E2234" t="s">
        <v>997</v>
      </c>
      <c r="F2234" t="n">
        <v>357280</v>
      </c>
      <c r="G2234" t="s">
        <v>74</v>
      </c>
      <c r="H2234" t="s">
        <v>75</v>
      </c>
      <c r="I2234" t="s"/>
      <c r="J2234" t="s">
        <v>74</v>
      </c>
      <c r="K2234" t="n">
        <v>133</v>
      </c>
      <c r="L2234" t="s">
        <v>76</v>
      </c>
      <c r="M2234" t="s"/>
      <c r="N2234" t="s">
        <v>77</v>
      </c>
      <c r="O2234" t="s">
        <v>78</v>
      </c>
      <c r="P2234" t="s">
        <v>999</v>
      </c>
      <c r="Q2234" t="s"/>
      <c r="R2234" t="s">
        <v>80</v>
      </c>
      <c r="S2234" t="s">
        <v>273</v>
      </c>
      <c r="T2234" t="s">
        <v>82</v>
      </c>
      <c r="U2234" t="s"/>
      <c r="V2234" t="s">
        <v>83</v>
      </c>
      <c r="W2234" t="s">
        <v>84</v>
      </c>
      <c r="X2234" t="s"/>
      <c r="Y2234" t="s">
        <v>85</v>
      </c>
      <c r="Z2234">
        <f>HYPERLINK("https://hotelmonitor-cachepage.eclerx.com/savepage/tk_1543901698226284_sr_2151.html","info")</f>
        <v/>
      </c>
      <c r="AA2234" t="n">
        <v>70164</v>
      </c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87</v>
      </c>
      <c r="AO2234" t="s"/>
      <c r="AP2234" t="n">
        <v>90</v>
      </c>
      <c r="AQ2234" t="s">
        <v>88</v>
      </c>
      <c r="AR2234" t="s">
        <v>89</v>
      </c>
      <c r="AS2234" t="s"/>
      <c r="AT2234" t="s">
        <v>90</v>
      </c>
      <c r="AU2234" t="s"/>
      <c r="AV2234" t="s"/>
      <c r="AW2234" t="s"/>
      <c r="AX2234" t="s"/>
      <c r="AY2234" t="n">
        <v>2311974</v>
      </c>
      <c r="AZ2234" t="s">
        <v>1000</v>
      </c>
      <c r="BA2234" t="s"/>
      <c r="BB2234" t="n">
        <v>28211</v>
      </c>
      <c r="BC2234" t="n">
        <v>10.026124119759</v>
      </c>
      <c r="BD2234" t="n">
        <v>53.550711234534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92</v>
      </c>
    </row>
    <row r="2235" spans="1:70">
      <c r="A2235" t="s">
        <v>97</v>
      </c>
      <c r="B2235" t="s">
        <v>71</v>
      </c>
      <c r="C2235" t="s">
        <v>98</v>
      </c>
      <c r="D2235" t="n">
        <v>2</v>
      </c>
      <c r="E2235" t="s">
        <v>997</v>
      </c>
      <c r="F2235" t="n">
        <v>357280</v>
      </c>
      <c r="G2235" t="s">
        <v>74</v>
      </c>
      <c r="H2235" t="s">
        <v>75</v>
      </c>
      <c r="I2235" t="s"/>
      <c r="J2235" t="s">
        <v>74</v>
      </c>
      <c r="K2235" t="n">
        <v>197</v>
      </c>
      <c r="L2235" t="s">
        <v>76</v>
      </c>
      <c r="M2235" t="s"/>
      <c r="N2235" t="s">
        <v>342</v>
      </c>
      <c r="O2235" t="s">
        <v>78</v>
      </c>
      <c r="P2235" t="s">
        <v>999</v>
      </c>
      <c r="Q2235" t="s"/>
      <c r="R2235" t="s">
        <v>80</v>
      </c>
      <c r="S2235" t="s">
        <v>192</v>
      </c>
      <c r="T2235" t="s">
        <v>82</v>
      </c>
      <c r="U2235" t="s"/>
      <c r="V2235" t="s">
        <v>83</v>
      </c>
      <c r="W2235" t="s">
        <v>84</v>
      </c>
      <c r="X2235" t="s"/>
      <c r="Y2235" t="s">
        <v>85</v>
      </c>
      <c r="Z2235">
        <f>HYPERLINK("https://hotelmonitor-cachepage.eclerx.com/savepage/tk_1543901698226284_sr_2151.html","info")</f>
        <v/>
      </c>
      <c r="AA2235" t="n">
        <v>70164</v>
      </c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87</v>
      </c>
      <c r="AO2235" t="s"/>
      <c r="AP2235" t="n">
        <v>90</v>
      </c>
      <c r="AQ2235" t="s">
        <v>88</v>
      </c>
      <c r="AR2235" t="s">
        <v>107</v>
      </c>
      <c r="AS2235" t="s"/>
      <c r="AT2235" t="s">
        <v>90</v>
      </c>
      <c r="AU2235" t="s"/>
      <c r="AV2235" t="s"/>
      <c r="AW2235" t="s"/>
      <c r="AX2235" t="s"/>
      <c r="AY2235" t="n">
        <v>2311974</v>
      </c>
      <c r="AZ2235" t="s">
        <v>1000</v>
      </c>
      <c r="BA2235" t="s"/>
      <c r="BB2235" t="n">
        <v>28211</v>
      </c>
      <c r="BC2235" t="n">
        <v>10.026124119759</v>
      </c>
      <c r="BD2235" t="n">
        <v>53.550711234534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92</v>
      </c>
    </row>
    <row r="2236" spans="1:70">
      <c r="A2236" t="s">
        <v>97</v>
      </c>
      <c r="B2236" t="s">
        <v>71</v>
      </c>
      <c r="C2236" t="s">
        <v>98</v>
      </c>
      <c r="D2236" t="n">
        <v>2</v>
      </c>
      <c r="E2236" t="s">
        <v>997</v>
      </c>
      <c r="F2236" t="n">
        <v>357280</v>
      </c>
      <c r="G2236" t="s">
        <v>74</v>
      </c>
      <c r="H2236" t="s">
        <v>75</v>
      </c>
      <c r="I2236" t="s"/>
      <c r="J2236" t="s">
        <v>74</v>
      </c>
      <c r="K2236" t="n">
        <v>201</v>
      </c>
      <c r="L2236" t="s">
        <v>76</v>
      </c>
      <c r="M2236" t="s"/>
      <c r="N2236" t="s">
        <v>159</v>
      </c>
      <c r="O2236" t="s">
        <v>78</v>
      </c>
      <c r="P2236" t="s">
        <v>999</v>
      </c>
      <c r="Q2236" t="s"/>
      <c r="R2236" t="s">
        <v>80</v>
      </c>
      <c r="S2236" t="s">
        <v>465</v>
      </c>
      <c r="T2236" t="s">
        <v>82</v>
      </c>
      <c r="U2236" t="s"/>
      <c r="V2236" t="s">
        <v>83</v>
      </c>
      <c r="W2236" t="s">
        <v>84</v>
      </c>
      <c r="X2236" t="s"/>
      <c r="Y2236" t="s">
        <v>85</v>
      </c>
      <c r="Z2236">
        <f>HYPERLINK("https://hotelmonitor-cachepage.eclerx.com/savepage/tk_1543901698226284_sr_2151.html","info")</f>
        <v/>
      </c>
      <c r="AA2236" t="n">
        <v>70164</v>
      </c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87</v>
      </c>
      <c r="AO2236" t="s"/>
      <c r="AP2236" t="n">
        <v>90</v>
      </c>
      <c r="AQ2236" t="s">
        <v>88</v>
      </c>
      <c r="AR2236" t="s">
        <v>156</v>
      </c>
      <c r="AS2236" t="s"/>
      <c r="AT2236" t="s">
        <v>90</v>
      </c>
      <c r="AU2236" t="s"/>
      <c r="AV2236" t="s"/>
      <c r="AW2236" t="s"/>
      <c r="AX2236" t="s"/>
      <c r="AY2236" t="n">
        <v>2311974</v>
      </c>
      <c r="AZ2236" t="s">
        <v>1000</v>
      </c>
      <c r="BA2236" t="s"/>
      <c r="BB2236" t="n">
        <v>28211</v>
      </c>
      <c r="BC2236" t="n">
        <v>10.026124119759</v>
      </c>
      <c r="BD2236" t="n">
        <v>53.550711234534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92</v>
      </c>
    </row>
    <row r="2237" spans="1:70">
      <c r="A2237" t="s">
        <v>97</v>
      </c>
      <c r="B2237" t="s">
        <v>71</v>
      </c>
      <c r="C2237" t="s">
        <v>98</v>
      </c>
      <c r="D2237" t="n">
        <v>2</v>
      </c>
      <c r="E2237" t="s">
        <v>997</v>
      </c>
      <c r="F2237" t="n">
        <v>357280</v>
      </c>
      <c r="G2237" t="s">
        <v>74</v>
      </c>
      <c r="H2237" t="s">
        <v>75</v>
      </c>
      <c r="I2237" t="s"/>
      <c r="J2237" t="s">
        <v>74</v>
      </c>
      <c r="K2237" t="n">
        <v>201</v>
      </c>
      <c r="L2237" t="s">
        <v>76</v>
      </c>
      <c r="M2237" t="s"/>
      <c r="N2237" t="s">
        <v>559</v>
      </c>
      <c r="O2237" t="s">
        <v>78</v>
      </c>
      <c r="P2237" t="s">
        <v>999</v>
      </c>
      <c r="Q2237" t="s"/>
      <c r="R2237" t="s">
        <v>80</v>
      </c>
      <c r="S2237" t="s">
        <v>465</v>
      </c>
      <c r="T2237" t="s">
        <v>82</v>
      </c>
      <c r="U2237" t="s"/>
      <c r="V2237" t="s">
        <v>83</v>
      </c>
      <c r="W2237" t="s">
        <v>84</v>
      </c>
      <c r="X2237" t="s"/>
      <c r="Y2237" t="s">
        <v>85</v>
      </c>
      <c r="Z2237">
        <f>HYPERLINK("https://hotelmonitor-cachepage.eclerx.com/savepage/tk_1543901698226284_sr_2151.html","info")</f>
        <v/>
      </c>
      <c r="AA2237" t="n">
        <v>70164</v>
      </c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87</v>
      </c>
      <c r="AO2237" t="s"/>
      <c r="AP2237" t="n">
        <v>90</v>
      </c>
      <c r="AQ2237" t="s">
        <v>88</v>
      </c>
      <c r="AR2237" t="s">
        <v>156</v>
      </c>
      <c r="AS2237" t="s"/>
      <c r="AT2237" t="s">
        <v>90</v>
      </c>
      <c r="AU2237" t="s"/>
      <c r="AV2237" t="s"/>
      <c r="AW2237" t="s"/>
      <c r="AX2237" t="s"/>
      <c r="AY2237" t="n">
        <v>2311974</v>
      </c>
      <c r="AZ2237" t="s">
        <v>1000</v>
      </c>
      <c r="BA2237" t="s"/>
      <c r="BB2237" t="n">
        <v>28211</v>
      </c>
      <c r="BC2237" t="n">
        <v>10.026124119759</v>
      </c>
      <c r="BD2237" t="n">
        <v>53.550711234534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92</v>
      </c>
    </row>
    <row r="2238" spans="1:70">
      <c r="A2238" t="s">
        <v>97</v>
      </c>
      <c r="B2238" t="s">
        <v>71</v>
      </c>
      <c r="C2238" t="s">
        <v>98</v>
      </c>
      <c r="D2238" t="n">
        <v>2</v>
      </c>
      <c r="E2238" t="s">
        <v>997</v>
      </c>
      <c r="F2238" t="n">
        <v>357280</v>
      </c>
      <c r="G2238" t="s">
        <v>74</v>
      </c>
      <c r="H2238" t="s">
        <v>75</v>
      </c>
      <c r="I2238" t="s"/>
      <c r="J2238" t="s">
        <v>74</v>
      </c>
      <c r="K2238" t="n">
        <v>211</v>
      </c>
      <c r="L2238" t="s">
        <v>76</v>
      </c>
      <c r="M2238" t="s"/>
      <c r="N2238" t="s">
        <v>77</v>
      </c>
      <c r="O2238" t="s">
        <v>78</v>
      </c>
      <c r="P2238" t="s">
        <v>999</v>
      </c>
      <c r="Q2238" t="s"/>
      <c r="R2238" t="s">
        <v>80</v>
      </c>
      <c r="S2238" t="s">
        <v>493</v>
      </c>
      <c r="T2238" t="s">
        <v>82</v>
      </c>
      <c r="U2238" t="s"/>
      <c r="V2238" t="s">
        <v>83</v>
      </c>
      <c r="W2238" t="s">
        <v>84</v>
      </c>
      <c r="X2238" t="s"/>
      <c r="Y2238" t="s">
        <v>85</v>
      </c>
      <c r="Z2238">
        <f>HYPERLINK("https://hotelmonitor-cachepage.eclerx.com/savepage/tk_1543901698226284_sr_2151.html","info")</f>
        <v/>
      </c>
      <c r="AA2238" t="n">
        <v>70164</v>
      </c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87</v>
      </c>
      <c r="AO2238" t="s"/>
      <c r="AP2238" t="n">
        <v>90</v>
      </c>
      <c r="AQ2238" t="s">
        <v>88</v>
      </c>
      <c r="AR2238" t="s">
        <v>156</v>
      </c>
      <c r="AS2238" t="s"/>
      <c r="AT2238" t="s">
        <v>90</v>
      </c>
      <c r="AU2238" t="s"/>
      <c r="AV2238" t="s"/>
      <c r="AW2238" t="s"/>
      <c r="AX2238" t="s"/>
      <c r="AY2238" t="n">
        <v>2311974</v>
      </c>
      <c r="AZ2238" t="s">
        <v>1000</v>
      </c>
      <c r="BA2238" t="s"/>
      <c r="BB2238" t="n">
        <v>28211</v>
      </c>
      <c r="BC2238" t="n">
        <v>10.026124119759</v>
      </c>
      <c r="BD2238" t="n">
        <v>53.550711234534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92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1002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177</v>
      </c>
      <c r="L2239" t="s">
        <v>76</v>
      </c>
      <c r="M2239" t="s"/>
      <c r="N2239" t="s">
        <v>1003</v>
      </c>
      <c r="O2239" t="s">
        <v>78</v>
      </c>
      <c r="P2239" t="s">
        <v>1002</v>
      </c>
      <c r="Q2239" t="s"/>
      <c r="R2239" t="s">
        <v>80</v>
      </c>
      <c r="S2239" t="s">
        <v>375</v>
      </c>
      <c r="T2239" t="s">
        <v>82</v>
      </c>
      <c r="U2239" t="s"/>
      <c r="V2239" t="s">
        <v>83</v>
      </c>
      <c r="W2239" t="s">
        <v>84</v>
      </c>
      <c r="X2239" t="s"/>
      <c r="Y2239" t="s">
        <v>85</v>
      </c>
      <c r="Z2239">
        <f>HYPERLINK("https://hotelmonitor-cachepage.eclerx.com/savepage/tk_15439114779569602_sr_2152.html","info")</f>
        <v/>
      </c>
      <c r="AA2239" t="n">
        <v>-2311829</v>
      </c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87</v>
      </c>
      <c r="AO2239" t="s"/>
      <c r="AP2239" t="n">
        <v>18</v>
      </c>
      <c r="AQ2239" t="s">
        <v>88</v>
      </c>
      <c r="AR2239" t="s">
        <v>107</v>
      </c>
      <c r="AS2239" t="s"/>
      <c r="AT2239" t="s">
        <v>90</v>
      </c>
      <c r="AU2239" t="s"/>
      <c r="AV2239" t="s"/>
      <c r="AW2239" t="s"/>
      <c r="AX2239" t="s"/>
      <c r="AY2239" t="n">
        <v>2311829</v>
      </c>
      <c r="AZ2239" t="s">
        <v>1004</v>
      </c>
      <c r="BA2239" t="s"/>
      <c r="BB2239" t="n">
        <v>134301</v>
      </c>
      <c r="BC2239" t="n">
        <v>9.995448250332</v>
      </c>
      <c r="BD2239" t="n">
        <v>53.543616586999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92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1002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178</v>
      </c>
      <c r="L2240" t="s">
        <v>76</v>
      </c>
      <c r="M2240" t="s"/>
      <c r="N2240" t="s">
        <v>77</v>
      </c>
      <c r="O2240" t="s">
        <v>78</v>
      </c>
      <c r="P2240" t="s">
        <v>1002</v>
      </c>
      <c r="Q2240" t="s"/>
      <c r="R2240" t="s">
        <v>80</v>
      </c>
      <c r="S2240" t="s">
        <v>599</v>
      </c>
      <c r="T2240" t="s">
        <v>82</v>
      </c>
      <c r="U2240" t="s"/>
      <c r="V2240" t="s">
        <v>83</v>
      </c>
      <c r="W2240" t="s">
        <v>84</v>
      </c>
      <c r="X2240" t="s"/>
      <c r="Y2240" t="s">
        <v>85</v>
      </c>
      <c r="Z2240">
        <f>HYPERLINK("https://hotelmonitor-cachepage.eclerx.com/savepage/tk_15439114779569602_sr_2152.html","info")</f>
        <v/>
      </c>
      <c r="AA2240" t="n">
        <v>-2311829</v>
      </c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87</v>
      </c>
      <c r="AO2240" t="s"/>
      <c r="AP2240" t="n">
        <v>18</v>
      </c>
      <c r="AQ2240" t="s">
        <v>88</v>
      </c>
      <c r="AR2240" t="s">
        <v>119</v>
      </c>
      <c r="AS2240" t="s"/>
      <c r="AT2240" t="s">
        <v>90</v>
      </c>
      <c r="AU2240" t="s"/>
      <c r="AV2240" t="s"/>
      <c r="AW2240" t="s"/>
      <c r="AX2240" t="s"/>
      <c r="AY2240" t="n">
        <v>2311829</v>
      </c>
      <c r="AZ2240" t="s">
        <v>1004</v>
      </c>
      <c r="BA2240" t="s"/>
      <c r="BB2240" t="n">
        <v>134301</v>
      </c>
      <c r="BC2240" t="n">
        <v>9.995448250332</v>
      </c>
      <c r="BD2240" t="n">
        <v>53.543616586999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92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1002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178</v>
      </c>
      <c r="L2241" t="s">
        <v>76</v>
      </c>
      <c r="M2241" t="s"/>
      <c r="N2241" t="s">
        <v>77</v>
      </c>
      <c r="O2241" t="s">
        <v>78</v>
      </c>
      <c r="P2241" t="s">
        <v>1002</v>
      </c>
      <c r="Q2241" t="s"/>
      <c r="R2241" t="s">
        <v>80</v>
      </c>
      <c r="S2241" t="s">
        <v>599</v>
      </c>
      <c r="T2241" t="s">
        <v>82</v>
      </c>
      <c r="U2241" t="s"/>
      <c r="V2241" t="s">
        <v>83</v>
      </c>
      <c r="W2241" t="s">
        <v>84</v>
      </c>
      <c r="X2241" t="s"/>
      <c r="Y2241" t="s">
        <v>85</v>
      </c>
      <c r="Z2241">
        <f>HYPERLINK("https://hotelmonitor-cachepage.eclerx.com/savepage/tk_15439114779569602_sr_2152.html","info")</f>
        <v/>
      </c>
      <c r="AA2241" t="n">
        <v>-2311829</v>
      </c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87</v>
      </c>
      <c r="AO2241" t="s"/>
      <c r="AP2241" t="n">
        <v>18</v>
      </c>
      <c r="AQ2241" t="s">
        <v>88</v>
      </c>
      <c r="AR2241" t="s">
        <v>140</v>
      </c>
      <c r="AS2241" t="s"/>
      <c r="AT2241" t="s">
        <v>90</v>
      </c>
      <c r="AU2241" t="s"/>
      <c r="AV2241" t="s"/>
      <c r="AW2241" t="s"/>
      <c r="AX2241" t="s"/>
      <c r="AY2241" t="n">
        <v>2311829</v>
      </c>
      <c r="AZ2241" t="s">
        <v>1004</v>
      </c>
      <c r="BA2241" t="s"/>
      <c r="BB2241" t="n">
        <v>134301</v>
      </c>
      <c r="BC2241" t="n">
        <v>9.995448250332</v>
      </c>
      <c r="BD2241" t="n">
        <v>53.543616586999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92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1002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178</v>
      </c>
      <c r="L2242" t="s">
        <v>76</v>
      </c>
      <c r="M2242" t="s"/>
      <c r="N2242" t="s">
        <v>141</v>
      </c>
      <c r="O2242" t="s">
        <v>78</v>
      </c>
      <c r="P2242" t="s">
        <v>1002</v>
      </c>
      <c r="Q2242" t="s"/>
      <c r="R2242" t="s">
        <v>80</v>
      </c>
      <c r="S2242" t="s">
        <v>599</v>
      </c>
      <c r="T2242" t="s">
        <v>82</v>
      </c>
      <c r="U2242" t="s"/>
      <c r="V2242" t="s">
        <v>83</v>
      </c>
      <c r="W2242" t="s">
        <v>84</v>
      </c>
      <c r="X2242" t="s"/>
      <c r="Y2242" t="s">
        <v>85</v>
      </c>
      <c r="Z2242">
        <f>HYPERLINK("https://hotelmonitor-cachepage.eclerx.com/savepage/tk_15439114779569602_sr_2152.html","info")</f>
        <v/>
      </c>
      <c r="AA2242" t="n">
        <v>-2311829</v>
      </c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87</v>
      </c>
      <c r="AO2242" t="s"/>
      <c r="AP2242" t="n">
        <v>18</v>
      </c>
      <c r="AQ2242" t="s">
        <v>88</v>
      </c>
      <c r="AR2242" t="s">
        <v>89</v>
      </c>
      <c r="AS2242" t="s"/>
      <c r="AT2242" t="s">
        <v>90</v>
      </c>
      <c r="AU2242" t="s"/>
      <c r="AV2242" t="s"/>
      <c r="AW2242" t="s"/>
      <c r="AX2242" t="s"/>
      <c r="AY2242" t="n">
        <v>2311829</v>
      </c>
      <c r="AZ2242" t="s">
        <v>1004</v>
      </c>
      <c r="BA2242" t="s"/>
      <c r="BB2242" t="n">
        <v>134301</v>
      </c>
      <c r="BC2242" t="n">
        <v>9.995448250332</v>
      </c>
      <c r="BD2242" t="n">
        <v>53.543616586999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92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1002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200</v>
      </c>
      <c r="L2243" t="s">
        <v>76</v>
      </c>
      <c r="M2243" t="s"/>
      <c r="N2243" t="s">
        <v>1005</v>
      </c>
      <c r="O2243" t="s">
        <v>78</v>
      </c>
      <c r="P2243" t="s">
        <v>1002</v>
      </c>
      <c r="Q2243" t="s"/>
      <c r="R2243" t="s">
        <v>80</v>
      </c>
      <c r="S2243" t="s">
        <v>755</v>
      </c>
      <c r="T2243" t="s">
        <v>82</v>
      </c>
      <c r="U2243" t="s"/>
      <c r="V2243" t="s">
        <v>83</v>
      </c>
      <c r="W2243" t="s">
        <v>84</v>
      </c>
      <c r="X2243" t="s"/>
      <c r="Y2243" t="s">
        <v>85</v>
      </c>
      <c r="Z2243">
        <f>HYPERLINK("https://hotelmonitor-cachepage.eclerx.com/savepage/tk_15439114779569602_sr_2152.html","info")</f>
        <v/>
      </c>
      <c r="AA2243" t="n">
        <v>-2311829</v>
      </c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87</v>
      </c>
      <c r="AO2243" t="s"/>
      <c r="AP2243" t="n">
        <v>18</v>
      </c>
      <c r="AQ2243" t="s">
        <v>88</v>
      </c>
      <c r="AR2243" t="s">
        <v>107</v>
      </c>
      <c r="AS2243" t="s"/>
      <c r="AT2243" t="s">
        <v>90</v>
      </c>
      <c r="AU2243" t="s"/>
      <c r="AV2243" t="s"/>
      <c r="AW2243" t="s"/>
      <c r="AX2243" t="s"/>
      <c r="AY2243" t="n">
        <v>2311829</v>
      </c>
      <c r="AZ2243" t="s">
        <v>1004</v>
      </c>
      <c r="BA2243" t="s"/>
      <c r="BB2243" t="n">
        <v>134301</v>
      </c>
      <c r="BC2243" t="n">
        <v>9.995448250332</v>
      </c>
      <c r="BD2243" t="n">
        <v>53.543616586999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92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1002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203</v>
      </c>
      <c r="L2244" t="s">
        <v>76</v>
      </c>
      <c r="M2244" t="s"/>
      <c r="N2244" t="s">
        <v>1006</v>
      </c>
      <c r="O2244" t="s">
        <v>78</v>
      </c>
      <c r="P2244" t="s">
        <v>1002</v>
      </c>
      <c r="Q2244" t="s"/>
      <c r="R2244" t="s">
        <v>80</v>
      </c>
      <c r="S2244" t="s">
        <v>506</v>
      </c>
      <c r="T2244" t="s">
        <v>82</v>
      </c>
      <c r="U2244" t="s"/>
      <c r="V2244" t="s">
        <v>83</v>
      </c>
      <c r="W2244" t="s">
        <v>84</v>
      </c>
      <c r="X2244" t="s"/>
      <c r="Y2244" t="s">
        <v>85</v>
      </c>
      <c r="Z2244">
        <f>HYPERLINK("https://hotelmonitor-cachepage.eclerx.com/savepage/tk_15439114779569602_sr_2152.html","info")</f>
        <v/>
      </c>
      <c r="AA2244" t="n">
        <v>-2311829</v>
      </c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87</v>
      </c>
      <c r="AO2244" t="s"/>
      <c r="AP2244" t="n">
        <v>18</v>
      </c>
      <c r="AQ2244" t="s">
        <v>88</v>
      </c>
      <c r="AR2244" t="s">
        <v>119</v>
      </c>
      <c r="AS2244" t="s"/>
      <c r="AT2244" t="s">
        <v>90</v>
      </c>
      <c r="AU2244" t="s"/>
      <c r="AV2244" t="s"/>
      <c r="AW2244" t="s"/>
      <c r="AX2244" t="s"/>
      <c r="AY2244" t="n">
        <v>2311829</v>
      </c>
      <c r="AZ2244" t="s">
        <v>1004</v>
      </c>
      <c r="BA2244" t="s"/>
      <c r="BB2244" t="n">
        <v>134301</v>
      </c>
      <c r="BC2244" t="n">
        <v>9.995448250332</v>
      </c>
      <c r="BD2244" t="n">
        <v>53.543616586999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92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1002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203</v>
      </c>
      <c r="L2245" t="s">
        <v>76</v>
      </c>
      <c r="M2245" t="s"/>
      <c r="N2245" t="s">
        <v>1006</v>
      </c>
      <c r="O2245" t="s">
        <v>78</v>
      </c>
      <c r="P2245" t="s">
        <v>1002</v>
      </c>
      <c r="Q2245" t="s"/>
      <c r="R2245" t="s">
        <v>80</v>
      </c>
      <c r="S2245" t="s">
        <v>506</v>
      </c>
      <c r="T2245" t="s">
        <v>82</v>
      </c>
      <c r="U2245" t="s"/>
      <c r="V2245" t="s">
        <v>83</v>
      </c>
      <c r="W2245" t="s">
        <v>84</v>
      </c>
      <c r="X2245" t="s"/>
      <c r="Y2245" t="s">
        <v>85</v>
      </c>
      <c r="Z2245">
        <f>HYPERLINK("https://hotelmonitor-cachepage.eclerx.com/savepage/tk_15439114779569602_sr_2152.html","info")</f>
        <v/>
      </c>
      <c r="AA2245" t="n">
        <v>-2311829</v>
      </c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87</v>
      </c>
      <c r="AO2245" t="s"/>
      <c r="AP2245" t="n">
        <v>18</v>
      </c>
      <c r="AQ2245" t="s">
        <v>88</v>
      </c>
      <c r="AR2245" t="s">
        <v>140</v>
      </c>
      <c r="AS2245" t="s"/>
      <c r="AT2245" t="s">
        <v>90</v>
      </c>
      <c r="AU2245" t="s"/>
      <c r="AV2245" t="s"/>
      <c r="AW2245" t="s"/>
      <c r="AX2245" t="s"/>
      <c r="AY2245" t="n">
        <v>2311829</v>
      </c>
      <c r="AZ2245" t="s">
        <v>1004</v>
      </c>
      <c r="BA2245" t="s"/>
      <c r="BB2245" t="n">
        <v>134301</v>
      </c>
      <c r="BC2245" t="n">
        <v>9.995448250332</v>
      </c>
      <c r="BD2245" t="n">
        <v>53.543616586999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92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1002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203</v>
      </c>
      <c r="L2246" t="s">
        <v>76</v>
      </c>
      <c r="M2246" t="s"/>
      <c r="N2246" t="s">
        <v>1007</v>
      </c>
      <c r="O2246" t="s">
        <v>78</v>
      </c>
      <c r="P2246" t="s">
        <v>1002</v>
      </c>
      <c r="Q2246" t="s"/>
      <c r="R2246" t="s">
        <v>80</v>
      </c>
      <c r="S2246" t="s">
        <v>506</v>
      </c>
      <c r="T2246" t="s">
        <v>82</v>
      </c>
      <c r="U2246" t="s"/>
      <c r="V2246" t="s">
        <v>83</v>
      </c>
      <c r="W2246" t="s">
        <v>84</v>
      </c>
      <c r="X2246" t="s"/>
      <c r="Y2246" t="s">
        <v>85</v>
      </c>
      <c r="Z2246">
        <f>HYPERLINK("https://hotelmonitor-cachepage.eclerx.com/savepage/tk_15439114779569602_sr_2152.html","info")</f>
        <v/>
      </c>
      <c r="AA2246" t="n">
        <v>-2311829</v>
      </c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87</v>
      </c>
      <c r="AO2246" t="s"/>
      <c r="AP2246" t="n">
        <v>18</v>
      </c>
      <c r="AQ2246" t="s">
        <v>88</v>
      </c>
      <c r="AR2246" t="s">
        <v>89</v>
      </c>
      <c r="AS2246" t="s"/>
      <c r="AT2246" t="s">
        <v>90</v>
      </c>
      <c r="AU2246" t="s"/>
      <c r="AV2246" t="s"/>
      <c r="AW2246" t="s"/>
      <c r="AX2246" t="s"/>
      <c r="AY2246" t="n">
        <v>2311829</v>
      </c>
      <c r="AZ2246" t="s">
        <v>1004</v>
      </c>
      <c r="BA2246" t="s"/>
      <c r="BB2246" t="n">
        <v>134301</v>
      </c>
      <c r="BC2246" t="n">
        <v>9.995448250332</v>
      </c>
      <c r="BD2246" t="n">
        <v>53.543616586999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92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447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124</v>
      </c>
      <c r="L2247" t="s">
        <v>76</v>
      </c>
      <c r="M2247" t="s"/>
      <c r="N2247" t="s">
        <v>448</v>
      </c>
      <c r="O2247" t="s">
        <v>78</v>
      </c>
      <c r="P2247" t="s">
        <v>447</v>
      </c>
      <c r="Q2247" t="s"/>
      <c r="R2247" t="s">
        <v>80</v>
      </c>
      <c r="S2247" t="s">
        <v>368</v>
      </c>
      <c r="T2247" t="s">
        <v>82</v>
      </c>
      <c r="U2247" t="s"/>
      <c r="V2247" t="s">
        <v>83</v>
      </c>
      <c r="W2247" t="s">
        <v>84</v>
      </c>
      <c r="X2247" t="s"/>
      <c r="Y2247" t="s">
        <v>85</v>
      </c>
      <c r="Z2247">
        <f>HYPERLINK("https://hotelmonitor-cachepage.eclerx.com/savepage/tk_15439117396472745_sr_2152.html","info")</f>
        <v/>
      </c>
      <c r="AA2247" t="n">
        <v>-6796299</v>
      </c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87</v>
      </c>
      <c r="AO2247" t="s"/>
      <c r="AP2247" t="n">
        <v>114</v>
      </c>
      <c r="AQ2247" t="s">
        <v>88</v>
      </c>
      <c r="AR2247" t="s">
        <v>119</v>
      </c>
      <c r="AS2247" t="s"/>
      <c r="AT2247" t="s">
        <v>90</v>
      </c>
      <c r="AU2247" t="s"/>
      <c r="AV2247" t="s"/>
      <c r="AW2247" t="s"/>
      <c r="AX2247" t="s"/>
      <c r="AY2247" t="n">
        <v>6796299</v>
      </c>
      <c r="AZ2247" t="s">
        <v>322</v>
      </c>
      <c r="BA2247" t="s"/>
      <c r="BB2247" t="n">
        <v>205207</v>
      </c>
      <c r="BC2247" t="n">
        <v>0</v>
      </c>
      <c r="BD2247" t="n">
        <v>0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92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447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124</v>
      </c>
      <c r="L2248" t="s">
        <v>76</v>
      </c>
      <c r="M2248" t="s"/>
      <c r="N2248" t="s">
        <v>448</v>
      </c>
      <c r="O2248" t="s">
        <v>78</v>
      </c>
      <c r="P2248" t="s">
        <v>447</v>
      </c>
      <c r="Q2248" t="s"/>
      <c r="R2248" t="s">
        <v>80</v>
      </c>
      <c r="S2248" t="s">
        <v>368</v>
      </c>
      <c r="T2248" t="s">
        <v>82</v>
      </c>
      <c r="U2248" t="s"/>
      <c r="V2248" t="s">
        <v>83</v>
      </c>
      <c r="W2248" t="s">
        <v>84</v>
      </c>
      <c r="X2248" t="s"/>
      <c r="Y2248" t="s">
        <v>85</v>
      </c>
      <c r="Z2248">
        <f>HYPERLINK("https://hotelmonitor-cachepage.eclerx.com/savepage/tk_15439117396472745_sr_2152.html","info")</f>
        <v/>
      </c>
      <c r="AA2248" t="n">
        <v>-6796299</v>
      </c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87</v>
      </c>
      <c r="AO2248" t="s"/>
      <c r="AP2248" t="n">
        <v>114</v>
      </c>
      <c r="AQ2248" t="s">
        <v>88</v>
      </c>
      <c r="AR2248" t="s">
        <v>140</v>
      </c>
      <c r="AS2248" t="s"/>
      <c r="AT2248" t="s">
        <v>90</v>
      </c>
      <c r="AU2248" t="s"/>
      <c r="AV2248" t="s"/>
      <c r="AW2248" t="s"/>
      <c r="AX2248" t="s"/>
      <c r="AY2248" t="n">
        <v>6796299</v>
      </c>
      <c r="AZ2248" t="s">
        <v>322</v>
      </c>
      <c r="BA2248" t="s"/>
      <c r="BB2248" t="n">
        <v>205207</v>
      </c>
      <c r="BC2248" t="n">
        <v>0</v>
      </c>
      <c r="BD2248" t="n">
        <v>0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92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447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124</v>
      </c>
      <c r="L2249" t="s">
        <v>76</v>
      </c>
      <c r="M2249" t="s"/>
      <c r="N2249" t="s">
        <v>450</v>
      </c>
      <c r="O2249" t="s">
        <v>78</v>
      </c>
      <c r="P2249" t="s">
        <v>447</v>
      </c>
      <c r="Q2249" t="s"/>
      <c r="R2249" t="s">
        <v>80</v>
      </c>
      <c r="S2249" t="s">
        <v>368</v>
      </c>
      <c r="T2249" t="s">
        <v>82</v>
      </c>
      <c r="U2249" t="s"/>
      <c r="V2249" t="s">
        <v>83</v>
      </c>
      <c r="W2249" t="s">
        <v>84</v>
      </c>
      <c r="X2249" t="s"/>
      <c r="Y2249" t="s">
        <v>85</v>
      </c>
      <c r="Z2249">
        <f>HYPERLINK("https://hotelmonitor-cachepage.eclerx.com/savepage/tk_15439117396472745_sr_2152.html","info")</f>
        <v/>
      </c>
      <c r="AA2249" t="n">
        <v>-6796299</v>
      </c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87</v>
      </c>
      <c r="AO2249" t="s"/>
      <c r="AP2249" t="n">
        <v>114</v>
      </c>
      <c r="AQ2249" t="s">
        <v>88</v>
      </c>
      <c r="AR2249" t="s">
        <v>89</v>
      </c>
      <c r="AS2249" t="s"/>
      <c r="AT2249" t="s">
        <v>90</v>
      </c>
      <c r="AU2249" t="s"/>
      <c r="AV2249" t="s"/>
      <c r="AW2249" t="s"/>
      <c r="AX2249" t="s"/>
      <c r="AY2249" t="n">
        <v>6796299</v>
      </c>
      <c r="AZ2249" t="s">
        <v>322</v>
      </c>
      <c r="BA2249" t="s"/>
      <c r="BB2249" t="n">
        <v>205207</v>
      </c>
      <c r="BC2249" t="n">
        <v>0</v>
      </c>
      <c r="BD2249" t="n">
        <v>0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92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447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142</v>
      </c>
      <c r="L2250" t="s">
        <v>76</v>
      </c>
      <c r="M2250" t="s"/>
      <c r="N2250" t="s">
        <v>452</v>
      </c>
      <c r="O2250" t="s">
        <v>78</v>
      </c>
      <c r="P2250" t="s">
        <v>447</v>
      </c>
      <c r="Q2250" t="s"/>
      <c r="R2250" t="s">
        <v>80</v>
      </c>
      <c r="S2250" t="s">
        <v>154</v>
      </c>
      <c r="T2250" t="s">
        <v>82</v>
      </c>
      <c r="U2250" t="s"/>
      <c r="V2250" t="s">
        <v>83</v>
      </c>
      <c r="W2250" t="s">
        <v>84</v>
      </c>
      <c r="X2250" t="s"/>
      <c r="Y2250" t="s">
        <v>85</v>
      </c>
      <c r="Z2250">
        <f>HYPERLINK("https://hotelmonitor-cachepage.eclerx.com/savepage/tk_15439117396472745_sr_2152.html","info")</f>
        <v/>
      </c>
      <c r="AA2250" t="n">
        <v>-6796299</v>
      </c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87</v>
      </c>
      <c r="AO2250" t="s"/>
      <c r="AP2250" t="n">
        <v>114</v>
      </c>
      <c r="AQ2250" t="s">
        <v>88</v>
      </c>
      <c r="AR2250" t="s">
        <v>89</v>
      </c>
      <c r="AS2250" t="s"/>
      <c r="AT2250" t="s">
        <v>90</v>
      </c>
      <c r="AU2250" t="s"/>
      <c r="AV2250" t="s"/>
      <c r="AW2250" t="s"/>
      <c r="AX2250" t="s"/>
      <c r="AY2250" t="n">
        <v>6796299</v>
      </c>
      <c r="AZ2250" t="s">
        <v>322</v>
      </c>
      <c r="BA2250" t="s"/>
      <c r="BB2250" t="n">
        <v>205207</v>
      </c>
      <c r="BC2250" t="n">
        <v>0</v>
      </c>
      <c r="BD2250" t="n">
        <v>0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92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447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142</v>
      </c>
      <c r="L2251" t="s">
        <v>76</v>
      </c>
      <c r="M2251" t="s"/>
      <c r="N2251" t="s">
        <v>451</v>
      </c>
      <c r="O2251" t="s">
        <v>78</v>
      </c>
      <c r="P2251" t="s">
        <v>447</v>
      </c>
      <c r="Q2251" t="s"/>
      <c r="R2251" t="s">
        <v>80</v>
      </c>
      <c r="S2251" t="s">
        <v>154</v>
      </c>
      <c r="T2251" t="s">
        <v>82</v>
      </c>
      <c r="U2251" t="s"/>
      <c r="V2251" t="s">
        <v>83</v>
      </c>
      <c r="W2251" t="s">
        <v>84</v>
      </c>
      <c r="X2251" t="s"/>
      <c r="Y2251" t="s">
        <v>85</v>
      </c>
      <c r="Z2251">
        <f>HYPERLINK("https://hotelmonitor-cachepage.eclerx.com/savepage/tk_15439117396472745_sr_2152.html","info")</f>
        <v/>
      </c>
      <c r="AA2251" t="n">
        <v>-6796299</v>
      </c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87</v>
      </c>
      <c r="AO2251" t="s"/>
      <c r="AP2251" t="n">
        <v>114</v>
      </c>
      <c r="AQ2251" t="s">
        <v>88</v>
      </c>
      <c r="AR2251" t="s">
        <v>119</v>
      </c>
      <c r="AS2251" t="s"/>
      <c r="AT2251" t="s">
        <v>90</v>
      </c>
      <c r="AU2251" t="s"/>
      <c r="AV2251" t="s"/>
      <c r="AW2251" t="s"/>
      <c r="AX2251" t="s"/>
      <c r="AY2251" t="n">
        <v>6796299</v>
      </c>
      <c r="AZ2251" t="s">
        <v>322</v>
      </c>
      <c r="BA2251" t="s"/>
      <c r="BB2251" t="n">
        <v>205207</v>
      </c>
      <c r="BC2251" t="n">
        <v>0</v>
      </c>
      <c r="BD2251" t="n">
        <v>0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92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447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142</v>
      </c>
      <c r="L2252" t="s">
        <v>76</v>
      </c>
      <c r="M2252" t="s"/>
      <c r="N2252" t="s">
        <v>451</v>
      </c>
      <c r="O2252" t="s">
        <v>78</v>
      </c>
      <c r="P2252" t="s">
        <v>447</v>
      </c>
      <c r="Q2252" t="s"/>
      <c r="R2252" t="s">
        <v>80</v>
      </c>
      <c r="S2252" t="s">
        <v>154</v>
      </c>
      <c r="T2252" t="s">
        <v>82</v>
      </c>
      <c r="U2252" t="s"/>
      <c r="V2252" t="s">
        <v>83</v>
      </c>
      <c r="W2252" t="s">
        <v>84</v>
      </c>
      <c r="X2252" t="s"/>
      <c r="Y2252" t="s">
        <v>85</v>
      </c>
      <c r="Z2252">
        <f>HYPERLINK("https://hotelmonitor-cachepage.eclerx.com/savepage/tk_15439117396472745_sr_2152.html","info")</f>
        <v/>
      </c>
      <c r="AA2252" t="n">
        <v>-6796299</v>
      </c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87</v>
      </c>
      <c r="AL2252" t="s"/>
      <c r="AM2252" t="s"/>
      <c r="AN2252" t="s">
        <v>87</v>
      </c>
      <c r="AO2252" t="s"/>
      <c r="AP2252" t="n">
        <v>114</v>
      </c>
      <c r="AQ2252" t="s">
        <v>88</v>
      </c>
      <c r="AR2252" t="s">
        <v>140</v>
      </c>
      <c r="AS2252" t="s"/>
      <c r="AT2252" t="s">
        <v>90</v>
      </c>
      <c r="AU2252" t="s"/>
      <c r="AV2252" t="s"/>
      <c r="AW2252" t="s"/>
      <c r="AX2252" t="s"/>
      <c r="AY2252" t="n">
        <v>6796299</v>
      </c>
      <c r="AZ2252" t="s">
        <v>322</v>
      </c>
      <c r="BA2252" t="s"/>
      <c r="BB2252" t="n">
        <v>205207</v>
      </c>
      <c r="BC2252" t="n">
        <v>0</v>
      </c>
      <c r="BD2252" t="n">
        <v>0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92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960</v>
      </c>
      <c r="F2253" t="n">
        <v>2028107</v>
      </c>
      <c r="G2253" t="s">
        <v>74</v>
      </c>
      <c r="H2253" t="s">
        <v>75</v>
      </c>
      <c r="I2253" t="s"/>
      <c r="J2253" t="s">
        <v>74</v>
      </c>
      <c r="K2253" t="n">
        <v>102</v>
      </c>
      <c r="L2253" t="s">
        <v>76</v>
      </c>
      <c r="M2253" t="s"/>
      <c r="N2253" t="s">
        <v>77</v>
      </c>
      <c r="O2253" t="s">
        <v>78</v>
      </c>
      <c r="P2253" t="s">
        <v>960</v>
      </c>
      <c r="Q2253" t="s"/>
      <c r="R2253" t="s">
        <v>80</v>
      </c>
      <c r="S2253" t="s">
        <v>316</v>
      </c>
      <c r="T2253" t="s">
        <v>82</v>
      </c>
      <c r="U2253" t="s"/>
      <c r="V2253" t="s">
        <v>83</v>
      </c>
      <c r="W2253" t="s">
        <v>94</v>
      </c>
      <c r="X2253" t="s"/>
      <c r="Y2253" t="s">
        <v>85</v>
      </c>
      <c r="Z2253">
        <f>HYPERLINK("https://hotelmonitor-cachepage.eclerx.com/savepage/tk_1543911615692292_sr_2152.html","info")</f>
        <v/>
      </c>
      <c r="AA2253" t="n">
        <v>190093</v>
      </c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87</v>
      </c>
      <c r="AL2253" t="s"/>
      <c r="AM2253" t="s"/>
      <c r="AN2253" t="s">
        <v>87</v>
      </c>
      <c r="AO2253" t="s"/>
      <c r="AP2253" t="n">
        <v>68</v>
      </c>
      <c r="AQ2253" t="s">
        <v>88</v>
      </c>
      <c r="AR2253" t="s">
        <v>89</v>
      </c>
      <c r="AS2253" t="s"/>
      <c r="AT2253" t="s">
        <v>90</v>
      </c>
      <c r="AU2253" t="s"/>
      <c r="AV2253" t="s"/>
      <c r="AW2253" t="s"/>
      <c r="AX2253" t="s"/>
      <c r="AY2253" t="n">
        <v>2311849</v>
      </c>
      <c r="AZ2253" t="s">
        <v>961</v>
      </c>
      <c r="BA2253" t="s"/>
      <c r="BB2253" t="n">
        <v>28218</v>
      </c>
      <c r="BC2253" t="n">
        <v>9.936189000000001</v>
      </c>
      <c r="BD2253" t="n">
        <v>53.553573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92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960</v>
      </c>
      <c r="F2254" t="n">
        <v>2028107</v>
      </c>
      <c r="G2254" t="s">
        <v>74</v>
      </c>
      <c r="H2254" t="s">
        <v>75</v>
      </c>
      <c r="I2254" t="s"/>
      <c r="J2254" t="s">
        <v>74</v>
      </c>
      <c r="K2254" t="n">
        <v>116</v>
      </c>
      <c r="L2254" t="s">
        <v>76</v>
      </c>
      <c r="M2254" t="s"/>
      <c r="N2254" t="s">
        <v>962</v>
      </c>
      <c r="O2254" t="s">
        <v>78</v>
      </c>
      <c r="P2254" t="s">
        <v>960</v>
      </c>
      <c r="Q2254" t="s"/>
      <c r="R2254" t="s">
        <v>80</v>
      </c>
      <c r="S2254" t="s">
        <v>132</v>
      </c>
      <c r="T2254" t="s">
        <v>82</v>
      </c>
      <c r="U2254" t="s"/>
      <c r="V2254" t="s">
        <v>83</v>
      </c>
      <c r="W2254" t="s">
        <v>84</v>
      </c>
      <c r="X2254" t="s"/>
      <c r="Y2254" t="s">
        <v>85</v>
      </c>
      <c r="Z2254">
        <f>HYPERLINK("https://hotelmonitor-cachepage.eclerx.com/savepage/tk_1543911615692292_sr_2152.html","info")</f>
        <v/>
      </c>
      <c r="AA2254" t="n">
        <v>190093</v>
      </c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87</v>
      </c>
      <c r="AL2254" t="s"/>
      <c r="AM2254" t="s"/>
      <c r="AN2254" t="s">
        <v>87</v>
      </c>
      <c r="AO2254" t="s"/>
      <c r="AP2254" t="n">
        <v>68</v>
      </c>
      <c r="AQ2254" t="s">
        <v>88</v>
      </c>
      <c r="AR2254" t="s">
        <v>89</v>
      </c>
      <c r="AS2254" t="s"/>
      <c r="AT2254" t="s">
        <v>90</v>
      </c>
      <c r="AU2254" t="s"/>
      <c r="AV2254" t="s"/>
      <c r="AW2254" t="s"/>
      <c r="AX2254" t="s"/>
      <c r="AY2254" t="n">
        <v>2311849</v>
      </c>
      <c r="AZ2254" t="s">
        <v>961</v>
      </c>
      <c r="BA2254" t="s"/>
      <c r="BB2254" t="n">
        <v>28218</v>
      </c>
      <c r="BC2254" t="n">
        <v>9.936189000000001</v>
      </c>
      <c r="BD2254" t="n">
        <v>53.553573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92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960</v>
      </c>
      <c r="F2255" t="n">
        <v>2028107</v>
      </c>
      <c r="G2255" t="s">
        <v>74</v>
      </c>
      <c r="H2255" t="s">
        <v>75</v>
      </c>
      <c r="I2255" t="s"/>
      <c r="J2255" t="s">
        <v>74</v>
      </c>
      <c r="K2255" t="n">
        <v>116</v>
      </c>
      <c r="L2255" t="s">
        <v>76</v>
      </c>
      <c r="M2255" t="s"/>
      <c r="N2255" t="s">
        <v>105</v>
      </c>
      <c r="O2255" t="s">
        <v>78</v>
      </c>
      <c r="P2255" t="s">
        <v>960</v>
      </c>
      <c r="Q2255" t="s"/>
      <c r="R2255" t="s">
        <v>80</v>
      </c>
      <c r="S2255" t="s">
        <v>132</v>
      </c>
      <c r="T2255" t="s">
        <v>82</v>
      </c>
      <c r="U2255" t="s"/>
      <c r="V2255" t="s">
        <v>83</v>
      </c>
      <c r="W2255" t="s">
        <v>84</v>
      </c>
      <c r="X2255" t="s"/>
      <c r="Y2255" t="s">
        <v>85</v>
      </c>
      <c r="Z2255">
        <f>HYPERLINK("https://hotelmonitor-cachepage.eclerx.com/savepage/tk_1543911615692292_sr_2152.html","info")</f>
        <v/>
      </c>
      <c r="AA2255" t="n">
        <v>190093</v>
      </c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87</v>
      </c>
      <c r="AL2255" t="s"/>
      <c r="AM2255" t="s"/>
      <c r="AN2255" t="s">
        <v>87</v>
      </c>
      <c r="AO2255" t="s"/>
      <c r="AP2255" t="n">
        <v>68</v>
      </c>
      <c r="AQ2255" t="s">
        <v>88</v>
      </c>
      <c r="AR2255" t="s">
        <v>107</v>
      </c>
      <c r="AS2255" t="s"/>
      <c r="AT2255" t="s">
        <v>90</v>
      </c>
      <c r="AU2255" t="s"/>
      <c r="AV2255" t="s"/>
      <c r="AW2255" t="s"/>
      <c r="AX2255" t="s"/>
      <c r="AY2255" t="n">
        <v>2311849</v>
      </c>
      <c r="AZ2255" t="s">
        <v>961</v>
      </c>
      <c r="BA2255" t="s"/>
      <c r="BB2255" t="n">
        <v>28218</v>
      </c>
      <c r="BC2255" t="n">
        <v>9.936189000000001</v>
      </c>
      <c r="BD2255" t="n">
        <v>53.553573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92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960</v>
      </c>
      <c r="F2256" t="n">
        <v>2028107</v>
      </c>
      <c r="G2256" t="s">
        <v>74</v>
      </c>
      <c r="H2256" t="s">
        <v>75</v>
      </c>
      <c r="I2256" t="s"/>
      <c r="J2256" t="s">
        <v>74</v>
      </c>
      <c r="K2256" t="n">
        <v>122</v>
      </c>
      <c r="L2256" t="s">
        <v>76</v>
      </c>
      <c r="M2256" t="s"/>
      <c r="N2256" t="s">
        <v>293</v>
      </c>
      <c r="O2256" t="s">
        <v>78</v>
      </c>
      <c r="P2256" t="s">
        <v>960</v>
      </c>
      <c r="Q2256" t="s"/>
      <c r="R2256" t="s">
        <v>80</v>
      </c>
      <c r="S2256" t="s">
        <v>288</v>
      </c>
      <c r="T2256" t="s">
        <v>82</v>
      </c>
      <c r="U2256" t="s"/>
      <c r="V2256" t="s">
        <v>83</v>
      </c>
      <c r="W2256" t="s">
        <v>94</v>
      </c>
      <c r="X2256" t="s"/>
      <c r="Y2256" t="s">
        <v>85</v>
      </c>
      <c r="Z2256">
        <f>HYPERLINK("https://hotelmonitor-cachepage.eclerx.com/savepage/tk_1543911615692292_sr_2152.html","info")</f>
        <v/>
      </c>
      <c r="AA2256" t="n">
        <v>190093</v>
      </c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87</v>
      </c>
      <c r="AO2256" t="s"/>
      <c r="AP2256" t="n">
        <v>68</v>
      </c>
      <c r="AQ2256" t="s">
        <v>88</v>
      </c>
      <c r="AR2256" t="s">
        <v>89</v>
      </c>
      <c r="AS2256" t="s"/>
      <c r="AT2256" t="s">
        <v>90</v>
      </c>
      <c r="AU2256" t="s"/>
      <c r="AV2256" t="s"/>
      <c r="AW2256" t="s"/>
      <c r="AX2256" t="s"/>
      <c r="AY2256" t="n">
        <v>2311849</v>
      </c>
      <c r="AZ2256" t="s">
        <v>961</v>
      </c>
      <c r="BA2256" t="s"/>
      <c r="BB2256" t="n">
        <v>28218</v>
      </c>
      <c r="BC2256" t="n">
        <v>9.936189000000001</v>
      </c>
      <c r="BD2256" t="n">
        <v>53.553573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92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960</v>
      </c>
      <c r="F2257" t="n">
        <v>2028107</v>
      </c>
      <c r="G2257" t="s">
        <v>74</v>
      </c>
      <c r="H2257" t="s">
        <v>75</v>
      </c>
      <c r="I2257" t="s"/>
      <c r="J2257" t="s">
        <v>74</v>
      </c>
      <c r="K2257" t="n">
        <v>148</v>
      </c>
      <c r="L2257" t="s">
        <v>76</v>
      </c>
      <c r="M2257" t="s"/>
      <c r="N2257" t="s">
        <v>963</v>
      </c>
      <c r="O2257" t="s">
        <v>78</v>
      </c>
      <c r="P2257" t="s">
        <v>960</v>
      </c>
      <c r="Q2257" t="s"/>
      <c r="R2257" t="s">
        <v>80</v>
      </c>
      <c r="S2257" t="s">
        <v>485</v>
      </c>
      <c r="T2257" t="s">
        <v>82</v>
      </c>
      <c r="U2257" t="s"/>
      <c r="V2257" t="s">
        <v>83</v>
      </c>
      <c r="W2257" t="s">
        <v>84</v>
      </c>
      <c r="X2257" t="s"/>
      <c r="Y2257" t="s">
        <v>85</v>
      </c>
      <c r="Z2257">
        <f>HYPERLINK("https://hotelmonitor-cachepage.eclerx.com/savepage/tk_1543911615692292_sr_2152.html","info")</f>
        <v/>
      </c>
      <c r="AA2257" t="n">
        <v>190093</v>
      </c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87</v>
      </c>
      <c r="AO2257" t="s"/>
      <c r="AP2257" t="n">
        <v>68</v>
      </c>
      <c r="AQ2257" t="s">
        <v>88</v>
      </c>
      <c r="AR2257" t="s">
        <v>89</v>
      </c>
      <c r="AS2257" t="s"/>
      <c r="AT2257" t="s">
        <v>90</v>
      </c>
      <c r="AU2257" t="s"/>
      <c r="AV2257" t="s"/>
      <c r="AW2257" t="s"/>
      <c r="AX2257" t="s"/>
      <c r="AY2257" t="n">
        <v>2311849</v>
      </c>
      <c r="AZ2257" t="s">
        <v>961</v>
      </c>
      <c r="BA2257" t="s"/>
      <c r="BB2257" t="n">
        <v>28218</v>
      </c>
      <c r="BC2257" t="n">
        <v>9.936189000000001</v>
      </c>
      <c r="BD2257" t="n">
        <v>53.553573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92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1008</v>
      </c>
      <c r="F2258" t="n">
        <v>2028104</v>
      </c>
      <c r="G2258" t="s">
        <v>74</v>
      </c>
      <c r="H2258" t="s">
        <v>75</v>
      </c>
      <c r="I2258" t="s"/>
      <c r="J2258" t="s">
        <v>74</v>
      </c>
      <c r="K2258" t="n">
        <v>76</v>
      </c>
      <c r="L2258" t="s">
        <v>76</v>
      </c>
      <c r="M2258" t="s"/>
      <c r="N2258" t="s">
        <v>77</v>
      </c>
      <c r="O2258" t="s">
        <v>78</v>
      </c>
      <c r="P2258" t="s">
        <v>1008</v>
      </c>
      <c r="Q2258" t="s"/>
      <c r="R2258" t="s">
        <v>80</v>
      </c>
      <c r="S2258" t="s">
        <v>388</v>
      </c>
      <c r="T2258" t="s">
        <v>82</v>
      </c>
      <c r="U2258" t="s"/>
      <c r="V2258" t="s">
        <v>83</v>
      </c>
      <c r="W2258" t="s">
        <v>94</v>
      </c>
      <c r="X2258" t="s"/>
      <c r="Y2258" t="s">
        <v>85</v>
      </c>
      <c r="Z2258">
        <f>HYPERLINK("https://hotelmonitor-cachepage.eclerx.com/savepage/tk_15439117136073825_sr_2152.html","info")</f>
        <v/>
      </c>
      <c r="AA2258" t="n">
        <v>174753</v>
      </c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87</v>
      </c>
      <c r="AO2258" t="s"/>
      <c r="AP2258" t="n">
        <v>104</v>
      </c>
      <c r="AQ2258" t="s">
        <v>88</v>
      </c>
      <c r="AR2258" t="s">
        <v>121</v>
      </c>
      <c r="AS2258" t="s"/>
      <c r="AT2258" t="s">
        <v>90</v>
      </c>
      <c r="AU2258" t="s"/>
      <c r="AV2258" t="s"/>
      <c r="AW2258" t="s"/>
      <c r="AX2258" t="s"/>
      <c r="AY2258" t="n">
        <v>2640986</v>
      </c>
      <c r="AZ2258" t="s">
        <v>1009</v>
      </c>
      <c r="BA2258" t="s"/>
      <c r="BB2258" t="n">
        <v>102380</v>
      </c>
      <c r="BC2258" t="n">
        <v>10.01596</v>
      </c>
      <c r="BD2258" t="n">
        <v>53.546125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92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1008</v>
      </c>
      <c r="F2259" t="n">
        <v>2028104</v>
      </c>
      <c r="G2259" t="s">
        <v>74</v>
      </c>
      <c r="H2259" t="s">
        <v>75</v>
      </c>
      <c r="I2259" t="s"/>
      <c r="J2259" t="s">
        <v>74</v>
      </c>
      <c r="K2259" t="n">
        <v>77</v>
      </c>
      <c r="L2259" t="s">
        <v>76</v>
      </c>
      <c r="M2259" t="s"/>
      <c r="N2259" t="s">
        <v>77</v>
      </c>
      <c r="O2259" t="s">
        <v>78</v>
      </c>
      <c r="P2259" t="s">
        <v>1008</v>
      </c>
      <c r="Q2259" t="s"/>
      <c r="R2259" t="s">
        <v>80</v>
      </c>
      <c r="S2259" t="s">
        <v>109</v>
      </c>
      <c r="T2259" t="s">
        <v>82</v>
      </c>
      <c r="U2259" t="s"/>
      <c r="V2259" t="s">
        <v>83</v>
      </c>
      <c r="W2259" t="s">
        <v>94</v>
      </c>
      <c r="X2259" t="s"/>
      <c r="Y2259" t="s">
        <v>85</v>
      </c>
      <c r="Z2259">
        <f>HYPERLINK("https://hotelmonitor-cachepage.eclerx.com/savepage/tk_15439117136073825_sr_2152.html","info")</f>
        <v/>
      </c>
      <c r="AA2259" t="n">
        <v>174753</v>
      </c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87</v>
      </c>
      <c r="AO2259" t="s"/>
      <c r="AP2259" t="n">
        <v>104</v>
      </c>
      <c r="AQ2259" t="s">
        <v>88</v>
      </c>
      <c r="AR2259" t="s">
        <v>96</v>
      </c>
      <c r="AS2259" t="s"/>
      <c r="AT2259" t="s">
        <v>90</v>
      </c>
      <c r="AU2259" t="s"/>
      <c r="AV2259" t="s"/>
      <c r="AW2259" t="s"/>
      <c r="AX2259" t="s"/>
      <c r="AY2259" t="n">
        <v>2640986</v>
      </c>
      <c r="AZ2259" t="s">
        <v>1009</v>
      </c>
      <c r="BA2259" t="s"/>
      <c r="BB2259" t="n">
        <v>102380</v>
      </c>
      <c r="BC2259" t="n">
        <v>10.01596</v>
      </c>
      <c r="BD2259" t="n">
        <v>53.546125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92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1008</v>
      </c>
      <c r="F2260" t="n">
        <v>2028104</v>
      </c>
      <c r="G2260" t="s">
        <v>74</v>
      </c>
      <c r="H2260" t="s">
        <v>75</v>
      </c>
      <c r="I2260" t="s"/>
      <c r="J2260" t="s">
        <v>74</v>
      </c>
      <c r="K2260" t="n">
        <v>82</v>
      </c>
      <c r="L2260" t="s">
        <v>76</v>
      </c>
      <c r="M2260" t="s"/>
      <c r="N2260" t="s">
        <v>111</v>
      </c>
      <c r="O2260" t="s">
        <v>78</v>
      </c>
      <c r="P2260" t="s">
        <v>1008</v>
      </c>
      <c r="Q2260" t="s"/>
      <c r="R2260" t="s">
        <v>80</v>
      </c>
      <c r="S2260" t="s">
        <v>118</v>
      </c>
      <c r="T2260" t="s">
        <v>82</v>
      </c>
      <c r="U2260" t="s"/>
      <c r="V2260" t="s">
        <v>83</v>
      </c>
      <c r="W2260" t="s">
        <v>94</v>
      </c>
      <c r="X2260" t="s"/>
      <c r="Y2260" t="s">
        <v>85</v>
      </c>
      <c r="Z2260">
        <f>HYPERLINK("https://hotelmonitor-cachepage.eclerx.com/savepage/tk_15439117136073825_sr_2152.html","info")</f>
        <v/>
      </c>
      <c r="AA2260" t="n">
        <v>174753</v>
      </c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87</v>
      </c>
      <c r="AO2260" t="s"/>
      <c r="AP2260" t="n">
        <v>104</v>
      </c>
      <c r="AQ2260" t="s">
        <v>88</v>
      </c>
      <c r="AR2260" t="s">
        <v>113</v>
      </c>
      <c r="AS2260" t="s"/>
      <c r="AT2260" t="s">
        <v>90</v>
      </c>
      <c r="AU2260" t="s"/>
      <c r="AV2260" t="s"/>
      <c r="AW2260" t="s"/>
      <c r="AX2260" t="s"/>
      <c r="AY2260" t="n">
        <v>2640986</v>
      </c>
      <c r="AZ2260" t="s">
        <v>1009</v>
      </c>
      <c r="BA2260" t="s"/>
      <c r="BB2260" t="n">
        <v>102380</v>
      </c>
      <c r="BC2260" t="n">
        <v>10.01596</v>
      </c>
      <c r="BD2260" t="n">
        <v>53.546125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92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1008</v>
      </c>
      <c r="F2261" t="n">
        <v>2028104</v>
      </c>
      <c r="G2261" t="s">
        <v>74</v>
      </c>
      <c r="H2261" t="s">
        <v>75</v>
      </c>
      <c r="I2261" t="s"/>
      <c r="J2261" t="s">
        <v>74</v>
      </c>
      <c r="K2261" t="n">
        <v>82</v>
      </c>
      <c r="L2261" t="s">
        <v>76</v>
      </c>
      <c r="M2261" t="s"/>
      <c r="N2261" t="s">
        <v>1010</v>
      </c>
      <c r="O2261" t="s">
        <v>78</v>
      </c>
      <c r="P2261" t="s">
        <v>1008</v>
      </c>
      <c r="Q2261" t="s"/>
      <c r="R2261" t="s">
        <v>80</v>
      </c>
      <c r="S2261" t="s">
        <v>118</v>
      </c>
      <c r="T2261" t="s">
        <v>82</v>
      </c>
      <c r="U2261" t="s"/>
      <c r="V2261" t="s">
        <v>83</v>
      </c>
      <c r="W2261" t="s">
        <v>84</v>
      </c>
      <c r="X2261" t="s"/>
      <c r="Y2261" t="s">
        <v>85</v>
      </c>
      <c r="Z2261">
        <f>HYPERLINK("https://hotelmonitor-cachepage.eclerx.com/savepage/tk_15439117136073825_sr_2152.html","info")</f>
        <v/>
      </c>
      <c r="AA2261" t="n">
        <v>174753</v>
      </c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87</v>
      </c>
      <c r="AO2261" t="s"/>
      <c r="AP2261" t="n">
        <v>104</v>
      </c>
      <c r="AQ2261" t="s">
        <v>88</v>
      </c>
      <c r="AR2261" t="s">
        <v>107</v>
      </c>
      <c r="AS2261" t="s"/>
      <c r="AT2261" t="s">
        <v>90</v>
      </c>
      <c r="AU2261" t="s"/>
      <c r="AV2261" t="s"/>
      <c r="AW2261" t="s"/>
      <c r="AX2261" t="s"/>
      <c r="AY2261" t="n">
        <v>2640986</v>
      </c>
      <c r="AZ2261" t="s">
        <v>1009</v>
      </c>
      <c r="BA2261" t="s"/>
      <c r="BB2261" t="n">
        <v>102380</v>
      </c>
      <c r="BC2261" t="n">
        <v>10.01596</v>
      </c>
      <c r="BD2261" t="n">
        <v>53.546125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92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1008</v>
      </c>
      <c r="F2262" t="n">
        <v>2028104</v>
      </c>
      <c r="G2262" t="s">
        <v>74</v>
      </c>
      <c r="H2262" t="s">
        <v>75</v>
      </c>
      <c r="I2262" t="s"/>
      <c r="J2262" t="s">
        <v>74</v>
      </c>
      <c r="K2262" t="n">
        <v>82</v>
      </c>
      <c r="L2262" t="s">
        <v>76</v>
      </c>
      <c r="M2262" t="s"/>
      <c r="N2262" t="s">
        <v>77</v>
      </c>
      <c r="O2262" t="s">
        <v>78</v>
      </c>
      <c r="P2262" t="s">
        <v>1008</v>
      </c>
      <c r="Q2262" t="s"/>
      <c r="R2262" t="s">
        <v>80</v>
      </c>
      <c r="S2262" t="s">
        <v>118</v>
      </c>
      <c r="T2262" t="s">
        <v>82</v>
      </c>
      <c r="U2262" t="s"/>
      <c r="V2262" t="s">
        <v>83</v>
      </c>
      <c r="W2262" t="s">
        <v>94</v>
      </c>
      <c r="X2262" t="s"/>
      <c r="Y2262" t="s">
        <v>85</v>
      </c>
      <c r="Z2262">
        <f>HYPERLINK("https://hotelmonitor-cachepage.eclerx.com/savepage/tk_15439117136073825_sr_2152.html","info")</f>
        <v/>
      </c>
      <c r="AA2262" t="n">
        <v>174753</v>
      </c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87</v>
      </c>
      <c r="AO2262" t="s"/>
      <c r="AP2262" t="n">
        <v>104</v>
      </c>
      <c r="AQ2262" t="s">
        <v>88</v>
      </c>
      <c r="AR2262" t="s">
        <v>126</v>
      </c>
      <c r="AS2262" t="s"/>
      <c r="AT2262" t="s">
        <v>90</v>
      </c>
      <c r="AU2262" t="s"/>
      <c r="AV2262" t="s"/>
      <c r="AW2262" t="s"/>
      <c r="AX2262" t="s"/>
      <c r="AY2262" t="n">
        <v>2640986</v>
      </c>
      <c r="AZ2262" t="s">
        <v>1009</v>
      </c>
      <c r="BA2262" t="s"/>
      <c r="BB2262" t="n">
        <v>102380</v>
      </c>
      <c r="BC2262" t="n">
        <v>10.01596</v>
      </c>
      <c r="BD2262" t="n">
        <v>53.546125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92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1008</v>
      </c>
      <c r="F2263" t="n">
        <v>2028104</v>
      </c>
      <c r="G2263" t="s">
        <v>74</v>
      </c>
      <c r="H2263" t="s">
        <v>75</v>
      </c>
      <c r="I2263" t="s"/>
      <c r="J2263" t="s">
        <v>74</v>
      </c>
      <c r="K2263" t="n">
        <v>82</v>
      </c>
      <c r="L2263" t="s">
        <v>76</v>
      </c>
      <c r="M2263" t="s"/>
      <c r="N2263" t="s">
        <v>111</v>
      </c>
      <c r="O2263" t="s">
        <v>78</v>
      </c>
      <c r="P2263" t="s">
        <v>1008</v>
      </c>
      <c r="Q2263" t="s"/>
      <c r="R2263" t="s">
        <v>80</v>
      </c>
      <c r="S2263" t="s">
        <v>118</v>
      </c>
      <c r="T2263" t="s">
        <v>82</v>
      </c>
      <c r="U2263" t="s"/>
      <c r="V2263" t="s">
        <v>83</v>
      </c>
      <c r="W2263" t="s">
        <v>84</v>
      </c>
      <c r="X2263" t="s"/>
      <c r="Y2263" t="s">
        <v>85</v>
      </c>
      <c r="Z2263">
        <f>HYPERLINK("https://hotelmonitor-cachepage.eclerx.com/savepage/tk_15439117136073825_sr_2152.html","info")</f>
        <v/>
      </c>
      <c r="AA2263" t="n">
        <v>174753</v>
      </c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87</v>
      </c>
      <c r="AO2263" t="s"/>
      <c r="AP2263" t="n">
        <v>104</v>
      </c>
      <c r="AQ2263" t="s">
        <v>88</v>
      </c>
      <c r="AR2263" t="s">
        <v>113</v>
      </c>
      <c r="AS2263" t="s"/>
      <c r="AT2263" t="s">
        <v>90</v>
      </c>
      <c r="AU2263" t="s"/>
      <c r="AV2263" t="s"/>
      <c r="AW2263" t="s"/>
      <c r="AX2263" t="s"/>
      <c r="AY2263" t="n">
        <v>2640986</v>
      </c>
      <c r="AZ2263" t="s">
        <v>1009</v>
      </c>
      <c r="BA2263" t="s"/>
      <c r="BB2263" t="n">
        <v>102380</v>
      </c>
      <c r="BC2263" t="n">
        <v>10.01596</v>
      </c>
      <c r="BD2263" t="n">
        <v>53.546125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92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1008</v>
      </c>
      <c r="F2264" t="n">
        <v>2028104</v>
      </c>
      <c r="G2264" t="s">
        <v>74</v>
      </c>
      <c r="H2264" t="s">
        <v>75</v>
      </c>
      <c r="I2264" t="s"/>
      <c r="J2264" t="s">
        <v>74</v>
      </c>
      <c r="K2264" t="n">
        <v>83</v>
      </c>
      <c r="L2264" t="s">
        <v>76</v>
      </c>
      <c r="M2264" t="s"/>
      <c r="N2264" t="s">
        <v>117</v>
      </c>
      <c r="O2264" t="s">
        <v>78</v>
      </c>
      <c r="P2264" t="s">
        <v>1008</v>
      </c>
      <c r="Q2264" t="s"/>
      <c r="R2264" t="s">
        <v>80</v>
      </c>
      <c r="S2264" t="s">
        <v>120</v>
      </c>
      <c r="T2264" t="s">
        <v>82</v>
      </c>
      <c r="U2264" t="s"/>
      <c r="V2264" t="s">
        <v>83</v>
      </c>
      <c r="W2264" t="s">
        <v>84</v>
      </c>
      <c r="X2264" t="s"/>
      <c r="Y2264" t="s">
        <v>85</v>
      </c>
      <c r="Z2264">
        <f>HYPERLINK("https://hotelmonitor-cachepage.eclerx.com/savepage/tk_15439117136073825_sr_2152.html","info")</f>
        <v/>
      </c>
      <c r="AA2264" t="n">
        <v>174753</v>
      </c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87</v>
      </c>
      <c r="AO2264" t="s"/>
      <c r="AP2264" t="n">
        <v>104</v>
      </c>
      <c r="AQ2264" t="s">
        <v>88</v>
      </c>
      <c r="AR2264" t="s">
        <v>103</v>
      </c>
      <c r="AS2264" t="s"/>
      <c r="AT2264" t="s">
        <v>90</v>
      </c>
      <c r="AU2264" t="s"/>
      <c r="AV2264" t="s"/>
      <c r="AW2264" t="s"/>
      <c r="AX2264" t="s"/>
      <c r="AY2264" t="n">
        <v>2640986</v>
      </c>
      <c r="AZ2264" t="s">
        <v>1009</v>
      </c>
      <c r="BA2264" t="s"/>
      <c r="BB2264" t="n">
        <v>102380</v>
      </c>
      <c r="BC2264" t="n">
        <v>10.01596</v>
      </c>
      <c r="BD2264" t="n">
        <v>53.546125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92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1008</v>
      </c>
      <c r="F2265" t="n">
        <v>2028104</v>
      </c>
      <c r="G2265" t="s">
        <v>74</v>
      </c>
      <c r="H2265" t="s">
        <v>75</v>
      </c>
      <c r="I2265" t="s"/>
      <c r="J2265" t="s">
        <v>74</v>
      </c>
      <c r="K2265" t="n">
        <v>83</v>
      </c>
      <c r="L2265" t="s">
        <v>76</v>
      </c>
      <c r="M2265" t="s"/>
      <c r="N2265" t="s">
        <v>77</v>
      </c>
      <c r="O2265" t="s">
        <v>78</v>
      </c>
      <c r="P2265" t="s">
        <v>1008</v>
      </c>
      <c r="Q2265" t="s"/>
      <c r="R2265" t="s">
        <v>80</v>
      </c>
      <c r="S2265" t="s">
        <v>120</v>
      </c>
      <c r="T2265" t="s">
        <v>82</v>
      </c>
      <c r="U2265" t="s"/>
      <c r="V2265" t="s">
        <v>83</v>
      </c>
      <c r="W2265" t="s">
        <v>84</v>
      </c>
      <c r="X2265" t="s"/>
      <c r="Y2265" t="s">
        <v>85</v>
      </c>
      <c r="Z2265">
        <f>HYPERLINK("https://hotelmonitor-cachepage.eclerx.com/savepage/tk_15439117136073825_sr_2152.html","info")</f>
        <v/>
      </c>
      <c r="AA2265" t="n">
        <v>174753</v>
      </c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87</v>
      </c>
      <c r="AO2265" t="s"/>
      <c r="AP2265" t="n">
        <v>104</v>
      </c>
      <c r="AQ2265" t="s">
        <v>88</v>
      </c>
      <c r="AR2265" t="s">
        <v>119</v>
      </c>
      <c r="AS2265" t="s"/>
      <c r="AT2265" t="s">
        <v>90</v>
      </c>
      <c r="AU2265" t="s"/>
      <c r="AV2265" t="s"/>
      <c r="AW2265" t="s"/>
      <c r="AX2265" t="s"/>
      <c r="AY2265" t="n">
        <v>2640986</v>
      </c>
      <c r="AZ2265" t="s">
        <v>1009</v>
      </c>
      <c r="BA2265" t="s"/>
      <c r="BB2265" t="n">
        <v>102380</v>
      </c>
      <c r="BC2265" t="n">
        <v>10.01596</v>
      </c>
      <c r="BD2265" t="n">
        <v>53.546125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92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1008</v>
      </c>
      <c r="F2266" t="n">
        <v>2028104</v>
      </c>
      <c r="G2266" t="s">
        <v>74</v>
      </c>
      <c r="H2266" t="s">
        <v>75</v>
      </c>
      <c r="I2266" t="s"/>
      <c r="J2266" t="s">
        <v>74</v>
      </c>
      <c r="K2266" t="n">
        <v>83</v>
      </c>
      <c r="L2266" t="s">
        <v>76</v>
      </c>
      <c r="M2266" t="s"/>
      <c r="N2266" t="s">
        <v>77</v>
      </c>
      <c r="O2266" t="s">
        <v>78</v>
      </c>
      <c r="P2266" t="s">
        <v>1008</v>
      </c>
      <c r="Q2266" t="s"/>
      <c r="R2266" t="s">
        <v>80</v>
      </c>
      <c r="S2266" t="s">
        <v>120</v>
      </c>
      <c r="T2266" t="s">
        <v>82</v>
      </c>
      <c r="U2266" t="s"/>
      <c r="V2266" t="s">
        <v>83</v>
      </c>
      <c r="W2266" t="s">
        <v>84</v>
      </c>
      <c r="X2266" t="s"/>
      <c r="Y2266" t="s">
        <v>85</v>
      </c>
      <c r="Z2266">
        <f>HYPERLINK("https://hotelmonitor-cachepage.eclerx.com/savepage/tk_15439117136073825_sr_2152.html","info")</f>
        <v/>
      </c>
      <c r="AA2266" t="n">
        <v>174753</v>
      </c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87</v>
      </c>
      <c r="AO2266" t="s"/>
      <c r="AP2266" t="n">
        <v>104</v>
      </c>
      <c r="AQ2266" t="s">
        <v>88</v>
      </c>
      <c r="AR2266" t="s">
        <v>140</v>
      </c>
      <c r="AS2266" t="s"/>
      <c r="AT2266" t="s">
        <v>90</v>
      </c>
      <c r="AU2266" t="s"/>
      <c r="AV2266" t="s"/>
      <c r="AW2266" t="s"/>
      <c r="AX2266" t="s"/>
      <c r="AY2266" t="n">
        <v>2640986</v>
      </c>
      <c r="AZ2266" t="s">
        <v>1009</v>
      </c>
      <c r="BA2266" t="s"/>
      <c r="BB2266" t="n">
        <v>102380</v>
      </c>
      <c r="BC2266" t="n">
        <v>10.01596</v>
      </c>
      <c r="BD2266" t="n">
        <v>53.546125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92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1008</v>
      </c>
      <c r="F2267" t="n">
        <v>2028104</v>
      </c>
      <c r="G2267" t="s">
        <v>74</v>
      </c>
      <c r="H2267" t="s">
        <v>75</v>
      </c>
      <c r="I2267" t="s"/>
      <c r="J2267" t="s">
        <v>74</v>
      </c>
      <c r="K2267" t="n">
        <v>83</v>
      </c>
      <c r="L2267" t="s">
        <v>76</v>
      </c>
      <c r="M2267" t="s"/>
      <c r="N2267" t="s">
        <v>141</v>
      </c>
      <c r="O2267" t="s">
        <v>78</v>
      </c>
      <c r="P2267" t="s">
        <v>1008</v>
      </c>
      <c r="Q2267" t="s"/>
      <c r="R2267" t="s">
        <v>80</v>
      </c>
      <c r="S2267" t="s">
        <v>120</v>
      </c>
      <c r="T2267" t="s">
        <v>82</v>
      </c>
      <c r="U2267" t="s"/>
      <c r="V2267" t="s">
        <v>83</v>
      </c>
      <c r="W2267" t="s">
        <v>84</v>
      </c>
      <c r="X2267" t="s"/>
      <c r="Y2267" t="s">
        <v>85</v>
      </c>
      <c r="Z2267">
        <f>HYPERLINK("https://hotelmonitor-cachepage.eclerx.com/savepage/tk_15439117136073825_sr_2152.html","info")</f>
        <v/>
      </c>
      <c r="AA2267" t="n">
        <v>174753</v>
      </c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87</v>
      </c>
      <c r="AO2267" t="s"/>
      <c r="AP2267" t="n">
        <v>104</v>
      </c>
      <c r="AQ2267" t="s">
        <v>88</v>
      </c>
      <c r="AR2267" t="s">
        <v>89</v>
      </c>
      <c r="AS2267" t="s"/>
      <c r="AT2267" t="s">
        <v>90</v>
      </c>
      <c r="AU2267" t="s"/>
      <c r="AV2267" t="s"/>
      <c r="AW2267" t="s"/>
      <c r="AX2267" t="s"/>
      <c r="AY2267" t="n">
        <v>2640986</v>
      </c>
      <c r="AZ2267" t="s">
        <v>1009</v>
      </c>
      <c r="BA2267" t="s"/>
      <c r="BB2267" t="n">
        <v>102380</v>
      </c>
      <c r="BC2267" t="n">
        <v>10.01596</v>
      </c>
      <c r="BD2267" t="n">
        <v>53.546125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92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1008</v>
      </c>
      <c r="F2268" t="n">
        <v>2028104</v>
      </c>
      <c r="G2268" t="s">
        <v>74</v>
      </c>
      <c r="H2268" t="s">
        <v>75</v>
      </c>
      <c r="I2268" t="s"/>
      <c r="J2268" t="s">
        <v>74</v>
      </c>
      <c r="K2268" t="n">
        <v>84</v>
      </c>
      <c r="L2268" t="s">
        <v>76</v>
      </c>
      <c r="M2268" t="s"/>
      <c r="N2268" t="s">
        <v>1011</v>
      </c>
      <c r="O2268" t="s">
        <v>78</v>
      </c>
      <c r="P2268" t="s">
        <v>1008</v>
      </c>
      <c r="Q2268" t="s"/>
      <c r="R2268" t="s">
        <v>80</v>
      </c>
      <c r="S2268" t="s">
        <v>123</v>
      </c>
      <c r="T2268" t="s">
        <v>82</v>
      </c>
      <c r="U2268" t="s"/>
      <c r="V2268" t="s">
        <v>83</v>
      </c>
      <c r="W2268" t="s">
        <v>84</v>
      </c>
      <c r="X2268" t="s"/>
      <c r="Y2268" t="s">
        <v>85</v>
      </c>
      <c r="Z2268">
        <f>HYPERLINK("https://hotelmonitor-cachepage.eclerx.com/savepage/tk_15439117136073825_sr_2152.html","info")</f>
        <v/>
      </c>
      <c r="AA2268" t="n">
        <v>174753</v>
      </c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87</v>
      </c>
      <c r="AO2268" t="s"/>
      <c r="AP2268" t="n">
        <v>104</v>
      </c>
      <c r="AQ2268" t="s">
        <v>88</v>
      </c>
      <c r="AR2268" t="s">
        <v>110</v>
      </c>
      <c r="AS2268" t="s"/>
      <c r="AT2268" t="s">
        <v>90</v>
      </c>
      <c r="AU2268" t="s"/>
      <c r="AV2268" t="s"/>
      <c r="AW2268" t="s"/>
      <c r="AX2268" t="s"/>
      <c r="AY2268" t="n">
        <v>2640986</v>
      </c>
      <c r="AZ2268" t="s">
        <v>1009</v>
      </c>
      <c r="BA2268" t="s"/>
      <c r="BB2268" t="n">
        <v>102380</v>
      </c>
      <c r="BC2268" t="n">
        <v>10.01596</v>
      </c>
      <c r="BD2268" t="n">
        <v>53.546125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92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1008</v>
      </c>
      <c r="F2269" t="n">
        <v>2028104</v>
      </c>
      <c r="G2269" t="s">
        <v>74</v>
      </c>
      <c r="H2269" t="s">
        <v>75</v>
      </c>
      <c r="I2269" t="s"/>
      <c r="J2269" t="s">
        <v>74</v>
      </c>
      <c r="K2269" t="n">
        <v>85</v>
      </c>
      <c r="L2269" t="s">
        <v>76</v>
      </c>
      <c r="M2269" t="s"/>
      <c r="N2269" t="s">
        <v>77</v>
      </c>
      <c r="O2269" t="s">
        <v>78</v>
      </c>
      <c r="P2269" t="s">
        <v>1008</v>
      </c>
      <c r="Q2269" t="s"/>
      <c r="R2269" t="s">
        <v>80</v>
      </c>
      <c r="S2269" t="s">
        <v>143</v>
      </c>
      <c r="T2269" t="s">
        <v>82</v>
      </c>
      <c r="U2269" t="s"/>
      <c r="V2269" t="s">
        <v>83</v>
      </c>
      <c r="W2269" t="s">
        <v>84</v>
      </c>
      <c r="X2269" t="s"/>
      <c r="Y2269" t="s">
        <v>85</v>
      </c>
      <c r="Z2269">
        <f>HYPERLINK("https://hotelmonitor-cachepage.eclerx.com/savepage/tk_15439117136073825_sr_2152.html","info")</f>
        <v/>
      </c>
      <c r="AA2269" t="n">
        <v>174753</v>
      </c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87</v>
      </c>
      <c r="AO2269" t="s"/>
      <c r="AP2269" t="n">
        <v>104</v>
      </c>
      <c r="AQ2269" t="s">
        <v>88</v>
      </c>
      <c r="AR2269" t="s">
        <v>121</v>
      </c>
      <c r="AS2269" t="s"/>
      <c r="AT2269" t="s">
        <v>90</v>
      </c>
      <c r="AU2269" t="s"/>
      <c r="AV2269" t="s"/>
      <c r="AW2269" t="s"/>
      <c r="AX2269" t="s"/>
      <c r="AY2269" t="n">
        <v>2640986</v>
      </c>
      <c r="AZ2269" t="s">
        <v>1009</v>
      </c>
      <c r="BA2269" t="s"/>
      <c r="BB2269" t="n">
        <v>102380</v>
      </c>
      <c r="BC2269" t="n">
        <v>10.01596</v>
      </c>
      <c r="BD2269" t="n">
        <v>53.546125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92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1008</v>
      </c>
      <c r="F2270" t="n">
        <v>2028104</v>
      </c>
      <c r="G2270" t="s">
        <v>74</v>
      </c>
      <c r="H2270" t="s">
        <v>75</v>
      </c>
      <c r="I2270" t="s"/>
      <c r="J2270" t="s">
        <v>74</v>
      </c>
      <c r="K2270" t="n">
        <v>87</v>
      </c>
      <c r="L2270" t="s">
        <v>76</v>
      </c>
      <c r="M2270" t="s"/>
      <c r="N2270" t="s">
        <v>1011</v>
      </c>
      <c r="O2270" t="s">
        <v>78</v>
      </c>
      <c r="P2270" t="s">
        <v>1008</v>
      </c>
      <c r="Q2270" t="s"/>
      <c r="R2270" t="s">
        <v>80</v>
      </c>
      <c r="S2270" t="s">
        <v>146</v>
      </c>
      <c r="T2270" t="s">
        <v>82</v>
      </c>
      <c r="U2270" t="s"/>
      <c r="V2270" t="s">
        <v>83</v>
      </c>
      <c r="W2270" t="s">
        <v>84</v>
      </c>
      <c r="X2270" t="s"/>
      <c r="Y2270" t="s">
        <v>85</v>
      </c>
      <c r="Z2270">
        <f>HYPERLINK("https://hotelmonitor-cachepage.eclerx.com/savepage/tk_15439117136073825_sr_2152.html","info")</f>
        <v/>
      </c>
      <c r="AA2270" t="n">
        <v>174753</v>
      </c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87</v>
      </c>
      <c r="AO2270" t="s"/>
      <c r="AP2270" t="n">
        <v>104</v>
      </c>
      <c r="AQ2270" t="s">
        <v>88</v>
      </c>
      <c r="AR2270" t="s">
        <v>116</v>
      </c>
      <c r="AS2270" t="s"/>
      <c r="AT2270" t="s">
        <v>90</v>
      </c>
      <c r="AU2270" t="s"/>
      <c r="AV2270" t="s"/>
      <c r="AW2270" t="s"/>
      <c r="AX2270" t="s"/>
      <c r="AY2270" t="n">
        <v>2640986</v>
      </c>
      <c r="AZ2270" t="s">
        <v>1009</v>
      </c>
      <c r="BA2270" t="s"/>
      <c r="BB2270" t="n">
        <v>102380</v>
      </c>
      <c r="BC2270" t="n">
        <v>10.01596</v>
      </c>
      <c r="BD2270" t="n">
        <v>53.546125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92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1008</v>
      </c>
      <c r="F2271" t="n">
        <v>2028104</v>
      </c>
      <c r="G2271" t="s">
        <v>74</v>
      </c>
      <c r="H2271" t="s">
        <v>75</v>
      </c>
      <c r="I2271" t="s"/>
      <c r="J2271" t="s">
        <v>74</v>
      </c>
      <c r="K2271" t="n">
        <v>87</v>
      </c>
      <c r="L2271" t="s">
        <v>76</v>
      </c>
      <c r="M2271" t="s"/>
      <c r="N2271" t="s">
        <v>77</v>
      </c>
      <c r="O2271" t="s">
        <v>78</v>
      </c>
      <c r="P2271" t="s">
        <v>1008</v>
      </c>
      <c r="Q2271" t="s"/>
      <c r="R2271" t="s">
        <v>80</v>
      </c>
      <c r="S2271" t="s">
        <v>146</v>
      </c>
      <c r="T2271" t="s">
        <v>82</v>
      </c>
      <c r="U2271" t="s"/>
      <c r="V2271" t="s">
        <v>83</v>
      </c>
      <c r="W2271" t="s">
        <v>84</v>
      </c>
      <c r="X2271" t="s"/>
      <c r="Y2271" t="s">
        <v>85</v>
      </c>
      <c r="Z2271">
        <f>HYPERLINK("https://hotelmonitor-cachepage.eclerx.com/savepage/tk_15439117136073825_sr_2152.html","info")</f>
        <v/>
      </c>
      <c r="AA2271" t="n">
        <v>174753</v>
      </c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87</v>
      </c>
      <c r="AO2271" t="s"/>
      <c r="AP2271" t="n">
        <v>104</v>
      </c>
      <c r="AQ2271" t="s">
        <v>88</v>
      </c>
      <c r="AR2271" t="s">
        <v>96</v>
      </c>
      <c r="AS2271" t="s"/>
      <c r="AT2271" t="s">
        <v>90</v>
      </c>
      <c r="AU2271" t="s"/>
      <c r="AV2271" t="s"/>
      <c r="AW2271" t="s"/>
      <c r="AX2271" t="s"/>
      <c r="AY2271" t="n">
        <v>2640986</v>
      </c>
      <c r="AZ2271" t="s">
        <v>1009</v>
      </c>
      <c r="BA2271" t="s"/>
      <c r="BB2271" t="n">
        <v>102380</v>
      </c>
      <c r="BC2271" t="n">
        <v>10.01596</v>
      </c>
      <c r="BD2271" t="n">
        <v>53.546125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92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1008</v>
      </c>
      <c r="F2272" t="n">
        <v>2028104</v>
      </c>
      <c r="G2272" t="s">
        <v>74</v>
      </c>
      <c r="H2272" t="s">
        <v>75</v>
      </c>
      <c r="I2272" t="s"/>
      <c r="J2272" t="s">
        <v>74</v>
      </c>
      <c r="K2272" t="n">
        <v>88</v>
      </c>
      <c r="L2272" t="s">
        <v>76</v>
      </c>
      <c r="M2272" t="s"/>
      <c r="N2272" t="s">
        <v>77</v>
      </c>
      <c r="O2272" t="s">
        <v>78</v>
      </c>
      <c r="P2272" t="s">
        <v>1008</v>
      </c>
      <c r="Q2272" t="s"/>
      <c r="R2272" t="s">
        <v>80</v>
      </c>
      <c r="S2272" t="s">
        <v>147</v>
      </c>
      <c r="T2272" t="s">
        <v>82</v>
      </c>
      <c r="U2272" t="s"/>
      <c r="V2272" t="s">
        <v>83</v>
      </c>
      <c r="W2272" t="s">
        <v>84</v>
      </c>
      <c r="X2272" t="s"/>
      <c r="Y2272" t="s">
        <v>85</v>
      </c>
      <c r="Z2272">
        <f>HYPERLINK("https://hotelmonitor-cachepage.eclerx.com/savepage/tk_15439117136073825_sr_2152.html","info")</f>
        <v/>
      </c>
      <c r="AA2272" t="n">
        <v>174753</v>
      </c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87</v>
      </c>
      <c r="AO2272" t="s"/>
      <c r="AP2272" t="n">
        <v>104</v>
      </c>
      <c r="AQ2272" t="s">
        <v>88</v>
      </c>
      <c r="AR2272" t="s">
        <v>89</v>
      </c>
      <c r="AS2272" t="s"/>
      <c r="AT2272" t="s">
        <v>90</v>
      </c>
      <c r="AU2272" t="s"/>
      <c r="AV2272" t="s"/>
      <c r="AW2272" t="s"/>
      <c r="AX2272" t="s"/>
      <c r="AY2272" t="n">
        <v>2640986</v>
      </c>
      <c r="AZ2272" t="s">
        <v>1009</v>
      </c>
      <c r="BA2272" t="s"/>
      <c r="BB2272" t="n">
        <v>102380</v>
      </c>
      <c r="BC2272" t="n">
        <v>10.01596</v>
      </c>
      <c r="BD2272" t="n">
        <v>53.546125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92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1008</v>
      </c>
      <c r="F2273" t="n">
        <v>2028104</v>
      </c>
      <c r="G2273" t="s">
        <v>74</v>
      </c>
      <c r="H2273" t="s">
        <v>75</v>
      </c>
      <c r="I2273" t="s"/>
      <c r="J2273" t="s">
        <v>74</v>
      </c>
      <c r="K2273" t="n">
        <v>88</v>
      </c>
      <c r="L2273" t="s">
        <v>76</v>
      </c>
      <c r="M2273" t="s"/>
      <c r="N2273" t="s">
        <v>100</v>
      </c>
      <c r="O2273" t="s">
        <v>78</v>
      </c>
      <c r="P2273" t="s">
        <v>1008</v>
      </c>
      <c r="Q2273" t="s"/>
      <c r="R2273" t="s">
        <v>80</v>
      </c>
      <c r="S2273" t="s">
        <v>147</v>
      </c>
      <c r="T2273" t="s">
        <v>82</v>
      </c>
      <c r="U2273" t="s"/>
      <c r="V2273" t="s">
        <v>83</v>
      </c>
      <c r="W2273" t="s">
        <v>84</v>
      </c>
      <c r="X2273" t="s"/>
      <c r="Y2273" t="s">
        <v>85</v>
      </c>
      <c r="Z2273">
        <f>HYPERLINK("https://hotelmonitor-cachepage.eclerx.com/savepage/tk_15439117136073825_sr_2152.html","info")</f>
        <v/>
      </c>
      <c r="AA2273" t="n">
        <v>174753</v>
      </c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87</v>
      </c>
      <c r="AO2273" t="s"/>
      <c r="AP2273" t="n">
        <v>104</v>
      </c>
      <c r="AQ2273" t="s">
        <v>88</v>
      </c>
      <c r="AR2273" t="s">
        <v>103</v>
      </c>
      <c r="AS2273" t="s"/>
      <c r="AT2273" t="s">
        <v>90</v>
      </c>
      <c r="AU2273" t="s"/>
      <c r="AV2273" t="s"/>
      <c r="AW2273" t="s"/>
      <c r="AX2273" t="s"/>
      <c r="AY2273" t="n">
        <v>2640986</v>
      </c>
      <c r="AZ2273" t="s">
        <v>1009</v>
      </c>
      <c r="BA2273" t="s"/>
      <c r="BB2273" t="n">
        <v>102380</v>
      </c>
      <c r="BC2273" t="n">
        <v>10.01596</v>
      </c>
      <c r="BD2273" t="n">
        <v>53.546125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92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1008</v>
      </c>
      <c r="F2274" t="n">
        <v>2028104</v>
      </c>
      <c r="G2274" t="s">
        <v>74</v>
      </c>
      <c r="H2274" t="s">
        <v>75</v>
      </c>
      <c r="I2274" t="s"/>
      <c r="J2274" t="s">
        <v>74</v>
      </c>
      <c r="K2274" t="n">
        <v>88</v>
      </c>
      <c r="L2274" t="s">
        <v>76</v>
      </c>
      <c r="M2274" t="s"/>
      <c r="N2274" t="s">
        <v>300</v>
      </c>
      <c r="O2274" t="s">
        <v>78</v>
      </c>
      <c r="P2274" t="s">
        <v>1008</v>
      </c>
      <c r="Q2274" t="s"/>
      <c r="R2274" t="s">
        <v>80</v>
      </c>
      <c r="S2274" t="s">
        <v>147</v>
      </c>
      <c r="T2274" t="s">
        <v>82</v>
      </c>
      <c r="U2274" t="s"/>
      <c r="V2274" t="s">
        <v>83</v>
      </c>
      <c r="W2274" t="s">
        <v>94</v>
      </c>
      <c r="X2274" t="s"/>
      <c r="Y2274" t="s">
        <v>85</v>
      </c>
      <c r="Z2274">
        <f>HYPERLINK("https://hotelmonitor-cachepage.eclerx.com/savepage/tk_15439117136073825_sr_2152.html","info")</f>
        <v/>
      </c>
      <c r="AA2274" t="n">
        <v>174753</v>
      </c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87</v>
      </c>
      <c r="AO2274" t="s"/>
      <c r="AP2274" t="n">
        <v>104</v>
      </c>
      <c r="AQ2274" t="s">
        <v>88</v>
      </c>
      <c r="AR2274" t="s">
        <v>110</v>
      </c>
      <c r="AS2274" t="s"/>
      <c r="AT2274" t="s">
        <v>90</v>
      </c>
      <c r="AU2274" t="s"/>
      <c r="AV2274" t="s"/>
      <c r="AW2274" t="s"/>
      <c r="AX2274" t="s"/>
      <c r="AY2274" t="n">
        <v>2640986</v>
      </c>
      <c r="AZ2274" t="s">
        <v>1009</v>
      </c>
      <c r="BA2274" t="s"/>
      <c r="BB2274" t="n">
        <v>102380</v>
      </c>
      <c r="BC2274" t="n">
        <v>10.01596</v>
      </c>
      <c r="BD2274" t="n">
        <v>53.546125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92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1008</v>
      </c>
      <c r="F2275" t="n">
        <v>2028104</v>
      </c>
      <c r="G2275" t="s">
        <v>74</v>
      </c>
      <c r="H2275" t="s">
        <v>75</v>
      </c>
      <c r="I2275" t="s"/>
      <c r="J2275" t="s">
        <v>74</v>
      </c>
      <c r="K2275" t="n">
        <v>91</v>
      </c>
      <c r="L2275" t="s">
        <v>76</v>
      </c>
      <c r="M2275" t="s"/>
      <c r="N2275" t="s">
        <v>117</v>
      </c>
      <c r="O2275" t="s">
        <v>78</v>
      </c>
      <c r="P2275" t="s">
        <v>1008</v>
      </c>
      <c r="Q2275" t="s"/>
      <c r="R2275" t="s">
        <v>80</v>
      </c>
      <c r="S2275" t="s">
        <v>148</v>
      </c>
      <c r="T2275" t="s">
        <v>82</v>
      </c>
      <c r="U2275" t="s"/>
      <c r="V2275" t="s">
        <v>83</v>
      </c>
      <c r="W2275" t="s">
        <v>94</v>
      </c>
      <c r="X2275" t="s"/>
      <c r="Y2275" t="s">
        <v>85</v>
      </c>
      <c r="Z2275">
        <f>HYPERLINK("https://hotelmonitor-cachepage.eclerx.com/savepage/tk_15439117136073825_sr_2152.html","info")</f>
        <v/>
      </c>
      <c r="AA2275" t="n">
        <v>174753</v>
      </c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87</v>
      </c>
      <c r="AO2275" t="s"/>
      <c r="AP2275" t="n">
        <v>104</v>
      </c>
      <c r="AQ2275" t="s">
        <v>88</v>
      </c>
      <c r="AR2275" t="s">
        <v>103</v>
      </c>
      <c r="AS2275" t="s"/>
      <c r="AT2275" t="s">
        <v>90</v>
      </c>
      <c r="AU2275" t="s"/>
      <c r="AV2275" t="s"/>
      <c r="AW2275" t="s"/>
      <c r="AX2275" t="s"/>
      <c r="AY2275" t="n">
        <v>2640986</v>
      </c>
      <c r="AZ2275" t="s">
        <v>1009</v>
      </c>
      <c r="BA2275" t="s"/>
      <c r="BB2275" t="n">
        <v>102380</v>
      </c>
      <c r="BC2275" t="n">
        <v>10.01596</v>
      </c>
      <c r="BD2275" t="n">
        <v>53.546125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92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1008</v>
      </c>
      <c r="F2276" t="n">
        <v>2028104</v>
      </c>
      <c r="G2276" t="s">
        <v>74</v>
      </c>
      <c r="H2276" t="s">
        <v>75</v>
      </c>
      <c r="I2276" t="s"/>
      <c r="J2276" t="s">
        <v>74</v>
      </c>
      <c r="K2276" t="n">
        <v>91</v>
      </c>
      <c r="L2276" t="s">
        <v>76</v>
      </c>
      <c r="M2276" t="s"/>
      <c r="N2276" t="s">
        <v>117</v>
      </c>
      <c r="O2276" t="s">
        <v>78</v>
      </c>
      <c r="P2276" t="s">
        <v>1008</v>
      </c>
      <c r="Q2276" t="s"/>
      <c r="R2276" t="s">
        <v>80</v>
      </c>
      <c r="S2276" t="s">
        <v>148</v>
      </c>
      <c r="T2276" t="s">
        <v>82</v>
      </c>
      <c r="U2276" t="s"/>
      <c r="V2276" t="s">
        <v>83</v>
      </c>
      <c r="W2276" t="s">
        <v>94</v>
      </c>
      <c r="X2276" t="s"/>
      <c r="Y2276" t="s">
        <v>85</v>
      </c>
      <c r="Z2276">
        <f>HYPERLINK("https://hotelmonitor-cachepage.eclerx.com/savepage/tk_15439117136073825_sr_2152.html","info")</f>
        <v/>
      </c>
      <c r="AA2276" t="n">
        <v>174753</v>
      </c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87</v>
      </c>
      <c r="AO2276" t="s"/>
      <c r="AP2276" t="n">
        <v>104</v>
      </c>
      <c r="AQ2276" t="s">
        <v>88</v>
      </c>
      <c r="AR2276" t="s">
        <v>103</v>
      </c>
      <c r="AS2276" t="s"/>
      <c r="AT2276" t="s">
        <v>90</v>
      </c>
      <c r="AU2276" t="s"/>
      <c r="AV2276" t="s"/>
      <c r="AW2276" t="s"/>
      <c r="AX2276" t="s"/>
      <c r="AY2276" t="n">
        <v>2640986</v>
      </c>
      <c r="AZ2276" t="s">
        <v>1009</v>
      </c>
      <c r="BA2276" t="s"/>
      <c r="BB2276" t="n">
        <v>102380</v>
      </c>
      <c r="BC2276" t="n">
        <v>10.01596</v>
      </c>
      <c r="BD2276" t="n">
        <v>53.546125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92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1008</v>
      </c>
      <c r="F2277" t="n">
        <v>2028104</v>
      </c>
      <c r="G2277" t="s">
        <v>74</v>
      </c>
      <c r="H2277" t="s">
        <v>75</v>
      </c>
      <c r="I2277" t="s"/>
      <c r="J2277" t="s">
        <v>74</v>
      </c>
      <c r="K2277" t="n">
        <v>92</v>
      </c>
      <c r="L2277" t="s">
        <v>76</v>
      </c>
      <c r="M2277" t="s"/>
      <c r="N2277" t="s">
        <v>300</v>
      </c>
      <c r="O2277" t="s">
        <v>78</v>
      </c>
      <c r="P2277" t="s">
        <v>1008</v>
      </c>
      <c r="Q2277" t="s"/>
      <c r="R2277" t="s">
        <v>80</v>
      </c>
      <c r="S2277" t="s">
        <v>129</v>
      </c>
      <c r="T2277" t="s">
        <v>82</v>
      </c>
      <c r="U2277" t="s"/>
      <c r="V2277" t="s">
        <v>83</v>
      </c>
      <c r="W2277" t="s">
        <v>94</v>
      </c>
      <c r="X2277" t="s"/>
      <c r="Y2277" t="s">
        <v>85</v>
      </c>
      <c r="Z2277">
        <f>HYPERLINK("https://hotelmonitor-cachepage.eclerx.com/savepage/tk_15439117136073825_sr_2152.html","info")</f>
        <v/>
      </c>
      <c r="AA2277" t="n">
        <v>174753</v>
      </c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87</v>
      </c>
      <c r="AO2277" t="s"/>
      <c r="AP2277" t="n">
        <v>104</v>
      </c>
      <c r="AQ2277" t="s">
        <v>88</v>
      </c>
      <c r="AR2277" t="s">
        <v>116</v>
      </c>
      <c r="AS2277" t="s"/>
      <c r="AT2277" t="s">
        <v>90</v>
      </c>
      <c r="AU2277" t="s"/>
      <c r="AV2277" t="s"/>
      <c r="AW2277" t="s"/>
      <c r="AX2277" t="s"/>
      <c r="AY2277" t="n">
        <v>2640986</v>
      </c>
      <c r="AZ2277" t="s">
        <v>1009</v>
      </c>
      <c r="BA2277" t="s"/>
      <c r="BB2277" t="n">
        <v>102380</v>
      </c>
      <c r="BC2277" t="n">
        <v>10.01596</v>
      </c>
      <c r="BD2277" t="n">
        <v>53.546125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92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1008</v>
      </c>
      <c r="F2278" t="n">
        <v>2028104</v>
      </c>
      <c r="G2278" t="s">
        <v>74</v>
      </c>
      <c r="H2278" t="s">
        <v>75</v>
      </c>
      <c r="I2278" t="s"/>
      <c r="J2278" t="s">
        <v>74</v>
      </c>
      <c r="K2278" t="n">
        <v>92</v>
      </c>
      <c r="L2278" t="s">
        <v>76</v>
      </c>
      <c r="M2278" t="s"/>
      <c r="N2278" t="s">
        <v>77</v>
      </c>
      <c r="O2278" t="s">
        <v>78</v>
      </c>
      <c r="P2278" t="s">
        <v>1008</v>
      </c>
      <c r="Q2278" t="s"/>
      <c r="R2278" t="s">
        <v>80</v>
      </c>
      <c r="S2278" t="s">
        <v>129</v>
      </c>
      <c r="T2278" t="s">
        <v>82</v>
      </c>
      <c r="U2278" t="s"/>
      <c r="V2278" t="s">
        <v>83</v>
      </c>
      <c r="W2278" t="s">
        <v>94</v>
      </c>
      <c r="X2278" t="s"/>
      <c r="Y2278" t="s">
        <v>85</v>
      </c>
      <c r="Z2278">
        <f>HYPERLINK("https://hotelmonitor-cachepage.eclerx.com/savepage/tk_15439117136073825_sr_2152.html","info")</f>
        <v/>
      </c>
      <c r="AA2278" t="n">
        <v>174753</v>
      </c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87</v>
      </c>
      <c r="AO2278" t="s"/>
      <c r="AP2278" t="n">
        <v>104</v>
      </c>
      <c r="AQ2278" t="s">
        <v>88</v>
      </c>
      <c r="AR2278" t="s">
        <v>119</v>
      </c>
      <c r="AS2278" t="s"/>
      <c r="AT2278" t="s">
        <v>90</v>
      </c>
      <c r="AU2278" t="s"/>
      <c r="AV2278" t="s"/>
      <c r="AW2278" t="s"/>
      <c r="AX2278" t="s"/>
      <c r="AY2278" t="n">
        <v>2640986</v>
      </c>
      <c r="AZ2278" t="s">
        <v>1009</v>
      </c>
      <c r="BA2278" t="s"/>
      <c r="BB2278" t="n">
        <v>102380</v>
      </c>
      <c r="BC2278" t="n">
        <v>10.01596</v>
      </c>
      <c r="BD2278" t="n">
        <v>53.546125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92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1008</v>
      </c>
      <c r="F2279" t="n">
        <v>2028104</v>
      </c>
      <c r="G2279" t="s">
        <v>74</v>
      </c>
      <c r="H2279" t="s">
        <v>75</v>
      </c>
      <c r="I2279" t="s"/>
      <c r="J2279" t="s">
        <v>74</v>
      </c>
      <c r="K2279" t="n">
        <v>92</v>
      </c>
      <c r="L2279" t="s">
        <v>76</v>
      </c>
      <c r="M2279" t="s"/>
      <c r="N2279" t="s">
        <v>77</v>
      </c>
      <c r="O2279" t="s">
        <v>78</v>
      </c>
      <c r="P2279" t="s">
        <v>1008</v>
      </c>
      <c r="Q2279" t="s"/>
      <c r="R2279" t="s">
        <v>80</v>
      </c>
      <c r="S2279" t="s">
        <v>129</v>
      </c>
      <c r="T2279" t="s">
        <v>82</v>
      </c>
      <c r="U2279" t="s"/>
      <c r="V2279" t="s">
        <v>83</v>
      </c>
      <c r="W2279" t="s">
        <v>84</v>
      </c>
      <c r="X2279" t="s"/>
      <c r="Y2279" t="s">
        <v>85</v>
      </c>
      <c r="Z2279">
        <f>HYPERLINK("https://hotelmonitor-cachepage.eclerx.com/savepage/tk_15439117136073825_sr_2152.html","info")</f>
        <v/>
      </c>
      <c r="AA2279" t="n">
        <v>174753</v>
      </c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87</v>
      </c>
      <c r="AO2279" t="s"/>
      <c r="AP2279" t="n">
        <v>104</v>
      </c>
      <c r="AQ2279" t="s">
        <v>88</v>
      </c>
      <c r="AR2279" t="s">
        <v>126</v>
      </c>
      <c r="AS2279" t="s"/>
      <c r="AT2279" t="s">
        <v>90</v>
      </c>
      <c r="AU2279" t="s"/>
      <c r="AV2279" t="s"/>
      <c r="AW2279" t="s"/>
      <c r="AX2279" t="s"/>
      <c r="AY2279" t="n">
        <v>2640986</v>
      </c>
      <c r="AZ2279" t="s">
        <v>1009</v>
      </c>
      <c r="BA2279" t="s"/>
      <c r="BB2279" t="n">
        <v>102380</v>
      </c>
      <c r="BC2279" t="n">
        <v>10.01596</v>
      </c>
      <c r="BD2279" t="n">
        <v>53.546125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92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1008</v>
      </c>
      <c r="F2280" t="n">
        <v>2028104</v>
      </c>
      <c r="G2280" t="s">
        <v>74</v>
      </c>
      <c r="H2280" t="s">
        <v>75</v>
      </c>
      <c r="I2280" t="s"/>
      <c r="J2280" t="s">
        <v>74</v>
      </c>
      <c r="K2280" t="n">
        <v>94</v>
      </c>
      <c r="L2280" t="s">
        <v>76</v>
      </c>
      <c r="M2280" t="s"/>
      <c r="N2280" t="s">
        <v>77</v>
      </c>
      <c r="O2280" t="s">
        <v>78</v>
      </c>
      <c r="P2280" t="s">
        <v>1008</v>
      </c>
      <c r="Q2280" t="s"/>
      <c r="R2280" t="s">
        <v>80</v>
      </c>
      <c r="S2280" t="s">
        <v>267</v>
      </c>
      <c r="T2280" t="s">
        <v>82</v>
      </c>
      <c r="U2280" t="s"/>
      <c r="V2280" t="s">
        <v>83</v>
      </c>
      <c r="W2280" t="s">
        <v>84</v>
      </c>
      <c r="X2280" t="s"/>
      <c r="Y2280" t="s">
        <v>85</v>
      </c>
      <c r="Z2280">
        <f>HYPERLINK("https://hotelmonitor-cachepage.eclerx.com/savepage/tk_15439117136073825_sr_2152.html","info")</f>
        <v/>
      </c>
      <c r="AA2280" t="n">
        <v>174753</v>
      </c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87</v>
      </c>
      <c r="AO2280" t="s"/>
      <c r="AP2280" t="n">
        <v>104</v>
      </c>
      <c r="AQ2280" t="s">
        <v>88</v>
      </c>
      <c r="AR2280" t="s">
        <v>89</v>
      </c>
      <c r="AS2280" t="s"/>
      <c r="AT2280" t="s">
        <v>90</v>
      </c>
      <c r="AU2280" t="s"/>
      <c r="AV2280" t="s"/>
      <c r="AW2280" t="s"/>
      <c r="AX2280" t="s"/>
      <c r="AY2280" t="n">
        <v>2640986</v>
      </c>
      <c r="AZ2280" t="s">
        <v>1009</v>
      </c>
      <c r="BA2280" t="s"/>
      <c r="BB2280" t="n">
        <v>102380</v>
      </c>
      <c r="BC2280" t="n">
        <v>10.01596</v>
      </c>
      <c r="BD2280" t="n">
        <v>53.546125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92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1008</v>
      </c>
      <c r="F2281" t="n">
        <v>2028104</v>
      </c>
      <c r="G2281" t="s">
        <v>74</v>
      </c>
      <c r="H2281" t="s">
        <v>75</v>
      </c>
      <c r="I2281" t="s"/>
      <c r="J2281" t="s">
        <v>74</v>
      </c>
      <c r="K2281" t="n">
        <v>94</v>
      </c>
      <c r="L2281" t="s">
        <v>76</v>
      </c>
      <c r="M2281" t="s"/>
      <c r="N2281" t="s">
        <v>93</v>
      </c>
      <c r="O2281" t="s">
        <v>78</v>
      </c>
      <c r="P2281" t="s">
        <v>1008</v>
      </c>
      <c r="Q2281" t="s"/>
      <c r="R2281" t="s">
        <v>80</v>
      </c>
      <c r="S2281" t="s">
        <v>267</v>
      </c>
      <c r="T2281" t="s">
        <v>82</v>
      </c>
      <c r="U2281" t="s"/>
      <c r="V2281" t="s">
        <v>83</v>
      </c>
      <c r="W2281" t="s">
        <v>84</v>
      </c>
      <c r="X2281" t="s"/>
      <c r="Y2281" t="s">
        <v>85</v>
      </c>
      <c r="Z2281">
        <f>HYPERLINK("https://hotelmonitor-cachepage.eclerx.com/savepage/tk_15439117136073825_sr_2152.html","info")</f>
        <v/>
      </c>
      <c r="AA2281" t="n">
        <v>174753</v>
      </c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87</v>
      </c>
      <c r="AO2281" t="s"/>
      <c r="AP2281" t="n">
        <v>104</v>
      </c>
      <c r="AQ2281" t="s">
        <v>88</v>
      </c>
      <c r="AR2281" t="s">
        <v>89</v>
      </c>
      <c r="AS2281" t="s"/>
      <c r="AT2281" t="s">
        <v>90</v>
      </c>
      <c r="AU2281" t="s"/>
      <c r="AV2281" t="s"/>
      <c r="AW2281" t="s"/>
      <c r="AX2281" t="s"/>
      <c r="AY2281" t="n">
        <v>2640986</v>
      </c>
      <c r="AZ2281" t="s">
        <v>1009</v>
      </c>
      <c r="BA2281" t="s"/>
      <c r="BB2281" t="n">
        <v>102380</v>
      </c>
      <c r="BC2281" t="n">
        <v>10.01596</v>
      </c>
      <c r="BD2281" t="n">
        <v>53.546125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92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1008</v>
      </c>
      <c r="F2282" t="n">
        <v>2028104</v>
      </c>
      <c r="G2282" t="s">
        <v>74</v>
      </c>
      <c r="H2282" t="s">
        <v>75</v>
      </c>
      <c r="I2282" t="s"/>
      <c r="J2282" t="s">
        <v>74</v>
      </c>
      <c r="K2282" t="n">
        <v>94</v>
      </c>
      <c r="L2282" t="s">
        <v>76</v>
      </c>
      <c r="M2282" t="s"/>
      <c r="N2282" t="s">
        <v>300</v>
      </c>
      <c r="O2282" t="s">
        <v>78</v>
      </c>
      <c r="P2282" t="s">
        <v>1008</v>
      </c>
      <c r="Q2282" t="s"/>
      <c r="R2282" t="s">
        <v>80</v>
      </c>
      <c r="S2282" t="s">
        <v>267</v>
      </c>
      <c r="T2282" t="s">
        <v>82</v>
      </c>
      <c r="U2282" t="s"/>
      <c r="V2282" t="s">
        <v>83</v>
      </c>
      <c r="W2282" t="s">
        <v>84</v>
      </c>
      <c r="X2282" t="s"/>
      <c r="Y2282" t="s">
        <v>85</v>
      </c>
      <c r="Z2282">
        <f>HYPERLINK("https://hotelmonitor-cachepage.eclerx.com/savepage/tk_15439117136073825_sr_2152.html","info")</f>
        <v/>
      </c>
      <c r="AA2282" t="n">
        <v>174753</v>
      </c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87</v>
      </c>
      <c r="AO2282" t="s"/>
      <c r="AP2282" t="n">
        <v>104</v>
      </c>
      <c r="AQ2282" t="s">
        <v>88</v>
      </c>
      <c r="AR2282" t="s">
        <v>110</v>
      </c>
      <c r="AS2282" t="s"/>
      <c r="AT2282" t="s">
        <v>90</v>
      </c>
      <c r="AU2282" t="s"/>
      <c r="AV2282" t="s"/>
      <c r="AW2282" t="s"/>
      <c r="AX2282" t="s"/>
      <c r="AY2282" t="n">
        <v>2640986</v>
      </c>
      <c r="AZ2282" t="s">
        <v>1009</v>
      </c>
      <c r="BA2282" t="s"/>
      <c r="BB2282" t="n">
        <v>102380</v>
      </c>
      <c r="BC2282" t="n">
        <v>10.01596</v>
      </c>
      <c r="BD2282" t="n">
        <v>53.546125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92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1008</v>
      </c>
      <c r="F2283" t="n">
        <v>2028104</v>
      </c>
      <c r="G2283" t="s">
        <v>74</v>
      </c>
      <c r="H2283" t="s">
        <v>75</v>
      </c>
      <c r="I2283" t="s"/>
      <c r="J2283" t="s">
        <v>74</v>
      </c>
      <c r="K2283" t="n">
        <v>94</v>
      </c>
      <c r="L2283" t="s">
        <v>76</v>
      </c>
      <c r="M2283" t="s"/>
      <c r="N2283" t="s">
        <v>77</v>
      </c>
      <c r="O2283" t="s">
        <v>78</v>
      </c>
      <c r="P2283" t="s">
        <v>1008</v>
      </c>
      <c r="Q2283" t="s"/>
      <c r="R2283" t="s">
        <v>80</v>
      </c>
      <c r="S2283" t="s">
        <v>267</v>
      </c>
      <c r="T2283" t="s">
        <v>82</v>
      </c>
      <c r="U2283" t="s"/>
      <c r="V2283" t="s">
        <v>83</v>
      </c>
      <c r="W2283" t="s">
        <v>94</v>
      </c>
      <c r="X2283" t="s"/>
      <c r="Y2283" t="s">
        <v>85</v>
      </c>
      <c r="Z2283">
        <f>HYPERLINK("https://hotelmonitor-cachepage.eclerx.com/savepage/tk_15439117136073825_sr_2152.html","info")</f>
        <v/>
      </c>
      <c r="AA2283" t="n">
        <v>174753</v>
      </c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87</v>
      </c>
      <c r="AO2283" t="s"/>
      <c r="AP2283" t="n">
        <v>104</v>
      </c>
      <c r="AQ2283" t="s">
        <v>88</v>
      </c>
      <c r="AR2283" t="s">
        <v>124</v>
      </c>
      <c r="AS2283" t="s"/>
      <c r="AT2283" t="s">
        <v>90</v>
      </c>
      <c r="AU2283" t="s"/>
      <c r="AV2283" t="s"/>
      <c r="AW2283" t="s"/>
      <c r="AX2283" t="s"/>
      <c r="AY2283" t="n">
        <v>2640986</v>
      </c>
      <c r="AZ2283" t="s">
        <v>1009</v>
      </c>
      <c r="BA2283" t="s"/>
      <c r="BB2283" t="n">
        <v>102380</v>
      </c>
      <c r="BC2283" t="n">
        <v>10.01596</v>
      </c>
      <c r="BD2283" t="n">
        <v>53.546125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92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1008</v>
      </c>
      <c r="F2284" t="n">
        <v>2028104</v>
      </c>
      <c r="G2284" t="s">
        <v>74</v>
      </c>
      <c r="H2284" t="s">
        <v>75</v>
      </c>
      <c r="I2284" t="s"/>
      <c r="J2284" t="s">
        <v>74</v>
      </c>
      <c r="K2284" t="n">
        <v>94</v>
      </c>
      <c r="L2284" t="s">
        <v>76</v>
      </c>
      <c r="M2284" t="s"/>
      <c r="N2284" t="s">
        <v>372</v>
      </c>
      <c r="O2284" t="s">
        <v>78</v>
      </c>
      <c r="P2284" t="s">
        <v>1008</v>
      </c>
      <c r="Q2284" t="s"/>
      <c r="R2284" t="s">
        <v>80</v>
      </c>
      <c r="S2284" t="s">
        <v>267</v>
      </c>
      <c r="T2284" t="s">
        <v>82</v>
      </c>
      <c r="U2284" t="s"/>
      <c r="V2284" t="s">
        <v>83</v>
      </c>
      <c r="W2284" t="s">
        <v>94</v>
      </c>
      <c r="X2284" t="s"/>
      <c r="Y2284" t="s">
        <v>85</v>
      </c>
      <c r="Z2284">
        <f>HYPERLINK("https://hotelmonitor-cachepage.eclerx.com/savepage/tk_15439117136073825_sr_2152.html","info")</f>
        <v/>
      </c>
      <c r="AA2284" t="n">
        <v>174753</v>
      </c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87</v>
      </c>
      <c r="AO2284" t="s"/>
      <c r="AP2284" t="n">
        <v>104</v>
      </c>
      <c r="AQ2284" t="s">
        <v>88</v>
      </c>
      <c r="AR2284" t="s">
        <v>96</v>
      </c>
      <c r="AS2284" t="s"/>
      <c r="AT2284" t="s">
        <v>90</v>
      </c>
      <c r="AU2284" t="s"/>
      <c r="AV2284" t="s"/>
      <c r="AW2284" t="s"/>
      <c r="AX2284" t="s"/>
      <c r="AY2284" t="n">
        <v>2640986</v>
      </c>
      <c r="AZ2284" t="s">
        <v>1009</v>
      </c>
      <c r="BA2284" t="s"/>
      <c r="BB2284" t="n">
        <v>102380</v>
      </c>
      <c r="BC2284" t="n">
        <v>10.01596</v>
      </c>
      <c r="BD2284" t="n">
        <v>53.546125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92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1008</v>
      </c>
      <c r="F2285" t="n">
        <v>2028104</v>
      </c>
      <c r="G2285" t="s">
        <v>74</v>
      </c>
      <c r="H2285" t="s">
        <v>75</v>
      </c>
      <c r="I2285" t="s"/>
      <c r="J2285" t="s">
        <v>74</v>
      </c>
      <c r="K2285" t="n">
        <v>96</v>
      </c>
      <c r="L2285" t="s">
        <v>76</v>
      </c>
      <c r="M2285" t="s"/>
      <c r="N2285" t="s">
        <v>77</v>
      </c>
      <c r="O2285" t="s">
        <v>78</v>
      </c>
      <c r="P2285" t="s">
        <v>1008</v>
      </c>
      <c r="Q2285" t="s"/>
      <c r="R2285" t="s">
        <v>80</v>
      </c>
      <c r="S2285" t="s">
        <v>406</v>
      </c>
      <c r="T2285" t="s">
        <v>82</v>
      </c>
      <c r="U2285" t="s"/>
      <c r="V2285" t="s">
        <v>83</v>
      </c>
      <c r="W2285" t="s">
        <v>94</v>
      </c>
      <c r="X2285" t="s"/>
      <c r="Y2285" t="s">
        <v>85</v>
      </c>
      <c r="Z2285">
        <f>HYPERLINK("https://hotelmonitor-cachepage.eclerx.com/savepage/tk_15439117136073825_sr_2152.html","info")</f>
        <v/>
      </c>
      <c r="AA2285" t="n">
        <v>174753</v>
      </c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87</v>
      </c>
      <c r="AO2285" t="s"/>
      <c r="AP2285" t="n">
        <v>104</v>
      </c>
      <c r="AQ2285" t="s">
        <v>88</v>
      </c>
      <c r="AR2285" t="s">
        <v>89</v>
      </c>
      <c r="AS2285" t="s"/>
      <c r="AT2285" t="s">
        <v>90</v>
      </c>
      <c r="AU2285" t="s"/>
      <c r="AV2285" t="s"/>
      <c r="AW2285" t="s"/>
      <c r="AX2285" t="s"/>
      <c r="AY2285" t="n">
        <v>2640986</v>
      </c>
      <c r="AZ2285" t="s">
        <v>1009</v>
      </c>
      <c r="BA2285" t="s"/>
      <c r="BB2285" t="n">
        <v>102380</v>
      </c>
      <c r="BC2285" t="n">
        <v>10.01596</v>
      </c>
      <c r="BD2285" t="n">
        <v>53.546125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92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1008</v>
      </c>
      <c r="F2286" t="n">
        <v>2028104</v>
      </c>
      <c r="G2286" t="s">
        <v>74</v>
      </c>
      <c r="H2286" t="s">
        <v>75</v>
      </c>
      <c r="I2286" t="s"/>
      <c r="J2286" t="s">
        <v>74</v>
      </c>
      <c r="K2286" t="n">
        <v>97</v>
      </c>
      <c r="L2286" t="s">
        <v>76</v>
      </c>
      <c r="M2286" t="s"/>
      <c r="N2286" t="s">
        <v>117</v>
      </c>
      <c r="O2286" t="s">
        <v>78</v>
      </c>
      <c r="P2286" t="s">
        <v>1008</v>
      </c>
      <c r="Q2286" t="s"/>
      <c r="R2286" t="s">
        <v>80</v>
      </c>
      <c r="S2286" t="s">
        <v>314</v>
      </c>
      <c r="T2286" t="s">
        <v>82</v>
      </c>
      <c r="U2286" t="s"/>
      <c r="V2286" t="s">
        <v>83</v>
      </c>
      <c r="W2286" t="s">
        <v>84</v>
      </c>
      <c r="X2286" t="s"/>
      <c r="Y2286" t="s">
        <v>85</v>
      </c>
      <c r="Z2286">
        <f>HYPERLINK("https://hotelmonitor-cachepage.eclerx.com/savepage/tk_15439117136073825_sr_2152.html","info")</f>
        <v/>
      </c>
      <c r="AA2286" t="n">
        <v>174753</v>
      </c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87</v>
      </c>
      <c r="AO2286" t="s"/>
      <c r="AP2286" t="n">
        <v>104</v>
      </c>
      <c r="AQ2286" t="s">
        <v>88</v>
      </c>
      <c r="AR2286" t="s">
        <v>103</v>
      </c>
      <c r="AS2286" t="s"/>
      <c r="AT2286" t="s">
        <v>90</v>
      </c>
      <c r="AU2286" t="s"/>
      <c r="AV2286" t="s"/>
      <c r="AW2286" t="s"/>
      <c r="AX2286" t="s"/>
      <c r="AY2286" t="n">
        <v>2640986</v>
      </c>
      <c r="AZ2286" t="s">
        <v>1009</v>
      </c>
      <c r="BA2286" t="s"/>
      <c r="BB2286" t="n">
        <v>102380</v>
      </c>
      <c r="BC2286" t="n">
        <v>10.01596</v>
      </c>
      <c r="BD2286" t="n">
        <v>53.546125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92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1008</v>
      </c>
      <c r="F2287" t="n">
        <v>2028104</v>
      </c>
      <c r="G2287" t="s">
        <v>74</v>
      </c>
      <c r="H2287" t="s">
        <v>75</v>
      </c>
      <c r="I2287" t="s"/>
      <c r="J2287" t="s">
        <v>74</v>
      </c>
      <c r="K2287" t="n">
        <v>98</v>
      </c>
      <c r="L2287" t="s">
        <v>76</v>
      </c>
      <c r="M2287" t="s"/>
      <c r="N2287" t="s">
        <v>77</v>
      </c>
      <c r="O2287" t="s">
        <v>78</v>
      </c>
      <c r="P2287" t="s">
        <v>1008</v>
      </c>
      <c r="Q2287" t="s"/>
      <c r="R2287" t="s">
        <v>80</v>
      </c>
      <c r="S2287" t="s">
        <v>482</v>
      </c>
      <c r="T2287" t="s">
        <v>82</v>
      </c>
      <c r="U2287" t="s"/>
      <c r="V2287" t="s">
        <v>83</v>
      </c>
      <c r="W2287" t="s">
        <v>84</v>
      </c>
      <c r="X2287" t="s"/>
      <c r="Y2287" t="s">
        <v>85</v>
      </c>
      <c r="Z2287">
        <f>HYPERLINK("https://hotelmonitor-cachepage.eclerx.com/savepage/tk_15439117136073825_sr_2152.html","info")</f>
        <v/>
      </c>
      <c r="AA2287" t="n">
        <v>174753</v>
      </c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87</v>
      </c>
      <c r="AO2287" t="s"/>
      <c r="AP2287" t="n">
        <v>104</v>
      </c>
      <c r="AQ2287" t="s">
        <v>88</v>
      </c>
      <c r="AR2287" t="s">
        <v>119</v>
      </c>
      <c r="AS2287" t="s"/>
      <c r="AT2287" t="s">
        <v>90</v>
      </c>
      <c r="AU2287" t="s"/>
      <c r="AV2287" t="s"/>
      <c r="AW2287" t="s"/>
      <c r="AX2287" t="s"/>
      <c r="AY2287" t="n">
        <v>2640986</v>
      </c>
      <c r="AZ2287" t="s">
        <v>1009</v>
      </c>
      <c r="BA2287" t="s"/>
      <c r="BB2287" t="n">
        <v>102380</v>
      </c>
      <c r="BC2287" t="n">
        <v>10.01596</v>
      </c>
      <c r="BD2287" t="n">
        <v>53.546125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92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1008</v>
      </c>
      <c r="F2288" t="n">
        <v>2028104</v>
      </c>
      <c r="G2288" t="s">
        <v>74</v>
      </c>
      <c r="H2288" t="s">
        <v>75</v>
      </c>
      <c r="I2288" t="s"/>
      <c r="J2288" t="s">
        <v>74</v>
      </c>
      <c r="K2288" t="n">
        <v>99</v>
      </c>
      <c r="L2288" t="s">
        <v>76</v>
      </c>
      <c r="M2288" t="s"/>
      <c r="N2288" t="s">
        <v>1012</v>
      </c>
      <c r="O2288" t="s">
        <v>78</v>
      </c>
      <c r="P2288" t="s">
        <v>1008</v>
      </c>
      <c r="Q2288" t="s"/>
      <c r="R2288" t="s">
        <v>80</v>
      </c>
      <c r="S2288" t="s">
        <v>525</v>
      </c>
      <c r="T2288" t="s">
        <v>82</v>
      </c>
      <c r="U2288" t="s"/>
      <c r="V2288" t="s">
        <v>83</v>
      </c>
      <c r="W2288" t="s">
        <v>84</v>
      </c>
      <c r="X2288" t="s"/>
      <c r="Y2288" t="s">
        <v>85</v>
      </c>
      <c r="Z2288">
        <f>HYPERLINK("https://hotelmonitor-cachepage.eclerx.com/savepage/tk_15439117136073825_sr_2152.html","info")</f>
        <v/>
      </c>
      <c r="AA2288" t="n">
        <v>174753</v>
      </c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87</v>
      </c>
      <c r="AO2288" t="s"/>
      <c r="AP2288" t="n">
        <v>104</v>
      </c>
      <c r="AQ2288" t="s">
        <v>88</v>
      </c>
      <c r="AR2288" t="s">
        <v>1013</v>
      </c>
      <c r="AS2288" t="s"/>
      <c r="AT2288" t="s">
        <v>90</v>
      </c>
      <c r="AU2288" t="s"/>
      <c r="AV2288" t="s"/>
      <c r="AW2288" t="s"/>
      <c r="AX2288" t="s"/>
      <c r="AY2288" t="n">
        <v>2640986</v>
      </c>
      <c r="AZ2288" t="s">
        <v>1009</v>
      </c>
      <c r="BA2288" t="s"/>
      <c r="BB2288" t="n">
        <v>102380</v>
      </c>
      <c r="BC2288" t="n">
        <v>10.01596</v>
      </c>
      <c r="BD2288" t="n">
        <v>53.546125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92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1008</v>
      </c>
      <c r="F2289" t="n">
        <v>2028104</v>
      </c>
      <c r="G2289" t="s">
        <v>74</v>
      </c>
      <c r="H2289" t="s">
        <v>75</v>
      </c>
      <c r="I2289" t="s"/>
      <c r="J2289" t="s">
        <v>74</v>
      </c>
      <c r="K2289" t="n">
        <v>99</v>
      </c>
      <c r="L2289" t="s">
        <v>76</v>
      </c>
      <c r="M2289" t="s"/>
      <c r="N2289" t="s">
        <v>300</v>
      </c>
      <c r="O2289" t="s">
        <v>78</v>
      </c>
      <c r="P2289" t="s">
        <v>1008</v>
      </c>
      <c r="Q2289" t="s"/>
      <c r="R2289" t="s">
        <v>80</v>
      </c>
      <c r="S2289" t="s">
        <v>525</v>
      </c>
      <c r="T2289" t="s">
        <v>82</v>
      </c>
      <c r="U2289" t="s"/>
      <c r="V2289" t="s">
        <v>83</v>
      </c>
      <c r="W2289" t="s">
        <v>84</v>
      </c>
      <c r="X2289" t="s"/>
      <c r="Y2289" t="s">
        <v>85</v>
      </c>
      <c r="Z2289">
        <f>HYPERLINK("https://hotelmonitor-cachepage.eclerx.com/savepage/tk_15439117136073825_sr_2152.html","info")</f>
        <v/>
      </c>
      <c r="AA2289" t="n">
        <v>174753</v>
      </c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87</v>
      </c>
      <c r="AO2289" t="s"/>
      <c r="AP2289" t="n">
        <v>104</v>
      </c>
      <c r="AQ2289" t="s">
        <v>88</v>
      </c>
      <c r="AR2289" t="s">
        <v>116</v>
      </c>
      <c r="AS2289" t="s"/>
      <c r="AT2289" t="s">
        <v>90</v>
      </c>
      <c r="AU2289" t="s"/>
      <c r="AV2289" t="s"/>
      <c r="AW2289" t="s"/>
      <c r="AX2289" t="s"/>
      <c r="AY2289" t="n">
        <v>2640986</v>
      </c>
      <c r="AZ2289" t="s">
        <v>1009</v>
      </c>
      <c r="BA2289" t="s"/>
      <c r="BB2289" t="n">
        <v>102380</v>
      </c>
      <c r="BC2289" t="n">
        <v>10.01596</v>
      </c>
      <c r="BD2289" t="n">
        <v>53.546125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92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1008</v>
      </c>
      <c r="F2290" t="n">
        <v>2028104</v>
      </c>
      <c r="G2290" t="s">
        <v>74</v>
      </c>
      <c r="H2290" t="s">
        <v>75</v>
      </c>
      <c r="I2290" t="s"/>
      <c r="J2290" t="s">
        <v>74</v>
      </c>
      <c r="K2290" t="n">
        <v>100</v>
      </c>
      <c r="L2290" t="s">
        <v>76</v>
      </c>
      <c r="M2290" t="s"/>
      <c r="N2290" t="s">
        <v>77</v>
      </c>
      <c r="O2290" t="s">
        <v>78</v>
      </c>
      <c r="P2290" t="s">
        <v>1008</v>
      </c>
      <c r="Q2290" t="s"/>
      <c r="R2290" t="s">
        <v>80</v>
      </c>
      <c r="S2290" t="s">
        <v>315</v>
      </c>
      <c r="T2290" t="s">
        <v>82</v>
      </c>
      <c r="U2290" t="s"/>
      <c r="V2290" t="s">
        <v>83</v>
      </c>
      <c r="W2290" t="s">
        <v>84</v>
      </c>
      <c r="X2290" t="s"/>
      <c r="Y2290" t="s">
        <v>85</v>
      </c>
      <c r="Z2290">
        <f>HYPERLINK("https://hotelmonitor-cachepage.eclerx.com/savepage/tk_15439117136073825_sr_2152.html","info")</f>
        <v/>
      </c>
      <c r="AA2290" t="n">
        <v>174753</v>
      </c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87</v>
      </c>
      <c r="AO2290" t="s"/>
      <c r="AP2290" t="n">
        <v>104</v>
      </c>
      <c r="AQ2290" t="s">
        <v>88</v>
      </c>
      <c r="AR2290" t="s">
        <v>124</v>
      </c>
      <c r="AS2290" t="s"/>
      <c r="AT2290" t="s">
        <v>90</v>
      </c>
      <c r="AU2290" t="s"/>
      <c r="AV2290" t="s"/>
      <c r="AW2290" t="s"/>
      <c r="AX2290" t="s"/>
      <c r="AY2290" t="n">
        <v>2640986</v>
      </c>
      <c r="AZ2290" t="s">
        <v>1009</v>
      </c>
      <c r="BA2290" t="s"/>
      <c r="BB2290" t="n">
        <v>102380</v>
      </c>
      <c r="BC2290" t="n">
        <v>10.01596</v>
      </c>
      <c r="BD2290" t="n">
        <v>53.546125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92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1008</v>
      </c>
      <c r="F2291" t="n">
        <v>2028104</v>
      </c>
      <c r="G2291" t="s">
        <v>74</v>
      </c>
      <c r="H2291" t="s">
        <v>75</v>
      </c>
      <c r="I2291" t="s"/>
      <c r="J2291" t="s">
        <v>74</v>
      </c>
      <c r="K2291" t="n">
        <v>101</v>
      </c>
      <c r="L2291" t="s">
        <v>76</v>
      </c>
      <c r="M2291" t="s"/>
      <c r="N2291" t="s">
        <v>122</v>
      </c>
      <c r="O2291" t="s">
        <v>78</v>
      </c>
      <c r="P2291" t="s">
        <v>1008</v>
      </c>
      <c r="Q2291" t="s"/>
      <c r="R2291" t="s">
        <v>80</v>
      </c>
      <c r="S2291" t="s">
        <v>174</v>
      </c>
      <c r="T2291" t="s">
        <v>82</v>
      </c>
      <c r="U2291" t="s"/>
      <c r="V2291" t="s">
        <v>83</v>
      </c>
      <c r="W2291" t="s">
        <v>84</v>
      </c>
      <c r="X2291" t="s"/>
      <c r="Y2291" t="s">
        <v>85</v>
      </c>
      <c r="Z2291">
        <f>HYPERLINK("https://hotelmonitor-cachepage.eclerx.com/savepage/tk_15439117136073825_sr_2152.html","info")</f>
        <v/>
      </c>
      <c r="AA2291" t="n">
        <v>174753</v>
      </c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87</v>
      </c>
      <c r="AO2291" t="s"/>
      <c r="AP2291" t="n">
        <v>104</v>
      </c>
      <c r="AQ2291" t="s">
        <v>88</v>
      </c>
      <c r="AR2291" t="s">
        <v>103</v>
      </c>
      <c r="AS2291" t="s"/>
      <c r="AT2291" t="s">
        <v>90</v>
      </c>
      <c r="AU2291" t="s"/>
      <c r="AV2291" t="s"/>
      <c r="AW2291" t="s"/>
      <c r="AX2291" t="s"/>
      <c r="AY2291" t="n">
        <v>2640986</v>
      </c>
      <c r="AZ2291" t="s">
        <v>1009</v>
      </c>
      <c r="BA2291" t="s"/>
      <c r="BB2291" t="n">
        <v>102380</v>
      </c>
      <c r="BC2291" t="n">
        <v>10.01596</v>
      </c>
      <c r="BD2291" t="n">
        <v>53.546125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92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1008</v>
      </c>
      <c r="F2292" t="n">
        <v>2028104</v>
      </c>
      <c r="G2292" t="s">
        <v>74</v>
      </c>
      <c r="H2292" t="s">
        <v>75</v>
      </c>
      <c r="I2292" t="s"/>
      <c r="J2292" t="s">
        <v>74</v>
      </c>
      <c r="K2292" t="n">
        <v>105</v>
      </c>
      <c r="L2292" t="s">
        <v>76</v>
      </c>
      <c r="M2292" t="s"/>
      <c r="N2292" t="s">
        <v>611</v>
      </c>
      <c r="O2292" t="s">
        <v>78</v>
      </c>
      <c r="P2292" t="s">
        <v>1008</v>
      </c>
      <c r="Q2292" t="s"/>
      <c r="R2292" t="s">
        <v>80</v>
      </c>
      <c r="S2292" t="s">
        <v>149</v>
      </c>
      <c r="T2292" t="s">
        <v>82</v>
      </c>
      <c r="U2292" t="s"/>
      <c r="V2292" t="s">
        <v>83</v>
      </c>
      <c r="W2292" t="s">
        <v>84</v>
      </c>
      <c r="X2292" t="s"/>
      <c r="Y2292" t="s">
        <v>85</v>
      </c>
      <c r="Z2292">
        <f>HYPERLINK("https://hotelmonitor-cachepage.eclerx.com/savepage/tk_15439117136073825_sr_2152.html","info")</f>
        <v/>
      </c>
      <c r="AA2292" t="n">
        <v>174753</v>
      </c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87</v>
      </c>
      <c r="AO2292" t="s"/>
      <c r="AP2292" t="n">
        <v>104</v>
      </c>
      <c r="AQ2292" t="s">
        <v>88</v>
      </c>
      <c r="AR2292" t="s">
        <v>110</v>
      </c>
      <c r="AS2292" t="s"/>
      <c r="AT2292" t="s">
        <v>90</v>
      </c>
      <c r="AU2292" t="s"/>
      <c r="AV2292" t="s"/>
      <c r="AW2292" t="s"/>
      <c r="AX2292" t="s"/>
      <c r="AY2292" t="n">
        <v>2640986</v>
      </c>
      <c r="AZ2292" t="s">
        <v>1009</v>
      </c>
      <c r="BA2292" t="s"/>
      <c r="BB2292" t="n">
        <v>102380</v>
      </c>
      <c r="BC2292" t="n">
        <v>10.01596</v>
      </c>
      <c r="BD2292" t="n">
        <v>53.546125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92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1008</v>
      </c>
      <c r="F2293" t="n">
        <v>2028104</v>
      </c>
      <c r="G2293" t="s">
        <v>74</v>
      </c>
      <c r="H2293" t="s">
        <v>75</v>
      </c>
      <c r="I2293" t="s"/>
      <c r="J2293" t="s">
        <v>74</v>
      </c>
      <c r="K2293" t="n">
        <v>109</v>
      </c>
      <c r="L2293" t="s">
        <v>76</v>
      </c>
      <c r="M2293" t="s"/>
      <c r="N2293" t="s">
        <v>1014</v>
      </c>
      <c r="O2293" t="s">
        <v>78</v>
      </c>
      <c r="P2293" t="s">
        <v>1008</v>
      </c>
      <c r="Q2293" t="s"/>
      <c r="R2293" t="s">
        <v>80</v>
      </c>
      <c r="S2293" t="s">
        <v>282</v>
      </c>
      <c r="T2293" t="s">
        <v>82</v>
      </c>
      <c r="U2293" t="s"/>
      <c r="V2293" t="s">
        <v>83</v>
      </c>
      <c r="W2293" t="s">
        <v>94</v>
      </c>
      <c r="X2293" t="s"/>
      <c r="Y2293" t="s">
        <v>85</v>
      </c>
      <c r="Z2293">
        <f>HYPERLINK("https://hotelmonitor-cachepage.eclerx.com/savepage/tk_15439117136073825_sr_2152.html","info")</f>
        <v/>
      </c>
      <c r="AA2293" t="n">
        <v>174753</v>
      </c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87</v>
      </c>
      <c r="AO2293" t="s"/>
      <c r="AP2293" t="n">
        <v>104</v>
      </c>
      <c r="AQ2293" t="s">
        <v>88</v>
      </c>
      <c r="AR2293" t="s">
        <v>110</v>
      </c>
      <c r="AS2293" t="s"/>
      <c r="AT2293" t="s">
        <v>90</v>
      </c>
      <c r="AU2293" t="s"/>
      <c r="AV2293" t="s"/>
      <c r="AW2293" t="s"/>
      <c r="AX2293" t="s"/>
      <c r="AY2293" t="n">
        <v>2640986</v>
      </c>
      <c r="AZ2293" t="s">
        <v>1009</v>
      </c>
      <c r="BA2293" t="s"/>
      <c r="BB2293" t="n">
        <v>102380</v>
      </c>
      <c r="BC2293" t="n">
        <v>10.01596</v>
      </c>
      <c r="BD2293" t="n">
        <v>53.546125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92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1008</v>
      </c>
      <c r="F2294" t="n">
        <v>2028104</v>
      </c>
      <c r="G2294" t="s">
        <v>74</v>
      </c>
      <c r="H2294" t="s">
        <v>75</v>
      </c>
      <c r="I2294" t="s"/>
      <c r="J2294" t="s">
        <v>74</v>
      </c>
      <c r="K2294" t="n">
        <v>110</v>
      </c>
      <c r="L2294" t="s">
        <v>76</v>
      </c>
      <c r="M2294" t="s"/>
      <c r="N2294" t="s">
        <v>611</v>
      </c>
      <c r="O2294" t="s">
        <v>78</v>
      </c>
      <c r="P2294" t="s">
        <v>1008</v>
      </c>
      <c r="Q2294" t="s"/>
      <c r="R2294" t="s">
        <v>80</v>
      </c>
      <c r="S2294" t="s">
        <v>151</v>
      </c>
      <c r="T2294" t="s">
        <v>82</v>
      </c>
      <c r="U2294" t="s"/>
      <c r="V2294" t="s">
        <v>83</v>
      </c>
      <c r="W2294" t="s">
        <v>84</v>
      </c>
      <c r="X2294" t="s"/>
      <c r="Y2294" t="s">
        <v>85</v>
      </c>
      <c r="Z2294">
        <f>HYPERLINK("https://hotelmonitor-cachepage.eclerx.com/savepage/tk_15439117136073825_sr_2152.html","info")</f>
        <v/>
      </c>
      <c r="AA2294" t="n">
        <v>174753</v>
      </c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87</v>
      </c>
      <c r="AO2294" t="s"/>
      <c r="AP2294" t="n">
        <v>104</v>
      </c>
      <c r="AQ2294" t="s">
        <v>88</v>
      </c>
      <c r="AR2294" t="s">
        <v>116</v>
      </c>
      <c r="AS2294" t="s"/>
      <c r="AT2294" t="s">
        <v>90</v>
      </c>
      <c r="AU2294" t="s"/>
      <c r="AV2294" t="s"/>
      <c r="AW2294" t="s"/>
      <c r="AX2294" t="s"/>
      <c r="AY2294" t="n">
        <v>2640986</v>
      </c>
      <c r="AZ2294" t="s">
        <v>1009</v>
      </c>
      <c r="BA2294" t="s"/>
      <c r="BB2294" t="n">
        <v>102380</v>
      </c>
      <c r="BC2294" t="n">
        <v>10.01596</v>
      </c>
      <c r="BD2294" t="n">
        <v>53.546125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92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1008</v>
      </c>
      <c r="F2295" t="n">
        <v>2028104</v>
      </c>
      <c r="G2295" t="s">
        <v>74</v>
      </c>
      <c r="H2295" t="s">
        <v>75</v>
      </c>
      <c r="I2295" t="s"/>
      <c r="J2295" t="s">
        <v>74</v>
      </c>
      <c r="K2295" t="n">
        <v>114</v>
      </c>
      <c r="L2295" t="s">
        <v>76</v>
      </c>
      <c r="M2295" t="s"/>
      <c r="N2295" t="s">
        <v>1014</v>
      </c>
      <c r="O2295" t="s">
        <v>78</v>
      </c>
      <c r="P2295" t="s">
        <v>1008</v>
      </c>
      <c r="Q2295" t="s"/>
      <c r="R2295" t="s">
        <v>80</v>
      </c>
      <c r="S2295" t="s">
        <v>284</v>
      </c>
      <c r="T2295" t="s">
        <v>82</v>
      </c>
      <c r="U2295" t="s"/>
      <c r="V2295" t="s">
        <v>83</v>
      </c>
      <c r="W2295" t="s">
        <v>94</v>
      </c>
      <c r="X2295" t="s"/>
      <c r="Y2295" t="s">
        <v>85</v>
      </c>
      <c r="Z2295">
        <f>HYPERLINK("https://hotelmonitor-cachepage.eclerx.com/savepage/tk_15439117136073825_sr_2152.html","info")</f>
        <v/>
      </c>
      <c r="AA2295" t="n">
        <v>174753</v>
      </c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87</v>
      </c>
      <c r="AO2295" t="s"/>
      <c r="AP2295" t="n">
        <v>104</v>
      </c>
      <c r="AQ2295" t="s">
        <v>88</v>
      </c>
      <c r="AR2295" t="s">
        <v>116</v>
      </c>
      <c r="AS2295" t="s"/>
      <c r="AT2295" t="s">
        <v>90</v>
      </c>
      <c r="AU2295" t="s"/>
      <c r="AV2295" t="s"/>
      <c r="AW2295" t="s"/>
      <c r="AX2295" t="s"/>
      <c r="AY2295" t="n">
        <v>2640986</v>
      </c>
      <c r="AZ2295" t="s">
        <v>1009</v>
      </c>
      <c r="BA2295" t="s"/>
      <c r="BB2295" t="n">
        <v>102380</v>
      </c>
      <c r="BC2295" t="n">
        <v>10.01596</v>
      </c>
      <c r="BD2295" t="n">
        <v>53.546125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92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1008</v>
      </c>
      <c r="F2296" t="n">
        <v>2028104</v>
      </c>
      <c r="G2296" t="s">
        <v>74</v>
      </c>
      <c r="H2296" t="s">
        <v>75</v>
      </c>
      <c r="I2296" t="s"/>
      <c r="J2296" t="s">
        <v>74</v>
      </c>
      <c r="K2296" t="n">
        <v>118</v>
      </c>
      <c r="L2296" t="s">
        <v>76</v>
      </c>
      <c r="M2296" t="s"/>
      <c r="N2296" t="s">
        <v>77</v>
      </c>
      <c r="O2296" t="s">
        <v>78</v>
      </c>
      <c r="P2296" t="s">
        <v>1008</v>
      </c>
      <c r="Q2296" t="s"/>
      <c r="R2296" t="s">
        <v>80</v>
      </c>
      <c r="S2296" t="s">
        <v>449</v>
      </c>
      <c r="T2296" t="s">
        <v>82</v>
      </c>
      <c r="U2296" t="s"/>
      <c r="V2296" t="s">
        <v>83</v>
      </c>
      <c r="W2296" t="s">
        <v>94</v>
      </c>
      <c r="X2296" t="s"/>
      <c r="Y2296" t="s">
        <v>85</v>
      </c>
      <c r="Z2296">
        <f>HYPERLINK("https://hotelmonitor-cachepage.eclerx.com/savepage/tk_15439117136073825_sr_2152.html","info")</f>
        <v/>
      </c>
      <c r="AA2296" t="n">
        <v>174753</v>
      </c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87</v>
      </c>
      <c r="AO2296" t="s"/>
      <c r="AP2296" t="n">
        <v>104</v>
      </c>
      <c r="AQ2296" t="s">
        <v>88</v>
      </c>
      <c r="AR2296" t="s">
        <v>89</v>
      </c>
      <c r="AS2296" t="s"/>
      <c r="AT2296" t="s">
        <v>90</v>
      </c>
      <c r="AU2296" t="s"/>
      <c r="AV2296" t="s"/>
      <c r="AW2296" t="s"/>
      <c r="AX2296" t="s"/>
      <c r="AY2296" t="n">
        <v>2640986</v>
      </c>
      <c r="AZ2296" t="s">
        <v>1009</v>
      </c>
      <c r="BA2296" t="s"/>
      <c r="BB2296" t="n">
        <v>102380</v>
      </c>
      <c r="BC2296" t="n">
        <v>10.01596</v>
      </c>
      <c r="BD2296" t="n">
        <v>53.546125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92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1008</v>
      </c>
      <c r="F2297" t="n">
        <v>2028104</v>
      </c>
      <c r="G2297" t="s">
        <v>74</v>
      </c>
      <c r="H2297" t="s">
        <v>75</v>
      </c>
      <c r="I2297" t="s"/>
      <c r="J2297" t="s">
        <v>74</v>
      </c>
      <c r="K2297" t="n">
        <v>121</v>
      </c>
      <c r="L2297" t="s">
        <v>76</v>
      </c>
      <c r="M2297" t="s"/>
      <c r="N2297" t="s">
        <v>117</v>
      </c>
      <c r="O2297" t="s">
        <v>78</v>
      </c>
      <c r="P2297" t="s">
        <v>1008</v>
      </c>
      <c r="Q2297" t="s"/>
      <c r="R2297" t="s">
        <v>80</v>
      </c>
      <c r="S2297" t="s">
        <v>133</v>
      </c>
      <c r="T2297" t="s">
        <v>82</v>
      </c>
      <c r="U2297" t="s"/>
      <c r="V2297" t="s">
        <v>83</v>
      </c>
      <c r="W2297" t="s">
        <v>84</v>
      </c>
      <c r="X2297" t="s"/>
      <c r="Y2297" t="s">
        <v>85</v>
      </c>
      <c r="Z2297">
        <f>HYPERLINK("https://hotelmonitor-cachepage.eclerx.com/savepage/tk_15439117136073825_sr_2152.html","info")</f>
        <v/>
      </c>
      <c r="AA2297" t="n">
        <v>174753</v>
      </c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87</v>
      </c>
      <c r="AO2297" t="s"/>
      <c r="AP2297" t="n">
        <v>104</v>
      </c>
      <c r="AQ2297" t="s">
        <v>88</v>
      </c>
      <c r="AR2297" t="s">
        <v>103</v>
      </c>
      <c r="AS2297" t="s"/>
      <c r="AT2297" t="s">
        <v>90</v>
      </c>
      <c r="AU2297" t="s"/>
      <c r="AV2297" t="s"/>
      <c r="AW2297" t="s"/>
      <c r="AX2297" t="s"/>
      <c r="AY2297" t="n">
        <v>2640986</v>
      </c>
      <c r="AZ2297" t="s">
        <v>1009</v>
      </c>
      <c r="BA2297" t="s"/>
      <c r="BB2297" t="n">
        <v>102380</v>
      </c>
      <c r="BC2297" t="n">
        <v>10.01596</v>
      </c>
      <c r="BD2297" t="n">
        <v>53.546125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92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1008</v>
      </c>
      <c r="F2298" t="n">
        <v>2028104</v>
      </c>
      <c r="G2298" t="s">
        <v>74</v>
      </c>
      <c r="H2298" t="s">
        <v>75</v>
      </c>
      <c r="I2298" t="s"/>
      <c r="J2298" t="s">
        <v>74</v>
      </c>
      <c r="K2298" t="n">
        <v>121</v>
      </c>
      <c r="L2298" t="s">
        <v>76</v>
      </c>
      <c r="M2298" t="s"/>
      <c r="N2298" t="s">
        <v>117</v>
      </c>
      <c r="O2298" t="s">
        <v>78</v>
      </c>
      <c r="P2298" t="s">
        <v>1008</v>
      </c>
      <c r="Q2298" t="s"/>
      <c r="R2298" t="s">
        <v>80</v>
      </c>
      <c r="S2298" t="s">
        <v>133</v>
      </c>
      <c r="T2298" t="s">
        <v>82</v>
      </c>
      <c r="U2298" t="s"/>
      <c r="V2298" t="s">
        <v>83</v>
      </c>
      <c r="W2298" t="s">
        <v>84</v>
      </c>
      <c r="X2298" t="s"/>
      <c r="Y2298" t="s">
        <v>85</v>
      </c>
      <c r="Z2298">
        <f>HYPERLINK("https://hotelmonitor-cachepage.eclerx.com/savepage/tk_15439117136073825_sr_2152.html","info")</f>
        <v/>
      </c>
      <c r="AA2298" t="n">
        <v>174753</v>
      </c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87</v>
      </c>
      <c r="AO2298" t="s"/>
      <c r="AP2298" t="n">
        <v>104</v>
      </c>
      <c r="AQ2298" t="s">
        <v>88</v>
      </c>
      <c r="AR2298" t="s">
        <v>103</v>
      </c>
      <c r="AS2298" t="s"/>
      <c r="AT2298" t="s">
        <v>90</v>
      </c>
      <c r="AU2298" t="s"/>
      <c r="AV2298" t="s"/>
      <c r="AW2298" t="s"/>
      <c r="AX2298" t="s"/>
      <c r="AY2298" t="n">
        <v>2640986</v>
      </c>
      <c r="AZ2298" t="s">
        <v>1009</v>
      </c>
      <c r="BA2298" t="s"/>
      <c r="BB2298" t="n">
        <v>102380</v>
      </c>
      <c r="BC2298" t="n">
        <v>10.01596</v>
      </c>
      <c r="BD2298" t="n">
        <v>53.546125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92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1008</v>
      </c>
      <c r="F2299" t="n">
        <v>2028104</v>
      </c>
      <c r="G2299" t="s">
        <v>74</v>
      </c>
      <c r="H2299" t="s">
        <v>75</v>
      </c>
      <c r="I2299" t="s"/>
      <c r="J2299" t="s">
        <v>74</v>
      </c>
      <c r="K2299" t="n">
        <v>121</v>
      </c>
      <c r="L2299" t="s">
        <v>76</v>
      </c>
      <c r="M2299" t="s"/>
      <c r="N2299" t="s">
        <v>77</v>
      </c>
      <c r="O2299" t="s">
        <v>78</v>
      </c>
      <c r="P2299" t="s">
        <v>1008</v>
      </c>
      <c r="Q2299" t="s"/>
      <c r="R2299" t="s">
        <v>80</v>
      </c>
      <c r="S2299" t="s">
        <v>133</v>
      </c>
      <c r="T2299" t="s">
        <v>82</v>
      </c>
      <c r="U2299" t="s"/>
      <c r="V2299" t="s">
        <v>83</v>
      </c>
      <c r="W2299" t="s">
        <v>84</v>
      </c>
      <c r="X2299" t="s"/>
      <c r="Y2299" t="s">
        <v>85</v>
      </c>
      <c r="Z2299">
        <f>HYPERLINK("https://hotelmonitor-cachepage.eclerx.com/savepage/tk_15439117136073825_sr_2152.html","info")</f>
        <v/>
      </c>
      <c r="AA2299" t="n">
        <v>174753</v>
      </c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87</v>
      </c>
      <c r="AO2299" t="s"/>
      <c r="AP2299" t="n">
        <v>104</v>
      </c>
      <c r="AQ2299" t="s">
        <v>88</v>
      </c>
      <c r="AR2299" t="s">
        <v>119</v>
      </c>
      <c r="AS2299" t="s"/>
      <c r="AT2299" t="s">
        <v>90</v>
      </c>
      <c r="AU2299" t="s"/>
      <c r="AV2299" t="s"/>
      <c r="AW2299" t="s"/>
      <c r="AX2299" t="s"/>
      <c r="AY2299" t="n">
        <v>2640986</v>
      </c>
      <c r="AZ2299" t="s">
        <v>1009</v>
      </c>
      <c r="BA2299" t="s"/>
      <c r="BB2299" t="n">
        <v>102380</v>
      </c>
      <c r="BC2299" t="n">
        <v>10.01596</v>
      </c>
      <c r="BD2299" t="n">
        <v>53.546125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92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1008</v>
      </c>
      <c r="F2300" t="n">
        <v>2028104</v>
      </c>
      <c r="G2300" t="s">
        <v>74</v>
      </c>
      <c r="H2300" t="s">
        <v>75</v>
      </c>
      <c r="I2300" t="s"/>
      <c r="J2300" t="s">
        <v>74</v>
      </c>
      <c r="K2300" t="n">
        <v>123</v>
      </c>
      <c r="L2300" t="s">
        <v>76</v>
      </c>
      <c r="M2300" t="s"/>
      <c r="N2300" t="s">
        <v>77</v>
      </c>
      <c r="O2300" t="s">
        <v>78</v>
      </c>
      <c r="P2300" t="s">
        <v>1008</v>
      </c>
      <c r="Q2300" t="s"/>
      <c r="R2300" t="s">
        <v>80</v>
      </c>
      <c r="S2300" t="s">
        <v>270</v>
      </c>
      <c r="T2300" t="s">
        <v>82</v>
      </c>
      <c r="U2300" t="s"/>
      <c r="V2300" t="s">
        <v>83</v>
      </c>
      <c r="W2300" t="s">
        <v>84</v>
      </c>
      <c r="X2300" t="s"/>
      <c r="Y2300" t="s">
        <v>85</v>
      </c>
      <c r="Z2300">
        <f>HYPERLINK("https://hotelmonitor-cachepage.eclerx.com/savepage/tk_15439117136073825_sr_2152.html","info")</f>
        <v/>
      </c>
      <c r="AA2300" t="n">
        <v>174753</v>
      </c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87</v>
      </c>
      <c r="AO2300" t="s"/>
      <c r="AP2300" t="n">
        <v>104</v>
      </c>
      <c r="AQ2300" t="s">
        <v>88</v>
      </c>
      <c r="AR2300" t="s">
        <v>124</v>
      </c>
      <c r="AS2300" t="s"/>
      <c r="AT2300" t="s">
        <v>90</v>
      </c>
      <c r="AU2300" t="s"/>
      <c r="AV2300" t="s"/>
      <c r="AW2300" t="s"/>
      <c r="AX2300" t="s"/>
      <c r="AY2300" t="n">
        <v>2640986</v>
      </c>
      <c r="AZ2300" t="s">
        <v>1009</v>
      </c>
      <c r="BA2300" t="s"/>
      <c r="BB2300" t="n">
        <v>102380</v>
      </c>
      <c r="BC2300" t="n">
        <v>10.01596</v>
      </c>
      <c r="BD2300" t="n">
        <v>53.546125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92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1008</v>
      </c>
      <c r="F2301" t="n">
        <v>2028104</v>
      </c>
      <c r="G2301" t="s">
        <v>74</v>
      </c>
      <c r="H2301" t="s">
        <v>75</v>
      </c>
      <c r="I2301" t="s"/>
      <c r="J2301" t="s">
        <v>74</v>
      </c>
      <c r="K2301" t="n">
        <v>124</v>
      </c>
      <c r="L2301" t="s">
        <v>76</v>
      </c>
      <c r="M2301" t="s"/>
      <c r="N2301" t="s">
        <v>372</v>
      </c>
      <c r="O2301" t="s">
        <v>78</v>
      </c>
      <c r="P2301" t="s">
        <v>1008</v>
      </c>
      <c r="Q2301" t="s"/>
      <c r="R2301" t="s">
        <v>80</v>
      </c>
      <c r="S2301" t="s">
        <v>368</v>
      </c>
      <c r="T2301" t="s">
        <v>82</v>
      </c>
      <c r="U2301" t="s"/>
      <c r="V2301" t="s">
        <v>83</v>
      </c>
      <c r="W2301" t="s">
        <v>84</v>
      </c>
      <c r="X2301" t="s"/>
      <c r="Y2301" t="s">
        <v>85</v>
      </c>
      <c r="Z2301">
        <f>HYPERLINK("https://hotelmonitor-cachepage.eclerx.com/savepage/tk_15439117136073825_sr_2152.html","info")</f>
        <v/>
      </c>
      <c r="AA2301" t="n">
        <v>174753</v>
      </c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87</v>
      </c>
      <c r="AO2301" t="s"/>
      <c r="AP2301" t="n">
        <v>104</v>
      </c>
      <c r="AQ2301" t="s">
        <v>88</v>
      </c>
      <c r="AR2301" t="s">
        <v>96</v>
      </c>
      <c r="AS2301" t="s"/>
      <c r="AT2301" t="s">
        <v>90</v>
      </c>
      <c r="AU2301" t="s"/>
      <c r="AV2301" t="s"/>
      <c r="AW2301" t="s"/>
      <c r="AX2301" t="s"/>
      <c r="AY2301" t="n">
        <v>2640986</v>
      </c>
      <c r="AZ2301" t="s">
        <v>1009</v>
      </c>
      <c r="BA2301" t="s"/>
      <c r="BB2301" t="n">
        <v>102380</v>
      </c>
      <c r="BC2301" t="n">
        <v>10.01596</v>
      </c>
      <c r="BD2301" t="n">
        <v>53.546125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92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1008</v>
      </c>
      <c r="F2302" t="n">
        <v>2028104</v>
      </c>
      <c r="G2302" t="s">
        <v>74</v>
      </c>
      <c r="H2302" t="s">
        <v>75</v>
      </c>
      <c r="I2302" t="s"/>
      <c r="J2302" t="s">
        <v>74</v>
      </c>
      <c r="K2302" t="n">
        <v>138</v>
      </c>
      <c r="L2302" t="s">
        <v>76</v>
      </c>
      <c r="M2302" t="s"/>
      <c r="N2302" t="s">
        <v>1014</v>
      </c>
      <c r="O2302" t="s">
        <v>78</v>
      </c>
      <c r="P2302" t="s">
        <v>1008</v>
      </c>
      <c r="Q2302" t="s"/>
      <c r="R2302" t="s">
        <v>80</v>
      </c>
      <c r="S2302" t="s">
        <v>274</v>
      </c>
      <c r="T2302" t="s">
        <v>82</v>
      </c>
      <c r="U2302" t="s"/>
      <c r="V2302" t="s">
        <v>83</v>
      </c>
      <c r="W2302" t="s">
        <v>84</v>
      </c>
      <c r="X2302" t="s"/>
      <c r="Y2302" t="s">
        <v>85</v>
      </c>
      <c r="Z2302">
        <f>HYPERLINK("https://hotelmonitor-cachepage.eclerx.com/savepage/tk_15439117136073825_sr_2152.html","info")</f>
        <v/>
      </c>
      <c r="AA2302" t="n">
        <v>174753</v>
      </c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87</v>
      </c>
      <c r="AO2302" t="s"/>
      <c r="AP2302" t="n">
        <v>104</v>
      </c>
      <c r="AQ2302" t="s">
        <v>88</v>
      </c>
      <c r="AR2302" t="s">
        <v>110</v>
      </c>
      <c r="AS2302" t="s"/>
      <c r="AT2302" t="s">
        <v>90</v>
      </c>
      <c r="AU2302" t="s"/>
      <c r="AV2302" t="s"/>
      <c r="AW2302" t="s"/>
      <c r="AX2302" t="s"/>
      <c r="AY2302" t="n">
        <v>2640986</v>
      </c>
      <c r="AZ2302" t="s">
        <v>1009</v>
      </c>
      <c r="BA2302" t="s"/>
      <c r="BB2302" t="n">
        <v>102380</v>
      </c>
      <c r="BC2302" t="n">
        <v>10.01596</v>
      </c>
      <c r="BD2302" t="n">
        <v>53.546125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92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1008</v>
      </c>
      <c r="F2303" t="n">
        <v>2028104</v>
      </c>
      <c r="G2303" t="s">
        <v>74</v>
      </c>
      <c r="H2303" t="s">
        <v>75</v>
      </c>
      <c r="I2303" t="s"/>
      <c r="J2303" t="s">
        <v>74</v>
      </c>
      <c r="K2303" t="n">
        <v>145</v>
      </c>
      <c r="L2303" t="s">
        <v>76</v>
      </c>
      <c r="M2303" t="s"/>
      <c r="N2303" t="s">
        <v>1014</v>
      </c>
      <c r="O2303" t="s">
        <v>78</v>
      </c>
      <c r="P2303" t="s">
        <v>1008</v>
      </c>
      <c r="Q2303" t="s"/>
      <c r="R2303" t="s">
        <v>80</v>
      </c>
      <c r="S2303" t="s">
        <v>295</v>
      </c>
      <c r="T2303" t="s">
        <v>82</v>
      </c>
      <c r="U2303" t="s"/>
      <c r="V2303" t="s">
        <v>83</v>
      </c>
      <c r="W2303" t="s">
        <v>84</v>
      </c>
      <c r="X2303" t="s"/>
      <c r="Y2303" t="s">
        <v>85</v>
      </c>
      <c r="Z2303">
        <f>HYPERLINK("https://hotelmonitor-cachepage.eclerx.com/savepage/tk_15439117136073825_sr_2152.html","info")</f>
        <v/>
      </c>
      <c r="AA2303" t="n">
        <v>174753</v>
      </c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87</v>
      </c>
      <c r="AO2303" t="s"/>
      <c r="AP2303" t="n">
        <v>104</v>
      </c>
      <c r="AQ2303" t="s">
        <v>88</v>
      </c>
      <c r="AR2303" t="s">
        <v>116</v>
      </c>
      <c r="AS2303" t="s"/>
      <c r="AT2303" t="s">
        <v>90</v>
      </c>
      <c r="AU2303" t="s"/>
      <c r="AV2303" t="s"/>
      <c r="AW2303" t="s"/>
      <c r="AX2303" t="s"/>
      <c r="AY2303" t="n">
        <v>2640986</v>
      </c>
      <c r="AZ2303" t="s">
        <v>1009</v>
      </c>
      <c r="BA2303" t="s"/>
      <c r="BB2303" t="n">
        <v>102380</v>
      </c>
      <c r="BC2303" t="n">
        <v>10.01596</v>
      </c>
      <c r="BD2303" t="n">
        <v>53.546125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92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1008</v>
      </c>
      <c r="F2304" t="n">
        <v>2028104</v>
      </c>
      <c r="G2304" t="s">
        <v>74</v>
      </c>
      <c r="H2304" t="s">
        <v>75</v>
      </c>
      <c r="I2304" t="s"/>
      <c r="J2304" t="s">
        <v>74</v>
      </c>
      <c r="K2304" t="n">
        <v>147</v>
      </c>
      <c r="L2304" t="s">
        <v>76</v>
      </c>
      <c r="M2304" t="s"/>
      <c r="N2304" t="s">
        <v>77</v>
      </c>
      <c r="O2304" t="s">
        <v>78</v>
      </c>
      <c r="P2304" t="s">
        <v>1008</v>
      </c>
      <c r="Q2304" t="s"/>
      <c r="R2304" t="s">
        <v>80</v>
      </c>
      <c r="S2304" t="s">
        <v>355</v>
      </c>
      <c r="T2304" t="s">
        <v>82</v>
      </c>
      <c r="U2304" t="s"/>
      <c r="V2304" t="s">
        <v>83</v>
      </c>
      <c r="W2304" t="s">
        <v>84</v>
      </c>
      <c r="X2304" t="s"/>
      <c r="Y2304" t="s">
        <v>85</v>
      </c>
      <c r="Z2304">
        <f>HYPERLINK("https://hotelmonitor-cachepage.eclerx.com/savepage/tk_15439117136073825_sr_2152.html","info")</f>
        <v/>
      </c>
      <c r="AA2304" t="n">
        <v>174753</v>
      </c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87</v>
      </c>
      <c r="AO2304" t="s"/>
      <c r="AP2304" t="n">
        <v>104</v>
      </c>
      <c r="AQ2304" t="s">
        <v>88</v>
      </c>
      <c r="AR2304" t="s">
        <v>89</v>
      </c>
      <c r="AS2304" t="s"/>
      <c r="AT2304" t="s">
        <v>90</v>
      </c>
      <c r="AU2304" t="s"/>
      <c r="AV2304" t="s"/>
      <c r="AW2304" t="s"/>
      <c r="AX2304" t="s"/>
      <c r="AY2304" t="n">
        <v>2640986</v>
      </c>
      <c r="AZ2304" t="s">
        <v>1009</v>
      </c>
      <c r="BA2304" t="s"/>
      <c r="BB2304" t="n">
        <v>102380</v>
      </c>
      <c r="BC2304" t="n">
        <v>10.01596</v>
      </c>
      <c r="BD2304" t="n">
        <v>53.546125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92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1008</v>
      </c>
      <c r="F2305" t="n">
        <v>2028104</v>
      </c>
      <c r="G2305" t="s">
        <v>74</v>
      </c>
      <c r="H2305" t="s">
        <v>75</v>
      </c>
      <c r="I2305" t="s"/>
      <c r="J2305" t="s">
        <v>74</v>
      </c>
      <c r="K2305" t="n">
        <v>178</v>
      </c>
      <c r="L2305" t="s">
        <v>76</v>
      </c>
      <c r="M2305" t="s"/>
      <c r="N2305" t="s">
        <v>559</v>
      </c>
      <c r="O2305" t="s">
        <v>78</v>
      </c>
      <c r="P2305" t="s">
        <v>1008</v>
      </c>
      <c r="Q2305" t="s"/>
      <c r="R2305" t="s">
        <v>80</v>
      </c>
      <c r="S2305" t="s">
        <v>599</v>
      </c>
      <c r="T2305" t="s">
        <v>82</v>
      </c>
      <c r="U2305" t="s"/>
      <c r="V2305" t="s">
        <v>83</v>
      </c>
      <c r="W2305" t="s">
        <v>94</v>
      </c>
      <c r="X2305" t="s"/>
      <c r="Y2305" t="s">
        <v>85</v>
      </c>
      <c r="Z2305">
        <f>HYPERLINK("https://hotelmonitor-cachepage.eclerx.com/savepage/tk_15439117136073825_sr_2152.html","info")</f>
        <v/>
      </c>
      <c r="AA2305" t="n">
        <v>174753</v>
      </c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87</v>
      </c>
      <c r="AO2305" t="s"/>
      <c r="AP2305" t="n">
        <v>104</v>
      </c>
      <c r="AQ2305" t="s">
        <v>88</v>
      </c>
      <c r="AR2305" t="s">
        <v>156</v>
      </c>
      <c r="AS2305" t="s"/>
      <c r="AT2305" t="s">
        <v>90</v>
      </c>
      <c r="AU2305" t="s"/>
      <c r="AV2305" t="s"/>
      <c r="AW2305" t="s"/>
      <c r="AX2305" t="s"/>
      <c r="AY2305" t="n">
        <v>2640986</v>
      </c>
      <c r="AZ2305" t="s">
        <v>1009</v>
      </c>
      <c r="BA2305" t="s"/>
      <c r="BB2305" t="n">
        <v>102380</v>
      </c>
      <c r="BC2305" t="n">
        <v>10.01596</v>
      </c>
      <c r="BD2305" t="n">
        <v>53.546125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92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1008</v>
      </c>
      <c r="F2306" t="n">
        <v>2028104</v>
      </c>
      <c r="G2306" t="s">
        <v>74</v>
      </c>
      <c r="H2306" t="s">
        <v>75</v>
      </c>
      <c r="I2306" t="s"/>
      <c r="J2306" t="s">
        <v>74</v>
      </c>
      <c r="K2306" t="n">
        <v>191</v>
      </c>
      <c r="L2306" t="s">
        <v>76</v>
      </c>
      <c r="M2306" t="s"/>
      <c r="N2306" t="s">
        <v>559</v>
      </c>
      <c r="O2306" t="s">
        <v>78</v>
      </c>
      <c r="P2306" t="s">
        <v>1008</v>
      </c>
      <c r="Q2306" t="s"/>
      <c r="R2306" t="s">
        <v>80</v>
      </c>
      <c r="S2306" t="s">
        <v>187</v>
      </c>
      <c r="T2306" t="s">
        <v>82</v>
      </c>
      <c r="U2306" t="s"/>
      <c r="V2306" t="s">
        <v>83</v>
      </c>
      <c r="W2306" t="s">
        <v>84</v>
      </c>
      <c r="X2306" t="s"/>
      <c r="Y2306" t="s">
        <v>85</v>
      </c>
      <c r="Z2306">
        <f>HYPERLINK("https://hotelmonitor-cachepage.eclerx.com/savepage/tk_15439117136073825_sr_2152.html","info")</f>
        <v/>
      </c>
      <c r="AA2306" t="n">
        <v>174753</v>
      </c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87</v>
      </c>
      <c r="AO2306" t="s"/>
      <c r="AP2306" t="n">
        <v>104</v>
      </c>
      <c r="AQ2306" t="s">
        <v>88</v>
      </c>
      <c r="AR2306" t="s">
        <v>156</v>
      </c>
      <c r="AS2306" t="s"/>
      <c r="AT2306" t="s">
        <v>90</v>
      </c>
      <c r="AU2306" t="s"/>
      <c r="AV2306" t="s"/>
      <c r="AW2306" t="s"/>
      <c r="AX2306" t="s"/>
      <c r="AY2306" t="n">
        <v>2640986</v>
      </c>
      <c r="AZ2306" t="s">
        <v>1009</v>
      </c>
      <c r="BA2306" t="s"/>
      <c r="BB2306" t="n">
        <v>102380</v>
      </c>
      <c r="BC2306" t="n">
        <v>10.01596</v>
      </c>
      <c r="BD2306" t="n">
        <v>53.546125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92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1008</v>
      </c>
      <c r="F2307" t="n">
        <v>2028104</v>
      </c>
      <c r="G2307" t="s">
        <v>74</v>
      </c>
      <c r="H2307" t="s">
        <v>75</v>
      </c>
      <c r="I2307" t="s"/>
      <c r="J2307" t="s">
        <v>74</v>
      </c>
      <c r="K2307" t="n">
        <v>213</v>
      </c>
      <c r="L2307" t="s">
        <v>76</v>
      </c>
      <c r="M2307" t="s"/>
      <c r="N2307" t="s">
        <v>77</v>
      </c>
      <c r="O2307" t="s">
        <v>78</v>
      </c>
      <c r="P2307" t="s">
        <v>1008</v>
      </c>
      <c r="Q2307" t="s"/>
      <c r="R2307" t="s">
        <v>80</v>
      </c>
      <c r="S2307" t="s">
        <v>199</v>
      </c>
      <c r="T2307" t="s">
        <v>82</v>
      </c>
      <c r="U2307" t="s"/>
      <c r="V2307" t="s">
        <v>83</v>
      </c>
      <c r="W2307" t="s">
        <v>84</v>
      </c>
      <c r="X2307" t="s"/>
      <c r="Y2307" t="s">
        <v>85</v>
      </c>
      <c r="Z2307">
        <f>HYPERLINK("https://hotelmonitor-cachepage.eclerx.com/savepage/tk_15439117136073825_sr_2152.html","info")</f>
        <v/>
      </c>
      <c r="AA2307" t="n">
        <v>174753</v>
      </c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87</v>
      </c>
      <c r="AO2307" t="s"/>
      <c r="AP2307" t="n">
        <v>104</v>
      </c>
      <c r="AQ2307" t="s">
        <v>88</v>
      </c>
      <c r="AR2307" t="s">
        <v>156</v>
      </c>
      <c r="AS2307" t="s"/>
      <c r="AT2307" t="s">
        <v>90</v>
      </c>
      <c r="AU2307" t="s"/>
      <c r="AV2307" t="s"/>
      <c r="AW2307" t="s"/>
      <c r="AX2307" t="s"/>
      <c r="AY2307" t="n">
        <v>2640986</v>
      </c>
      <c r="AZ2307" t="s">
        <v>1009</v>
      </c>
      <c r="BA2307" t="s"/>
      <c r="BB2307" t="n">
        <v>102380</v>
      </c>
      <c r="BC2307" t="n">
        <v>10.01596</v>
      </c>
      <c r="BD2307" t="n">
        <v>53.546125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92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1008</v>
      </c>
      <c r="F2308" t="n">
        <v>2028104</v>
      </c>
      <c r="G2308" t="s">
        <v>74</v>
      </c>
      <c r="H2308" t="s">
        <v>75</v>
      </c>
      <c r="I2308" t="s"/>
      <c r="J2308" t="s">
        <v>74</v>
      </c>
      <c r="K2308" t="n">
        <v>221</v>
      </c>
      <c r="L2308" t="s">
        <v>76</v>
      </c>
      <c r="M2308" t="s"/>
      <c r="N2308" t="s">
        <v>1015</v>
      </c>
      <c r="O2308" t="s">
        <v>78</v>
      </c>
      <c r="P2308" t="s">
        <v>1008</v>
      </c>
      <c r="Q2308" t="s"/>
      <c r="R2308" t="s">
        <v>80</v>
      </c>
      <c r="S2308" t="s">
        <v>205</v>
      </c>
      <c r="T2308" t="s">
        <v>82</v>
      </c>
      <c r="U2308" t="s"/>
      <c r="V2308" t="s">
        <v>83</v>
      </c>
      <c r="W2308" t="s">
        <v>94</v>
      </c>
      <c r="X2308" t="s"/>
      <c r="Y2308" t="s">
        <v>85</v>
      </c>
      <c r="Z2308">
        <f>HYPERLINK("https://hotelmonitor-cachepage.eclerx.com/savepage/tk_15439117136073825_sr_2152.html","info")</f>
        <v/>
      </c>
      <c r="AA2308" t="n">
        <v>174753</v>
      </c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87</v>
      </c>
      <c r="AL2308" t="s"/>
      <c r="AM2308" t="s"/>
      <c r="AN2308" t="s">
        <v>87</v>
      </c>
      <c r="AO2308" t="s"/>
      <c r="AP2308" t="n">
        <v>104</v>
      </c>
      <c r="AQ2308" t="s">
        <v>88</v>
      </c>
      <c r="AR2308" t="s">
        <v>156</v>
      </c>
      <c r="AS2308" t="s"/>
      <c r="AT2308" t="s">
        <v>90</v>
      </c>
      <c r="AU2308" t="s"/>
      <c r="AV2308" t="s"/>
      <c r="AW2308" t="s"/>
      <c r="AX2308" t="s"/>
      <c r="AY2308" t="n">
        <v>2640986</v>
      </c>
      <c r="AZ2308" t="s">
        <v>1009</v>
      </c>
      <c r="BA2308" t="s"/>
      <c r="BB2308" t="n">
        <v>102380</v>
      </c>
      <c r="BC2308" t="n">
        <v>10.01596</v>
      </c>
      <c r="BD2308" t="n">
        <v>53.546125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92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1008</v>
      </c>
      <c r="F2309" t="n">
        <v>2028104</v>
      </c>
      <c r="G2309" t="s">
        <v>74</v>
      </c>
      <c r="H2309" t="s">
        <v>75</v>
      </c>
      <c r="I2309" t="s"/>
      <c r="J2309" t="s">
        <v>74</v>
      </c>
      <c r="K2309" t="n">
        <v>240</v>
      </c>
      <c r="L2309" t="s">
        <v>76</v>
      </c>
      <c r="M2309" t="s"/>
      <c r="N2309" t="s">
        <v>77</v>
      </c>
      <c r="O2309" t="s">
        <v>78</v>
      </c>
      <c r="P2309" t="s">
        <v>1008</v>
      </c>
      <c r="Q2309" t="s"/>
      <c r="R2309" t="s">
        <v>80</v>
      </c>
      <c r="S2309" t="s">
        <v>333</v>
      </c>
      <c r="T2309" t="s">
        <v>82</v>
      </c>
      <c r="U2309" t="s"/>
      <c r="V2309" t="s">
        <v>83</v>
      </c>
      <c r="W2309" t="s">
        <v>84</v>
      </c>
      <c r="X2309" t="s"/>
      <c r="Y2309" t="s">
        <v>85</v>
      </c>
      <c r="Z2309">
        <f>HYPERLINK("https://hotelmonitor-cachepage.eclerx.com/savepage/tk_15439117136073825_sr_2152.html","info")</f>
        <v/>
      </c>
      <c r="AA2309" t="n">
        <v>174753</v>
      </c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87</v>
      </c>
      <c r="AL2309" t="s"/>
      <c r="AM2309" t="s"/>
      <c r="AN2309" t="s">
        <v>87</v>
      </c>
      <c r="AO2309" t="s"/>
      <c r="AP2309" t="n">
        <v>104</v>
      </c>
      <c r="AQ2309" t="s">
        <v>88</v>
      </c>
      <c r="AR2309" t="s">
        <v>113</v>
      </c>
      <c r="AS2309" t="s"/>
      <c r="AT2309" t="s">
        <v>90</v>
      </c>
      <c r="AU2309" t="s"/>
      <c r="AV2309" t="s"/>
      <c r="AW2309" t="s"/>
      <c r="AX2309" t="s"/>
      <c r="AY2309" t="n">
        <v>2640986</v>
      </c>
      <c r="AZ2309" t="s">
        <v>1009</v>
      </c>
      <c r="BA2309" t="s"/>
      <c r="BB2309" t="n">
        <v>102380</v>
      </c>
      <c r="BC2309" t="n">
        <v>10.01596</v>
      </c>
      <c r="BD2309" t="n">
        <v>53.546125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92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1008</v>
      </c>
      <c r="F2310" t="n">
        <v>2028104</v>
      </c>
      <c r="G2310" t="s">
        <v>74</v>
      </c>
      <c r="H2310" t="s">
        <v>75</v>
      </c>
      <c r="I2310" t="s"/>
      <c r="J2310" t="s">
        <v>74</v>
      </c>
      <c r="K2310" t="n">
        <v>280</v>
      </c>
      <c r="L2310" t="s">
        <v>76</v>
      </c>
      <c r="M2310" t="s"/>
      <c r="N2310" t="s">
        <v>1015</v>
      </c>
      <c r="O2310" t="s">
        <v>78</v>
      </c>
      <c r="P2310" t="s">
        <v>1008</v>
      </c>
      <c r="Q2310" t="s"/>
      <c r="R2310" t="s">
        <v>80</v>
      </c>
      <c r="S2310" t="s">
        <v>795</v>
      </c>
      <c r="T2310" t="s">
        <v>82</v>
      </c>
      <c r="U2310" t="s"/>
      <c r="V2310" t="s">
        <v>83</v>
      </c>
      <c r="W2310" t="s">
        <v>84</v>
      </c>
      <c r="X2310" t="s"/>
      <c r="Y2310" t="s">
        <v>85</v>
      </c>
      <c r="Z2310">
        <f>HYPERLINK("https://hotelmonitor-cachepage.eclerx.com/savepage/tk_15439117136073825_sr_2152.html","info")</f>
        <v/>
      </c>
      <c r="AA2310" t="n">
        <v>174753</v>
      </c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87</v>
      </c>
      <c r="AO2310" t="s"/>
      <c r="AP2310" t="n">
        <v>104</v>
      </c>
      <c r="AQ2310" t="s">
        <v>88</v>
      </c>
      <c r="AR2310" t="s">
        <v>156</v>
      </c>
      <c r="AS2310" t="s"/>
      <c r="AT2310" t="s">
        <v>90</v>
      </c>
      <c r="AU2310" t="s"/>
      <c r="AV2310" t="s"/>
      <c r="AW2310" t="s"/>
      <c r="AX2310" t="s"/>
      <c r="AY2310" t="n">
        <v>2640986</v>
      </c>
      <c r="AZ2310" t="s">
        <v>1009</v>
      </c>
      <c r="BA2310" t="s"/>
      <c r="BB2310" t="n">
        <v>102380</v>
      </c>
      <c r="BC2310" t="n">
        <v>10.01596</v>
      </c>
      <c r="BD2310" t="n">
        <v>53.546125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92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632</v>
      </c>
      <c r="F2311" t="n">
        <v>357279</v>
      </c>
      <c r="G2311" t="s">
        <v>74</v>
      </c>
      <c r="H2311" t="s">
        <v>75</v>
      </c>
      <c r="I2311" t="s"/>
      <c r="J2311" t="s">
        <v>74</v>
      </c>
      <c r="K2311" t="n">
        <v>67</v>
      </c>
      <c r="L2311" t="s">
        <v>76</v>
      </c>
      <c r="M2311" t="s"/>
      <c r="N2311" t="s">
        <v>637</v>
      </c>
      <c r="O2311" t="s">
        <v>78</v>
      </c>
      <c r="P2311" t="s">
        <v>634</v>
      </c>
      <c r="Q2311" t="s"/>
      <c r="R2311" t="s">
        <v>80</v>
      </c>
      <c r="S2311" t="s">
        <v>1016</v>
      </c>
      <c r="T2311" t="s">
        <v>82</v>
      </c>
      <c r="U2311" t="s"/>
      <c r="V2311" t="s">
        <v>83</v>
      </c>
      <c r="W2311" t="s">
        <v>94</v>
      </c>
      <c r="X2311" t="s"/>
      <c r="Y2311" t="s">
        <v>85</v>
      </c>
      <c r="Z2311">
        <f>HYPERLINK("https://hotelmonitor-cachepage.eclerx.com/savepage/tk_15439115204396374_sr_2152.html","info")</f>
        <v/>
      </c>
      <c r="AA2311" t="n">
        <v>42733</v>
      </c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87</v>
      </c>
      <c r="AO2311" t="s"/>
      <c r="AP2311" t="n">
        <v>33</v>
      </c>
      <c r="AQ2311" t="s">
        <v>88</v>
      </c>
      <c r="AR2311" t="s">
        <v>121</v>
      </c>
      <c r="AS2311" t="s"/>
      <c r="AT2311" t="s">
        <v>90</v>
      </c>
      <c r="AU2311" t="s"/>
      <c r="AV2311" t="s"/>
      <c r="AW2311" t="s"/>
      <c r="AX2311" t="s"/>
      <c r="AY2311" t="n">
        <v>2311832</v>
      </c>
      <c r="AZ2311" t="s">
        <v>322</v>
      </c>
      <c r="BA2311" t="s"/>
      <c r="BB2311" t="n">
        <v>28910</v>
      </c>
      <c r="BC2311" t="n">
        <v>0</v>
      </c>
      <c r="BD2311" t="n">
        <v>0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92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632</v>
      </c>
      <c r="F2312" t="n">
        <v>357279</v>
      </c>
      <c r="G2312" t="s">
        <v>74</v>
      </c>
      <c r="H2312" t="s">
        <v>75</v>
      </c>
      <c r="I2312" t="s"/>
      <c r="J2312" t="s">
        <v>74</v>
      </c>
      <c r="K2312" t="n">
        <v>71</v>
      </c>
      <c r="L2312" t="s">
        <v>76</v>
      </c>
      <c r="M2312" t="s"/>
      <c r="N2312" t="s">
        <v>290</v>
      </c>
      <c r="O2312" t="s">
        <v>78</v>
      </c>
      <c r="P2312" t="s">
        <v>634</v>
      </c>
      <c r="Q2312" t="s"/>
      <c r="R2312" t="s">
        <v>80</v>
      </c>
      <c r="S2312" t="s">
        <v>683</v>
      </c>
      <c r="T2312" t="s">
        <v>82</v>
      </c>
      <c r="U2312" t="s"/>
      <c r="V2312" t="s">
        <v>83</v>
      </c>
      <c r="W2312" t="s">
        <v>94</v>
      </c>
      <c r="X2312" t="s"/>
      <c r="Y2312" t="s">
        <v>85</v>
      </c>
      <c r="Z2312">
        <f>HYPERLINK("https://hotelmonitor-cachepage.eclerx.com/savepage/tk_15439115204396374_sr_2152.html","info")</f>
        <v/>
      </c>
      <c r="AA2312" t="n">
        <v>42733</v>
      </c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87</v>
      </c>
      <c r="AO2312" t="s"/>
      <c r="AP2312" t="n">
        <v>33</v>
      </c>
      <c r="AQ2312" t="s">
        <v>88</v>
      </c>
      <c r="AR2312" t="s">
        <v>121</v>
      </c>
      <c r="AS2312" t="s"/>
      <c r="AT2312" t="s">
        <v>90</v>
      </c>
      <c r="AU2312" t="s"/>
      <c r="AV2312" t="s"/>
      <c r="AW2312" t="s"/>
      <c r="AX2312" t="s"/>
      <c r="AY2312" t="n">
        <v>2311832</v>
      </c>
      <c r="AZ2312" t="s">
        <v>322</v>
      </c>
      <c r="BA2312" t="s"/>
      <c r="BB2312" t="n">
        <v>28910</v>
      </c>
      <c r="BC2312" t="n">
        <v>0</v>
      </c>
      <c r="BD2312" t="n">
        <v>0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92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632</v>
      </c>
      <c r="F2313" t="n">
        <v>357279</v>
      </c>
      <c r="G2313" t="s">
        <v>74</v>
      </c>
      <c r="H2313" t="s">
        <v>75</v>
      </c>
      <c r="I2313" t="s"/>
      <c r="J2313" t="s">
        <v>74</v>
      </c>
      <c r="K2313" t="n">
        <v>71</v>
      </c>
      <c r="L2313" t="s">
        <v>76</v>
      </c>
      <c r="M2313" t="s"/>
      <c r="N2313" t="s">
        <v>635</v>
      </c>
      <c r="O2313" t="s">
        <v>78</v>
      </c>
      <c r="P2313" t="s">
        <v>634</v>
      </c>
      <c r="Q2313" t="s"/>
      <c r="R2313" t="s">
        <v>80</v>
      </c>
      <c r="S2313" t="s">
        <v>683</v>
      </c>
      <c r="T2313" t="s">
        <v>82</v>
      </c>
      <c r="U2313" t="s"/>
      <c r="V2313" t="s">
        <v>83</v>
      </c>
      <c r="W2313" t="s">
        <v>94</v>
      </c>
      <c r="X2313" t="s"/>
      <c r="Y2313" t="s">
        <v>85</v>
      </c>
      <c r="Z2313">
        <f>HYPERLINK("https://hotelmonitor-cachepage.eclerx.com/savepage/tk_15439115204396374_sr_2152.html","info")</f>
        <v/>
      </c>
      <c r="AA2313" t="n">
        <v>42733</v>
      </c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87</v>
      </c>
      <c r="AO2313" t="s"/>
      <c r="AP2313" t="n">
        <v>33</v>
      </c>
      <c r="AQ2313" t="s">
        <v>88</v>
      </c>
      <c r="AR2313" t="s">
        <v>103</v>
      </c>
      <c r="AS2313" t="s"/>
      <c r="AT2313" t="s">
        <v>90</v>
      </c>
      <c r="AU2313" t="s"/>
      <c r="AV2313" t="s"/>
      <c r="AW2313" t="s"/>
      <c r="AX2313" t="s"/>
      <c r="AY2313" t="n">
        <v>2311832</v>
      </c>
      <c r="AZ2313" t="s">
        <v>322</v>
      </c>
      <c r="BA2313" t="s"/>
      <c r="BB2313" t="n">
        <v>28910</v>
      </c>
      <c r="BC2313" t="n">
        <v>0</v>
      </c>
      <c r="BD2313" t="n">
        <v>0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92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632</v>
      </c>
      <c r="F2314" t="n">
        <v>357279</v>
      </c>
      <c r="G2314" t="s">
        <v>74</v>
      </c>
      <c r="H2314" t="s">
        <v>75</v>
      </c>
      <c r="I2314" t="s"/>
      <c r="J2314" t="s">
        <v>74</v>
      </c>
      <c r="K2314" t="n">
        <v>72</v>
      </c>
      <c r="L2314" t="s">
        <v>76</v>
      </c>
      <c r="M2314" t="s"/>
      <c r="N2314" t="s">
        <v>77</v>
      </c>
      <c r="O2314" t="s">
        <v>78</v>
      </c>
      <c r="P2314" t="s">
        <v>634</v>
      </c>
      <c r="Q2314" t="s"/>
      <c r="R2314" t="s">
        <v>80</v>
      </c>
      <c r="S2314" t="s">
        <v>649</v>
      </c>
      <c r="T2314" t="s">
        <v>82</v>
      </c>
      <c r="U2314" t="s"/>
      <c r="V2314" t="s">
        <v>83</v>
      </c>
      <c r="W2314" t="s">
        <v>94</v>
      </c>
      <c r="X2314" t="s"/>
      <c r="Y2314" t="s">
        <v>85</v>
      </c>
      <c r="Z2314">
        <f>HYPERLINK("https://hotelmonitor-cachepage.eclerx.com/savepage/tk_15439115204396374_sr_2152.html","info")</f>
        <v/>
      </c>
      <c r="AA2314" t="n">
        <v>42733</v>
      </c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87</v>
      </c>
      <c r="AO2314" t="s"/>
      <c r="AP2314" t="n">
        <v>33</v>
      </c>
      <c r="AQ2314" t="s">
        <v>88</v>
      </c>
      <c r="AR2314" t="s">
        <v>119</v>
      </c>
      <c r="AS2314" t="s"/>
      <c r="AT2314" t="s">
        <v>90</v>
      </c>
      <c r="AU2314" t="s"/>
      <c r="AV2314" t="s"/>
      <c r="AW2314" t="s"/>
      <c r="AX2314" t="s"/>
      <c r="AY2314" t="n">
        <v>2311832</v>
      </c>
      <c r="AZ2314" t="s">
        <v>322</v>
      </c>
      <c r="BA2314" t="s"/>
      <c r="BB2314" t="n">
        <v>28910</v>
      </c>
      <c r="BC2314" t="n">
        <v>0</v>
      </c>
      <c r="BD2314" t="n">
        <v>0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92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632</v>
      </c>
      <c r="F2315" t="n">
        <v>357279</v>
      </c>
      <c r="G2315" t="s">
        <v>74</v>
      </c>
      <c r="H2315" t="s">
        <v>75</v>
      </c>
      <c r="I2315" t="s"/>
      <c r="J2315" t="s">
        <v>74</v>
      </c>
      <c r="K2315" t="n">
        <v>73</v>
      </c>
      <c r="L2315" t="s">
        <v>76</v>
      </c>
      <c r="M2315" t="s"/>
      <c r="N2315" t="s">
        <v>637</v>
      </c>
      <c r="O2315" t="s">
        <v>78</v>
      </c>
      <c r="P2315" t="s">
        <v>634</v>
      </c>
      <c r="Q2315" t="s"/>
      <c r="R2315" t="s">
        <v>80</v>
      </c>
      <c r="S2315" t="s">
        <v>136</v>
      </c>
      <c r="T2315" t="s">
        <v>82</v>
      </c>
      <c r="U2315" t="s"/>
      <c r="V2315" t="s">
        <v>83</v>
      </c>
      <c r="W2315" t="s">
        <v>94</v>
      </c>
      <c r="X2315" t="s"/>
      <c r="Y2315" t="s">
        <v>85</v>
      </c>
      <c r="Z2315">
        <f>HYPERLINK("https://hotelmonitor-cachepage.eclerx.com/savepage/tk_15439115204396374_sr_2152.html","info")</f>
        <v/>
      </c>
      <c r="AA2315" t="n">
        <v>42733</v>
      </c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87</v>
      </c>
      <c r="AO2315" t="s"/>
      <c r="AP2315" t="n">
        <v>33</v>
      </c>
      <c r="AQ2315" t="s">
        <v>88</v>
      </c>
      <c r="AR2315" t="s">
        <v>126</v>
      </c>
      <c r="AS2315" t="s"/>
      <c r="AT2315" t="s">
        <v>90</v>
      </c>
      <c r="AU2315" t="s"/>
      <c r="AV2315" t="s"/>
      <c r="AW2315" t="s"/>
      <c r="AX2315" t="s"/>
      <c r="AY2315" t="n">
        <v>2311832</v>
      </c>
      <c r="AZ2315" t="s">
        <v>322</v>
      </c>
      <c r="BA2315" t="s"/>
      <c r="BB2315" t="n">
        <v>28910</v>
      </c>
      <c r="BC2315" t="n">
        <v>0</v>
      </c>
      <c r="BD2315" t="n">
        <v>0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92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632</v>
      </c>
      <c r="F2316" t="n">
        <v>357279</v>
      </c>
      <c r="G2316" t="s">
        <v>74</v>
      </c>
      <c r="H2316" t="s">
        <v>75</v>
      </c>
      <c r="I2316" t="s"/>
      <c r="J2316" t="s">
        <v>74</v>
      </c>
      <c r="K2316" t="n">
        <v>74</v>
      </c>
      <c r="L2316" t="s">
        <v>76</v>
      </c>
      <c r="M2316" t="s"/>
      <c r="N2316" t="s">
        <v>77</v>
      </c>
      <c r="O2316" t="s">
        <v>78</v>
      </c>
      <c r="P2316" t="s">
        <v>634</v>
      </c>
      <c r="Q2316" t="s"/>
      <c r="R2316" t="s">
        <v>80</v>
      </c>
      <c r="S2316" t="s">
        <v>609</v>
      </c>
      <c r="T2316" t="s">
        <v>82</v>
      </c>
      <c r="U2316" t="s"/>
      <c r="V2316" t="s">
        <v>83</v>
      </c>
      <c r="W2316" t="s">
        <v>94</v>
      </c>
      <c r="X2316" t="s"/>
      <c r="Y2316" t="s">
        <v>85</v>
      </c>
      <c r="Z2316">
        <f>HYPERLINK("https://hotelmonitor-cachepage.eclerx.com/savepage/tk_15439115204396374_sr_2152.html","info")</f>
        <v/>
      </c>
      <c r="AA2316" t="n">
        <v>42733</v>
      </c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87</v>
      </c>
      <c r="AO2316" t="s"/>
      <c r="AP2316" t="n">
        <v>33</v>
      </c>
      <c r="AQ2316" t="s">
        <v>88</v>
      </c>
      <c r="AR2316" t="s">
        <v>124</v>
      </c>
      <c r="AS2316" t="s"/>
      <c r="AT2316" t="s">
        <v>90</v>
      </c>
      <c r="AU2316" t="s"/>
      <c r="AV2316" t="s"/>
      <c r="AW2316" t="s"/>
      <c r="AX2316" t="s"/>
      <c r="AY2316" t="n">
        <v>2311832</v>
      </c>
      <c r="AZ2316" t="s">
        <v>322</v>
      </c>
      <c r="BA2316" t="s"/>
      <c r="BB2316" t="n">
        <v>28910</v>
      </c>
      <c r="BC2316" t="n">
        <v>0</v>
      </c>
      <c r="BD2316" t="n">
        <v>0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92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632</v>
      </c>
      <c r="F2317" t="n">
        <v>357279</v>
      </c>
      <c r="G2317" t="s">
        <v>74</v>
      </c>
      <c r="H2317" t="s">
        <v>75</v>
      </c>
      <c r="I2317" t="s"/>
      <c r="J2317" t="s">
        <v>74</v>
      </c>
      <c r="K2317" t="n">
        <v>76</v>
      </c>
      <c r="L2317" t="s">
        <v>76</v>
      </c>
      <c r="M2317" t="s"/>
      <c r="N2317" t="s">
        <v>444</v>
      </c>
      <c r="O2317" t="s">
        <v>78</v>
      </c>
      <c r="P2317" t="s">
        <v>634</v>
      </c>
      <c r="Q2317" t="s"/>
      <c r="R2317" t="s">
        <v>80</v>
      </c>
      <c r="S2317" t="s">
        <v>388</v>
      </c>
      <c r="T2317" t="s">
        <v>82</v>
      </c>
      <c r="U2317" t="s"/>
      <c r="V2317" t="s">
        <v>83</v>
      </c>
      <c r="W2317" t="s">
        <v>94</v>
      </c>
      <c r="X2317" t="s"/>
      <c r="Y2317" t="s">
        <v>85</v>
      </c>
      <c r="Z2317">
        <f>HYPERLINK("https://hotelmonitor-cachepage.eclerx.com/savepage/tk_15439115204396374_sr_2152.html","info")</f>
        <v/>
      </c>
      <c r="AA2317" t="n">
        <v>42733</v>
      </c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87</v>
      </c>
      <c r="AO2317" t="s"/>
      <c r="AP2317" t="n">
        <v>33</v>
      </c>
      <c r="AQ2317" t="s">
        <v>88</v>
      </c>
      <c r="AR2317" t="s">
        <v>126</v>
      </c>
      <c r="AS2317" t="s"/>
      <c r="AT2317" t="s">
        <v>90</v>
      </c>
      <c r="AU2317" t="s"/>
      <c r="AV2317" t="s"/>
      <c r="AW2317" t="s"/>
      <c r="AX2317" t="s"/>
      <c r="AY2317" t="n">
        <v>2311832</v>
      </c>
      <c r="AZ2317" t="s">
        <v>322</v>
      </c>
      <c r="BA2317" t="s"/>
      <c r="BB2317" t="n">
        <v>28910</v>
      </c>
      <c r="BC2317" t="n">
        <v>0</v>
      </c>
      <c r="BD2317" t="n">
        <v>0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92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632</v>
      </c>
      <c r="F2318" t="n">
        <v>357279</v>
      </c>
      <c r="G2318" t="s">
        <v>74</v>
      </c>
      <c r="H2318" t="s">
        <v>75</v>
      </c>
      <c r="I2318" t="s"/>
      <c r="J2318" t="s">
        <v>74</v>
      </c>
      <c r="K2318" t="n">
        <v>77</v>
      </c>
      <c r="L2318" t="s">
        <v>76</v>
      </c>
      <c r="M2318" t="s"/>
      <c r="N2318" t="s">
        <v>293</v>
      </c>
      <c r="O2318" t="s">
        <v>78</v>
      </c>
      <c r="P2318" t="s">
        <v>634</v>
      </c>
      <c r="Q2318" t="s"/>
      <c r="R2318" t="s">
        <v>80</v>
      </c>
      <c r="S2318" t="s">
        <v>109</v>
      </c>
      <c r="T2318" t="s">
        <v>82</v>
      </c>
      <c r="U2318" t="s"/>
      <c r="V2318" t="s">
        <v>83</v>
      </c>
      <c r="W2318" t="s">
        <v>94</v>
      </c>
      <c r="X2318" t="s"/>
      <c r="Y2318" t="s">
        <v>85</v>
      </c>
      <c r="Z2318">
        <f>HYPERLINK("https://hotelmonitor-cachepage.eclerx.com/savepage/tk_15439115204396374_sr_2152.html","info")</f>
        <v/>
      </c>
      <c r="AA2318" t="n">
        <v>42733</v>
      </c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87</v>
      </c>
      <c r="AO2318" t="s"/>
      <c r="AP2318" t="n">
        <v>33</v>
      </c>
      <c r="AQ2318" t="s">
        <v>88</v>
      </c>
      <c r="AR2318" t="s">
        <v>89</v>
      </c>
      <c r="AS2318" t="s"/>
      <c r="AT2318" t="s">
        <v>90</v>
      </c>
      <c r="AU2318" t="s"/>
      <c r="AV2318" t="s"/>
      <c r="AW2318" t="s"/>
      <c r="AX2318" t="s"/>
      <c r="AY2318" t="n">
        <v>2311832</v>
      </c>
      <c r="AZ2318" t="s">
        <v>322</v>
      </c>
      <c r="BA2318" t="s"/>
      <c r="BB2318" t="n">
        <v>28910</v>
      </c>
      <c r="BC2318" t="n">
        <v>0</v>
      </c>
      <c r="BD2318" t="n">
        <v>0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92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632</v>
      </c>
      <c r="F2319" t="n">
        <v>357279</v>
      </c>
      <c r="G2319" t="s">
        <v>74</v>
      </c>
      <c r="H2319" t="s">
        <v>75</v>
      </c>
      <c r="I2319" t="s"/>
      <c r="J2319" t="s">
        <v>74</v>
      </c>
      <c r="K2319" t="n">
        <v>83</v>
      </c>
      <c r="L2319" t="s">
        <v>76</v>
      </c>
      <c r="M2319" t="s"/>
      <c r="N2319" t="s">
        <v>638</v>
      </c>
      <c r="O2319" t="s">
        <v>78</v>
      </c>
      <c r="P2319" t="s">
        <v>634</v>
      </c>
      <c r="Q2319" t="s"/>
      <c r="R2319" t="s">
        <v>80</v>
      </c>
      <c r="S2319" t="s">
        <v>120</v>
      </c>
      <c r="T2319" t="s">
        <v>82</v>
      </c>
      <c r="U2319" t="s"/>
      <c r="V2319" t="s">
        <v>83</v>
      </c>
      <c r="W2319" t="s">
        <v>94</v>
      </c>
      <c r="X2319" t="s"/>
      <c r="Y2319" t="s">
        <v>85</v>
      </c>
      <c r="Z2319">
        <f>HYPERLINK("https://hotelmonitor-cachepage.eclerx.com/savepage/tk_15439115204396374_sr_2152.html","info")</f>
        <v/>
      </c>
      <c r="AA2319" t="n">
        <v>42733</v>
      </c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87</v>
      </c>
      <c r="AO2319" t="s"/>
      <c r="AP2319" t="n">
        <v>33</v>
      </c>
      <c r="AQ2319" t="s">
        <v>88</v>
      </c>
      <c r="AR2319" t="s">
        <v>110</v>
      </c>
      <c r="AS2319" t="s"/>
      <c r="AT2319" t="s">
        <v>90</v>
      </c>
      <c r="AU2319" t="s"/>
      <c r="AV2319" t="s"/>
      <c r="AW2319" t="s"/>
      <c r="AX2319" t="s"/>
      <c r="AY2319" t="n">
        <v>2311832</v>
      </c>
      <c r="AZ2319" t="s">
        <v>322</v>
      </c>
      <c r="BA2319" t="s"/>
      <c r="BB2319" t="n">
        <v>28910</v>
      </c>
      <c r="BC2319" t="n">
        <v>0</v>
      </c>
      <c r="BD2319" t="n">
        <v>0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92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632</v>
      </c>
      <c r="F2320" t="n">
        <v>357279</v>
      </c>
      <c r="G2320" t="s">
        <v>74</v>
      </c>
      <c r="H2320" t="s">
        <v>75</v>
      </c>
      <c r="I2320" t="s"/>
      <c r="J2320" t="s">
        <v>74</v>
      </c>
      <c r="K2320" t="n">
        <v>84</v>
      </c>
      <c r="L2320" t="s">
        <v>76</v>
      </c>
      <c r="M2320" t="s"/>
      <c r="N2320" t="s">
        <v>638</v>
      </c>
      <c r="O2320" t="s">
        <v>78</v>
      </c>
      <c r="P2320" t="s">
        <v>634</v>
      </c>
      <c r="Q2320" t="s"/>
      <c r="R2320" t="s">
        <v>80</v>
      </c>
      <c r="S2320" t="s">
        <v>123</v>
      </c>
      <c r="T2320" t="s">
        <v>82</v>
      </c>
      <c r="U2320" t="s"/>
      <c r="V2320" t="s">
        <v>83</v>
      </c>
      <c r="W2320" t="s">
        <v>94</v>
      </c>
      <c r="X2320" t="s"/>
      <c r="Y2320" t="s">
        <v>85</v>
      </c>
      <c r="Z2320">
        <f>HYPERLINK("https://hotelmonitor-cachepage.eclerx.com/savepage/tk_15439115204396374_sr_2152.html","info")</f>
        <v/>
      </c>
      <c r="AA2320" t="n">
        <v>42733</v>
      </c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87</v>
      </c>
      <c r="AO2320" t="s"/>
      <c r="AP2320" t="n">
        <v>33</v>
      </c>
      <c r="AQ2320" t="s">
        <v>88</v>
      </c>
      <c r="AR2320" t="s">
        <v>116</v>
      </c>
      <c r="AS2320" t="s"/>
      <c r="AT2320" t="s">
        <v>90</v>
      </c>
      <c r="AU2320" t="s"/>
      <c r="AV2320" t="s"/>
      <c r="AW2320" t="s"/>
      <c r="AX2320" t="s"/>
      <c r="AY2320" t="n">
        <v>2311832</v>
      </c>
      <c r="AZ2320" t="s">
        <v>322</v>
      </c>
      <c r="BA2320" t="s"/>
      <c r="BB2320" t="n">
        <v>28910</v>
      </c>
      <c r="BC2320" t="n">
        <v>0</v>
      </c>
      <c r="BD2320" t="n">
        <v>0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92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632</v>
      </c>
      <c r="F2321" t="n">
        <v>357279</v>
      </c>
      <c r="G2321" t="s">
        <v>74</v>
      </c>
      <c r="H2321" t="s">
        <v>75</v>
      </c>
      <c r="I2321" t="s"/>
      <c r="J2321" t="s">
        <v>74</v>
      </c>
      <c r="K2321" t="n">
        <v>89</v>
      </c>
      <c r="L2321" t="s">
        <v>76</v>
      </c>
      <c r="M2321" t="s"/>
      <c r="N2321" t="s">
        <v>1017</v>
      </c>
      <c r="O2321" t="s">
        <v>78</v>
      </c>
      <c r="P2321" t="s">
        <v>634</v>
      </c>
      <c r="Q2321" t="s"/>
      <c r="R2321" t="s">
        <v>80</v>
      </c>
      <c r="S2321" t="s">
        <v>264</v>
      </c>
      <c r="T2321" t="s">
        <v>82</v>
      </c>
      <c r="U2321" t="s"/>
      <c r="V2321" t="s">
        <v>83</v>
      </c>
      <c r="W2321" t="s">
        <v>94</v>
      </c>
      <c r="X2321" t="s"/>
      <c r="Y2321" t="s">
        <v>85</v>
      </c>
      <c r="Z2321">
        <f>HYPERLINK("https://hotelmonitor-cachepage.eclerx.com/savepage/tk_15439115204396374_sr_2152.html","info")</f>
        <v/>
      </c>
      <c r="AA2321" t="n">
        <v>42733</v>
      </c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87</v>
      </c>
      <c r="AO2321" t="s"/>
      <c r="AP2321" t="n">
        <v>33</v>
      </c>
      <c r="AQ2321" t="s">
        <v>88</v>
      </c>
      <c r="AR2321" t="s">
        <v>124</v>
      </c>
      <c r="AS2321" t="s"/>
      <c r="AT2321" t="s">
        <v>90</v>
      </c>
      <c r="AU2321" t="s"/>
      <c r="AV2321" t="s"/>
      <c r="AW2321" t="s"/>
      <c r="AX2321" t="s"/>
      <c r="AY2321" t="n">
        <v>2311832</v>
      </c>
      <c r="AZ2321" t="s">
        <v>322</v>
      </c>
      <c r="BA2321" t="s"/>
      <c r="BB2321" t="n">
        <v>28910</v>
      </c>
      <c r="BC2321" t="n">
        <v>0</v>
      </c>
      <c r="BD2321" t="n">
        <v>0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92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632</v>
      </c>
      <c r="F2322" t="n">
        <v>357279</v>
      </c>
      <c r="G2322" t="s">
        <v>74</v>
      </c>
      <c r="H2322" t="s">
        <v>75</v>
      </c>
      <c r="I2322" t="s"/>
      <c r="J2322" t="s">
        <v>74</v>
      </c>
      <c r="K2322" t="n">
        <v>91</v>
      </c>
      <c r="L2322" t="s">
        <v>76</v>
      </c>
      <c r="M2322" t="s"/>
      <c r="N2322" t="s">
        <v>640</v>
      </c>
      <c r="O2322" t="s">
        <v>78</v>
      </c>
      <c r="P2322" t="s">
        <v>634</v>
      </c>
      <c r="Q2322" t="s"/>
      <c r="R2322" t="s">
        <v>80</v>
      </c>
      <c r="S2322" t="s">
        <v>148</v>
      </c>
      <c r="T2322" t="s">
        <v>82</v>
      </c>
      <c r="U2322" t="s"/>
      <c r="V2322" t="s">
        <v>83</v>
      </c>
      <c r="W2322" t="s">
        <v>94</v>
      </c>
      <c r="X2322" t="s"/>
      <c r="Y2322" t="s">
        <v>85</v>
      </c>
      <c r="Z2322">
        <f>HYPERLINK("https://hotelmonitor-cachepage.eclerx.com/savepage/tk_15439115204396374_sr_2152.html","info")</f>
        <v/>
      </c>
      <c r="AA2322" t="n">
        <v>42733</v>
      </c>
      <c r="AB2322" t="s"/>
      <c r="AC2322" t="s"/>
      <c r="AD2322" t="s">
        <v>86</v>
      </c>
      <c r="AE2322" t="s"/>
      <c r="AF2322" t="s"/>
      <c r="AG2322" t="s"/>
      <c r="AH2322" t="s"/>
      <c r="AI2322" t="s"/>
      <c r="AJ2322" t="s"/>
      <c r="AK2322" t="s">
        <v>87</v>
      </c>
      <c r="AL2322" t="s"/>
      <c r="AM2322" t="s"/>
      <c r="AN2322" t="s">
        <v>87</v>
      </c>
      <c r="AO2322" t="s"/>
      <c r="AP2322" t="n">
        <v>33</v>
      </c>
      <c r="AQ2322" t="s">
        <v>88</v>
      </c>
      <c r="AR2322" t="s">
        <v>103</v>
      </c>
      <c r="AS2322" t="s"/>
      <c r="AT2322" t="s">
        <v>90</v>
      </c>
      <c r="AU2322" t="s"/>
      <c r="AV2322" t="s"/>
      <c r="AW2322" t="s"/>
      <c r="AX2322" t="s"/>
      <c r="AY2322" t="n">
        <v>2311832</v>
      </c>
      <c r="AZ2322" t="s">
        <v>322</v>
      </c>
      <c r="BA2322" t="s"/>
      <c r="BB2322" t="n">
        <v>28910</v>
      </c>
      <c r="BC2322" t="n">
        <v>0</v>
      </c>
      <c r="BD2322" t="n">
        <v>0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92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632</v>
      </c>
      <c r="F2323" t="n">
        <v>357279</v>
      </c>
      <c r="G2323" t="s">
        <v>74</v>
      </c>
      <c r="H2323" t="s">
        <v>75</v>
      </c>
      <c r="I2323" t="s"/>
      <c r="J2323" t="s">
        <v>74</v>
      </c>
      <c r="K2323" t="n">
        <v>91</v>
      </c>
      <c r="L2323" t="s">
        <v>76</v>
      </c>
      <c r="M2323" t="s"/>
      <c r="N2323" t="s">
        <v>77</v>
      </c>
      <c r="O2323" t="s">
        <v>78</v>
      </c>
      <c r="P2323" t="s">
        <v>634</v>
      </c>
      <c r="Q2323" t="s"/>
      <c r="R2323" t="s">
        <v>80</v>
      </c>
      <c r="S2323" t="s">
        <v>148</v>
      </c>
      <c r="T2323" t="s">
        <v>82</v>
      </c>
      <c r="U2323" t="s"/>
      <c r="V2323" t="s">
        <v>83</v>
      </c>
      <c r="W2323" t="s">
        <v>94</v>
      </c>
      <c r="X2323" t="s"/>
      <c r="Y2323" t="s">
        <v>85</v>
      </c>
      <c r="Z2323">
        <f>HYPERLINK("https://hotelmonitor-cachepage.eclerx.com/savepage/tk_15439115204396374_sr_2152.html","info")</f>
        <v/>
      </c>
      <c r="AA2323" t="n">
        <v>42733</v>
      </c>
      <c r="AB2323" t="s"/>
      <c r="AC2323" t="s"/>
      <c r="AD2323" t="s">
        <v>86</v>
      </c>
      <c r="AE2323" t="s"/>
      <c r="AF2323" t="s"/>
      <c r="AG2323" t="s"/>
      <c r="AH2323" t="s"/>
      <c r="AI2323" t="s"/>
      <c r="AJ2323" t="s"/>
      <c r="AK2323" t="s">
        <v>87</v>
      </c>
      <c r="AL2323" t="s"/>
      <c r="AM2323" t="s"/>
      <c r="AN2323" t="s">
        <v>87</v>
      </c>
      <c r="AO2323" t="s"/>
      <c r="AP2323" t="n">
        <v>33</v>
      </c>
      <c r="AQ2323" t="s">
        <v>88</v>
      </c>
      <c r="AR2323" t="s">
        <v>119</v>
      </c>
      <c r="AS2323" t="s"/>
      <c r="AT2323" t="s">
        <v>90</v>
      </c>
      <c r="AU2323" t="s"/>
      <c r="AV2323" t="s"/>
      <c r="AW2323" t="s"/>
      <c r="AX2323" t="s"/>
      <c r="AY2323" t="n">
        <v>2311832</v>
      </c>
      <c r="AZ2323" t="s">
        <v>322</v>
      </c>
      <c r="BA2323" t="s"/>
      <c r="BB2323" t="n">
        <v>28910</v>
      </c>
      <c r="BC2323" t="n">
        <v>0</v>
      </c>
      <c r="BD2323" t="n">
        <v>0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92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632</v>
      </c>
      <c r="F2324" t="n">
        <v>357279</v>
      </c>
      <c r="G2324" t="s">
        <v>74</v>
      </c>
      <c r="H2324" t="s">
        <v>75</v>
      </c>
      <c r="I2324" t="s"/>
      <c r="J2324" t="s">
        <v>74</v>
      </c>
      <c r="K2324" t="n">
        <v>92</v>
      </c>
      <c r="L2324" t="s">
        <v>76</v>
      </c>
      <c r="M2324" t="s"/>
      <c r="N2324" t="s">
        <v>293</v>
      </c>
      <c r="O2324" t="s">
        <v>78</v>
      </c>
      <c r="P2324" t="s">
        <v>634</v>
      </c>
      <c r="Q2324" t="s"/>
      <c r="R2324" t="s">
        <v>80</v>
      </c>
      <c r="S2324" t="s">
        <v>129</v>
      </c>
      <c r="T2324" t="s">
        <v>82</v>
      </c>
      <c r="U2324" t="s"/>
      <c r="V2324" t="s">
        <v>83</v>
      </c>
      <c r="W2324" t="s">
        <v>94</v>
      </c>
      <c r="X2324" t="s"/>
      <c r="Y2324" t="s">
        <v>85</v>
      </c>
      <c r="Z2324">
        <f>HYPERLINK("https://hotelmonitor-cachepage.eclerx.com/savepage/tk_15439115204396374_sr_2152.html","info")</f>
        <v/>
      </c>
      <c r="AA2324" t="n">
        <v>42733</v>
      </c>
      <c r="AB2324" t="s"/>
      <c r="AC2324" t="s"/>
      <c r="AD2324" t="s">
        <v>86</v>
      </c>
      <c r="AE2324" t="s"/>
      <c r="AF2324" t="s"/>
      <c r="AG2324" t="s"/>
      <c r="AH2324" t="s"/>
      <c r="AI2324" t="s"/>
      <c r="AJ2324" t="s"/>
      <c r="AK2324" t="s">
        <v>87</v>
      </c>
      <c r="AL2324" t="s"/>
      <c r="AM2324" t="s"/>
      <c r="AN2324" t="s">
        <v>87</v>
      </c>
      <c r="AO2324" t="s"/>
      <c r="AP2324" t="n">
        <v>33</v>
      </c>
      <c r="AQ2324" t="s">
        <v>88</v>
      </c>
      <c r="AR2324" t="s">
        <v>89</v>
      </c>
      <c r="AS2324" t="s"/>
      <c r="AT2324" t="s">
        <v>90</v>
      </c>
      <c r="AU2324" t="s"/>
      <c r="AV2324" t="s"/>
      <c r="AW2324" t="s"/>
      <c r="AX2324" t="s"/>
      <c r="AY2324" t="n">
        <v>2311832</v>
      </c>
      <c r="AZ2324" t="s">
        <v>322</v>
      </c>
      <c r="BA2324" t="s"/>
      <c r="BB2324" t="n">
        <v>28910</v>
      </c>
      <c r="BC2324" t="n">
        <v>0</v>
      </c>
      <c r="BD2324" t="n">
        <v>0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92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632</v>
      </c>
      <c r="F2325" t="n">
        <v>357279</v>
      </c>
      <c r="G2325" t="s">
        <v>74</v>
      </c>
      <c r="H2325" t="s">
        <v>75</v>
      </c>
      <c r="I2325" t="s"/>
      <c r="J2325" t="s">
        <v>74</v>
      </c>
      <c r="K2325" t="n">
        <v>93</v>
      </c>
      <c r="L2325" t="s">
        <v>76</v>
      </c>
      <c r="M2325" t="s"/>
      <c r="N2325" t="s">
        <v>77</v>
      </c>
      <c r="O2325" t="s">
        <v>78</v>
      </c>
      <c r="P2325" t="s">
        <v>634</v>
      </c>
      <c r="Q2325" t="s"/>
      <c r="R2325" t="s">
        <v>80</v>
      </c>
      <c r="S2325" t="s">
        <v>313</v>
      </c>
      <c r="T2325" t="s">
        <v>82</v>
      </c>
      <c r="U2325" t="s"/>
      <c r="V2325" t="s">
        <v>83</v>
      </c>
      <c r="W2325" t="s">
        <v>94</v>
      </c>
      <c r="X2325" t="s"/>
      <c r="Y2325" t="s">
        <v>85</v>
      </c>
      <c r="Z2325">
        <f>HYPERLINK("https://hotelmonitor-cachepage.eclerx.com/savepage/tk_15439115204396374_sr_2152.html","info")</f>
        <v/>
      </c>
      <c r="AA2325" t="n">
        <v>42733</v>
      </c>
      <c r="AB2325" t="s"/>
      <c r="AC2325" t="s"/>
      <c r="AD2325" t="s">
        <v>86</v>
      </c>
      <c r="AE2325" t="s"/>
      <c r="AF2325" t="s"/>
      <c r="AG2325" t="s"/>
      <c r="AH2325" t="s"/>
      <c r="AI2325" t="s"/>
      <c r="AJ2325" t="s"/>
      <c r="AK2325" t="s">
        <v>87</v>
      </c>
      <c r="AL2325" t="s"/>
      <c r="AM2325" t="s"/>
      <c r="AN2325" t="s">
        <v>87</v>
      </c>
      <c r="AO2325" t="s"/>
      <c r="AP2325" t="n">
        <v>33</v>
      </c>
      <c r="AQ2325" t="s">
        <v>88</v>
      </c>
      <c r="AR2325" t="s">
        <v>124</v>
      </c>
      <c r="AS2325" t="s"/>
      <c r="AT2325" t="s">
        <v>90</v>
      </c>
      <c r="AU2325" t="s"/>
      <c r="AV2325" t="s"/>
      <c r="AW2325" t="s"/>
      <c r="AX2325" t="s"/>
      <c r="AY2325" t="n">
        <v>2311832</v>
      </c>
      <c r="AZ2325" t="s">
        <v>322</v>
      </c>
      <c r="BA2325" t="s"/>
      <c r="BB2325" t="n">
        <v>28910</v>
      </c>
      <c r="BC2325" t="n">
        <v>0</v>
      </c>
      <c r="BD2325" t="n">
        <v>0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92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632</v>
      </c>
      <c r="F2326" t="n">
        <v>357279</v>
      </c>
      <c r="G2326" t="s">
        <v>74</v>
      </c>
      <c r="H2326" t="s">
        <v>75</v>
      </c>
      <c r="I2326" t="s"/>
      <c r="J2326" t="s">
        <v>74</v>
      </c>
      <c r="K2326" t="n">
        <v>94</v>
      </c>
      <c r="L2326" t="s">
        <v>76</v>
      </c>
      <c r="M2326" t="s"/>
      <c r="N2326" t="s">
        <v>637</v>
      </c>
      <c r="O2326" t="s">
        <v>78</v>
      </c>
      <c r="P2326" t="s">
        <v>634</v>
      </c>
      <c r="Q2326" t="s"/>
      <c r="R2326" t="s">
        <v>80</v>
      </c>
      <c r="S2326" t="s">
        <v>267</v>
      </c>
      <c r="T2326" t="s">
        <v>82</v>
      </c>
      <c r="U2326" t="s"/>
      <c r="V2326" t="s">
        <v>83</v>
      </c>
      <c r="W2326" t="s">
        <v>84</v>
      </c>
      <c r="X2326" t="s"/>
      <c r="Y2326" t="s">
        <v>85</v>
      </c>
      <c r="Z2326">
        <f>HYPERLINK("https://hotelmonitor-cachepage.eclerx.com/savepage/tk_15439115204396374_sr_2152.html","info")</f>
        <v/>
      </c>
      <c r="AA2326" t="n">
        <v>42733</v>
      </c>
      <c r="AB2326" t="s"/>
      <c r="AC2326" t="s"/>
      <c r="AD2326" t="s">
        <v>86</v>
      </c>
      <c r="AE2326" t="s"/>
      <c r="AF2326" t="s"/>
      <c r="AG2326" t="s"/>
      <c r="AH2326" t="s"/>
      <c r="AI2326" t="s"/>
      <c r="AJ2326" t="s"/>
      <c r="AK2326" t="s">
        <v>87</v>
      </c>
      <c r="AL2326" t="s"/>
      <c r="AM2326" t="s"/>
      <c r="AN2326" t="s">
        <v>87</v>
      </c>
      <c r="AO2326" t="s"/>
      <c r="AP2326" t="n">
        <v>33</v>
      </c>
      <c r="AQ2326" t="s">
        <v>88</v>
      </c>
      <c r="AR2326" t="s">
        <v>121</v>
      </c>
      <c r="AS2326" t="s"/>
      <c r="AT2326" t="s">
        <v>90</v>
      </c>
      <c r="AU2326" t="s"/>
      <c r="AV2326" t="s"/>
      <c r="AW2326" t="s"/>
      <c r="AX2326" t="s"/>
      <c r="AY2326" t="n">
        <v>2311832</v>
      </c>
      <c r="AZ2326" t="s">
        <v>322</v>
      </c>
      <c r="BA2326" t="s"/>
      <c r="BB2326" t="n">
        <v>28910</v>
      </c>
      <c r="BC2326" t="n">
        <v>0</v>
      </c>
      <c r="BD2326" t="n">
        <v>0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92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632</v>
      </c>
      <c r="F2327" t="n">
        <v>357279</v>
      </c>
      <c r="G2327" t="s">
        <v>74</v>
      </c>
      <c r="H2327" t="s">
        <v>75</v>
      </c>
      <c r="I2327" t="s"/>
      <c r="J2327" t="s">
        <v>74</v>
      </c>
      <c r="K2327" t="n">
        <v>95</v>
      </c>
      <c r="L2327" t="s">
        <v>76</v>
      </c>
      <c r="M2327" t="s"/>
      <c r="N2327" t="s">
        <v>642</v>
      </c>
      <c r="O2327" t="s">
        <v>78</v>
      </c>
      <c r="P2327" t="s">
        <v>634</v>
      </c>
      <c r="Q2327" t="s"/>
      <c r="R2327" t="s">
        <v>80</v>
      </c>
      <c r="S2327" t="s">
        <v>501</v>
      </c>
      <c r="T2327" t="s">
        <v>82</v>
      </c>
      <c r="U2327" t="s"/>
      <c r="V2327" t="s">
        <v>83</v>
      </c>
      <c r="W2327" t="s">
        <v>94</v>
      </c>
      <c r="X2327" t="s"/>
      <c r="Y2327" t="s">
        <v>85</v>
      </c>
      <c r="Z2327">
        <f>HYPERLINK("https://hotelmonitor-cachepage.eclerx.com/savepage/tk_15439115204396374_sr_2152.html","info")</f>
        <v/>
      </c>
      <c r="AA2327" t="n">
        <v>42733</v>
      </c>
      <c r="AB2327" t="s"/>
      <c r="AC2327" t="s"/>
      <c r="AD2327" t="s">
        <v>86</v>
      </c>
      <c r="AE2327" t="s"/>
      <c r="AF2327" t="s"/>
      <c r="AG2327" t="s"/>
      <c r="AH2327" t="s"/>
      <c r="AI2327" t="s"/>
      <c r="AJ2327" t="s"/>
      <c r="AK2327" t="s">
        <v>87</v>
      </c>
      <c r="AL2327" t="s"/>
      <c r="AM2327" t="s"/>
      <c r="AN2327" t="s">
        <v>87</v>
      </c>
      <c r="AO2327" t="s"/>
      <c r="AP2327" t="n">
        <v>33</v>
      </c>
      <c r="AQ2327" t="s">
        <v>88</v>
      </c>
      <c r="AR2327" t="s">
        <v>110</v>
      </c>
      <c r="AS2327" t="s"/>
      <c r="AT2327" t="s">
        <v>90</v>
      </c>
      <c r="AU2327" t="s"/>
      <c r="AV2327" t="s"/>
      <c r="AW2327" t="s"/>
      <c r="AX2327" t="s"/>
      <c r="AY2327" t="n">
        <v>2311832</v>
      </c>
      <c r="AZ2327" t="s">
        <v>322</v>
      </c>
      <c r="BA2327" t="s"/>
      <c r="BB2327" t="n">
        <v>28910</v>
      </c>
      <c r="BC2327" t="n">
        <v>0</v>
      </c>
      <c r="BD2327" t="n">
        <v>0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92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632</v>
      </c>
      <c r="F2328" t="n">
        <v>357279</v>
      </c>
      <c r="G2328" t="s">
        <v>74</v>
      </c>
      <c r="H2328" t="s">
        <v>75</v>
      </c>
      <c r="I2328" t="s"/>
      <c r="J2328" t="s">
        <v>74</v>
      </c>
      <c r="K2328" t="n">
        <v>98</v>
      </c>
      <c r="L2328" t="s">
        <v>76</v>
      </c>
      <c r="M2328" t="s"/>
      <c r="N2328" t="s">
        <v>635</v>
      </c>
      <c r="O2328" t="s">
        <v>78</v>
      </c>
      <c r="P2328" t="s">
        <v>634</v>
      </c>
      <c r="Q2328" t="s"/>
      <c r="R2328" t="s">
        <v>80</v>
      </c>
      <c r="S2328" t="s">
        <v>482</v>
      </c>
      <c r="T2328" t="s">
        <v>82</v>
      </c>
      <c r="U2328" t="s"/>
      <c r="V2328" t="s">
        <v>83</v>
      </c>
      <c r="W2328" t="s">
        <v>84</v>
      </c>
      <c r="X2328" t="s"/>
      <c r="Y2328" t="s">
        <v>85</v>
      </c>
      <c r="Z2328">
        <f>HYPERLINK("https://hotelmonitor-cachepage.eclerx.com/savepage/tk_15439115204396374_sr_2152.html","info")</f>
        <v/>
      </c>
      <c r="AA2328" t="n">
        <v>42733</v>
      </c>
      <c r="AB2328" t="s"/>
      <c r="AC2328" t="s"/>
      <c r="AD2328" t="s">
        <v>86</v>
      </c>
      <c r="AE2328" t="s"/>
      <c r="AF2328" t="s"/>
      <c r="AG2328" t="s"/>
      <c r="AH2328" t="s"/>
      <c r="AI2328" t="s"/>
      <c r="AJ2328" t="s"/>
      <c r="AK2328" t="s">
        <v>87</v>
      </c>
      <c r="AL2328" t="s"/>
      <c r="AM2328" t="s"/>
      <c r="AN2328" t="s">
        <v>87</v>
      </c>
      <c r="AO2328" t="s"/>
      <c r="AP2328" t="n">
        <v>33</v>
      </c>
      <c r="AQ2328" t="s">
        <v>88</v>
      </c>
      <c r="AR2328" t="s">
        <v>103</v>
      </c>
      <c r="AS2328" t="s"/>
      <c r="AT2328" t="s">
        <v>90</v>
      </c>
      <c r="AU2328" t="s"/>
      <c r="AV2328" t="s"/>
      <c r="AW2328" t="s"/>
      <c r="AX2328" t="s"/>
      <c r="AY2328" t="n">
        <v>2311832</v>
      </c>
      <c r="AZ2328" t="s">
        <v>322</v>
      </c>
      <c r="BA2328" t="s"/>
      <c r="BB2328" t="n">
        <v>28910</v>
      </c>
      <c r="BC2328" t="n">
        <v>0</v>
      </c>
      <c r="BD2328" t="n">
        <v>0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92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632</v>
      </c>
      <c r="F2329" t="n">
        <v>357279</v>
      </c>
      <c r="G2329" t="s">
        <v>74</v>
      </c>
      <c r="H2329" t="s">
        <v>75</v>
      </c>
      <c r="I2329" t="s"/>
      <c r="J2329" t="s">
        <v>74</v>
      </c>
      <c r="K2329" t="n">
        <v>98</v>
      </c>
      <c r="L2329" t="s">
        <v>76</v>
      </c>
      <c r="M2329" t="s"/>
      <c r="N2329" t="s">
        <v>77</v>
      </c>
      <c r="O2329" t="s">
        <v>78</v>
      </c>
      <c r="P2329" t="s">
        <v>634</v>
      </c>
      <c r="Q2329" t="s"/>
      <c r="R2329" t="s">
        <v>80</v>
      </c>
      <c r="S2329" t="s">
        <v>482</v>
      </c>
      <c r="T2329" t="s">
        <v>82</v>
      </c>
      <c r="U2329" t="s"/>
      <c r="V2329" t="s">
        <v>83</v>
      </c>
      <c r="W2329" t="s">
        <v>84</v>
      </c>
      <c r="X2329" t="s"/>
      <c r="Y2329" t="s">
        <v>85</v>
      </c>
      <c r="Z2329">
        <f>HYPERLINK("https://hotelmonitor-cachepage.eclerx.com/savepage/tk_15439115204396374_sr_2152.html","info")</f>
        <v/>
      </c>
      <c r="AA2329" t="n">
        <v>42733</v>
      </c>
      <c r="AB2329" t="s"/>
      <c r="AC2329" t="s"/>
      <c r="AD2329" t="s">
        <v>86</v>
      </c>
      <c r="AE2329" t="s"/>
      <c r="AF2329" t="s"/>
      <c r="AG2329" t="s"/>
      <c r="AH2329" t="s"/>
      <c r="AI2329" t="s"/>
      <c r="AJ2329" t="s"/>
      <c r="AK2329" t="s">
        <v>87</v>
      </c>
      <c r="AL2329" t="s"/>
      <c r="AM2329" t="s"/>
      <c r="AN2329" t="s">
        <v>87</v>
      </c>
      <c r="AO2329" t="s"/>
      <c r="AP2329" t="n">
        <v>33</v>
      </c>
      <c r="AQ2329" t="s">
        <v>88</v>
      </c>
      <c r="AR2329" t="s">
        <v>119</v>
      </c>
      <c r="AS2329" t="s"/>
      <c r="AT2329" t="s">
        <v>90</v>
      </c>
      <c r="AU2329" t="s"/>
      <c r="AV2329" t="s"/>
      <c r="AW2329" t="s"/>
      <c r="AX2329" t="s"/>
      <c r="AY2329" t="n">
        <v>2311832</v>
      </c>
      <c r="AZ2329" t="s">
        <v>322</v>
      </c>
      <c r="BA2329" t="s"/>
      <c r="BB2329" t="n">
        <v>28910</v>
      </c>
      <c r="BC2329" t="n">
        <v>0</v>
      </c>
      <c r="BD2329" t="n">
        <v>0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92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632</v>
      </c>
      <c r="F2330" t="n">
        <v>357279</v>
      </c>
      <c r="G2330" t="s">
        <v>74</v>
      </c>
      <c r="H2330" t="s">
        <v>75</v>
      </c>
      <c r="I2330" t="s"/>
      <c r="J2330" t="s">
        <v>74</v>
      </c>
      <c r="K2330" t="n">
        <v>98</v>
      </c>
      <c r="L2330" t="s">
        <v>76</v>
      </c>
      <c r="M2330" t="s"/>
      <c r="N2330" t="s">
        <v>642</v>
      </c>
      <c r="O2330" t="s">
        <v>78</v>
      </c>
      <c r="P2330" t="s">
        <v>634</v>
      </c>
      <c r="Q2330" t="s"/>
      <c r="R2330" t="s">
        <v>80</v>
      </c>
      <c r="S2330" t="s">
        <v>482</v>
      </c>
      <c r="T2330" t="s">
        <v>82</v>
      </c>
      <c r="U2330" t="s"/>
      <c r="V2330" t="s">
        <v>83</v>
      </c>
      <c r="W2330" t="s">
        <v>94</v>
      </c>
      <c r="X2330" t="s"/>
      <c r="Y2330" t="s">
        <v>85</v>
      </c>
      <c r="Z2330">
        <f>HYPERLINK("https://hotelmonitor-cachepage.eclerx.com/savepage/tk_15439115204396374_sr_2152.html","info")</f>
        <v/>
      </c>
      <c r="AA2330" t="n">
        <v>42733</v>
      </c>
      <c r="AB2330" t="s"/>
      <c r="AC2330" t="s"/>
      <c r="AD2330" t="s">
        <v>86</v>
      </c>
      <c r="AE2330" t="s"/>
      <c r="AF2330" t="s"/>
      <c r="AG2330" t="s"/>
      <c r="AH2330" t="s"/>
      <c r="AI2330" t="s"/>
      <c r="AJ2330" t="s"/>
      <c r="AK2330" t="s">
        <v>87</v>
      </c>
      <c r="AL2330" t="s"/>
      <c r="AM2330" t="s"/>
      <c r="AN2330" t="s">
        <v>87</v>
      </c>
      <c r="AO2330" t="s"/>
      <c r="AP2330" t="n">
        <v>33</v>
      </c>
      <c r="AQ2330" t="s">
        <v>88</v>
      </c>
      <c r="AR2330" t="s">
        <v>116</v>
      </c>
      <c r="AS2330" t="s"/>
      <c r="AT2330" t="s">
        <v>90</v>
      </c>
      <c r="AU2330" t="s"/>
      <c r="AV2330" t="s"/>
      <c r="AW2330" t="s"/>
      <c r="AX2330" t="s"/>
      <c r="AY2330" t="n">
        <v>2311832</v>
      </c>
      <c r="AZ2330" t="s">
        <v>322</v>
      </c>
      <c r="BA2330" t="s"/>
      <c r="BB2330" t="n">
        <v>28910</v>
      </c>
      <c r="BC2330" t="n">
        <v>0</v>
      </c>
      <c r="BD2330" t="n">
        <v>0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92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632</v>
      </c>
      <c r="F2331" t="n">
        <v>357279</v>
      </c>
      <c r="G2331" t="s">
        <v>74</v>
      </c>
      <c r="H2331" t="s">
        <v>75</v>
      </c>
      <c r="I2331" t="s"/>
      <c r="J2331" t="s">
        <v>74</v>
      </c>
      <c r="K2331" t="n">
        <v>98</v>
      </c>
      <c r="L2331" t="s">
        <v>76</v>
      </c>
      <c r="M2331" t="s"/>
      <c r="N2331" t="s">
        <v>290</v>
      </c>
      <c r="O2331" t="s">
        <v>78</v>
      </c>
      <c r="P2331" t="s">
        <v>634</v>
      </c>
      <c r="Q2331" t="s"/>
      <c r="R2331" t="s">
        <v>80</v>
      </c>
      <c r="S2331" t="s">
        <v>482</v>
      </c>
      <c r="T2331" t="s">
        <v>82</v>
      </c>
      <c r="U2331" t="s"/>
      <c r="V2331" t="s">
        <v>83</v>
      </c>
      <c r="W2331" t="s">
        <v>84</v>
      </c>
      <c r="X2331" t="s"/>
      <c r="Y2331" t="s">
        <v>85</v>
      </c>
      <c r="Z2331">
        <f>HYPERLINK("https://hotelmonitor-cachepage.eclerx.com/savepage/tk_15439115204396374_sr_2152.html","info")</f>
        <v/>
      </c>
      <c r="AA2331" t="n">
        <v>42733</v>
      </c>
      <c r="AB2331" t="s"/>
      <c r="AC2331" t="s"/>
      <c r="AD2331" t="s">
        <v>86</v>
      </c>
      <c r="AE2331" t="s"/>
      <c r="AF2331" t="s"/>
      <c r="AG2331" t="s"/>
      <c r="AH2331" t="s"/>
      <c r="AI2331" t="s"/>
      <c r="AJ2331" t="s"/>
      <c r="AK2331" t="s">
        <v>87</v>
      </c>
      <c r="AL2331" t="s"/>
      <c r="AM2331" t="s"/>
      <c r="AN2331" t="s">
        <v>87</v>
      </c>
      <c r="AO2331" t="s"/>
      <c r="AP2331" t="n">
        <v>33</v>
      </c>
      <c r="AQ2331" t="s">
        <v>88</v>
      </c>
      <c r="AR2331" t="s">
        <v>121</v>
      </c>
      <c r="AS2331" t="s"/>
      <c r="AT2331" t="s">
        <v>90</v>
      </c>
      <c r="AU2331" t="s"/>
      <c r="AV2331" t="s"/>
      <c r="AW2331" t="s"/>
      <c r="AX2331" t="s"/>
      <c r="AY2331" t="n">
        <v>2311832</v>
      </c>
      <c r="AZ2331" t="s">
        <v>322</v>
      </c>
      <c r="BA2331" t="s"/>
      <c r="BB2331" t="n">
        <v>28910</v>
      </c>
      <c r="BC2331" t="n">
        <v>0</v>
      </c>
      <c r="BD2331" t="n">
        <v>0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92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632</v>
      </c>
      <c r="F2332" t="n">
        <v>357279</v>
      </c>
      <c r="G2332" t="s">
        <v>74</v>
      </c>
      <c r="H2332" t="s">
        <v>75</v>
      </c>
      <c r="I2332" t="s"/>
      <c r="J2332" t="s">
        <v>74</v>
      </c>
      <c r="K2332" t="n">
        <v>100</v>
      </c>
      <c r="L2332" t="s">
        <v>76</v>
      </c>
      <c r="M2332" t="s"/>
      <c r="N2332" t="s">
        <v>77</v>
      </c>
      <c r="O2332" t="s">
        <v>78</v>
      </c>
      <c r="P2332" t="s">
        <v>634</v>
      </c>
      <c r="Q2332" t="s"/>
      <c r="R2332" t="s">
        <v>80</v>
      </c>
      <c r="S2332" t="s">
        <v>315</v>
      </c>
      <c r="T2332" t="s">
        <v>82</v>
      </c>
      <c r="U2332" t="s"/>
      <c r="V2332" t="s">
        <v>83</v>
      </c>
      <c r="W2332" t="s">
        <v>84</v>
      </c>
      <c r="X2332" t="s"/>
      <c r="Y2332" t="s">
        <v>85</v>
      </c>
      <c r="Z2332">
        <f>HYPERLINK("https://hotelmonitor-cachepage.eclerx.com/savepage/tk_15439115204396374_sr_2152.html","info")</f>
        <v/>
      </c>
      <c r="AA2332" t="n">
        <v>42733</v>
      </c>
      <c r="AB2332" t="s"/>
      <c r="AC2332" t="s"/>
      <c r="AD2332" t="s">
        <v>86</v>
      </c>
      <c r="AE2332" t="s"/>
      <c r="AF2332" t="s"/>
      <c r="AG2332" t="s"/>
      <c r="AH2332" t="s"/>
      <c r="AI2332" t="s"/>
      <c r="AJ2332" t="s"/>
      <c r="AK2332" t="s">
        <v>87</v>
      </c>
      <c r="AL2332" t="s"/>
      <c r="AM2332" t="s"/>
      <c r="AN2332" t="s">
        <v>87</v>
      </c>
      <c r="AO2332" t="s"/>
      <c r="AP2332" t="n">
        <v>33</v>
      </c>
      <c r="AQ2332" t="s">
        <v>88</v>
      </c>
      <c r="AR2332" t="s">
        <v>124</v>
      </c>
      <c r="AS2332" t="s"/>
      <c r="AT2332" t="s">
        <v>90</v>
      </c>
      <c r="AU2332" t="s"/>
      <c r="AV2332" t="s"/>
      <c r="AW2332" t="s"/>
      <c r="AX2332" t="s"/>
      <c r="AY2332" t="n">
        <v>2311832</v>
      </c>
      <c r="AZ2332" t="s">
        <v>322</v>
      </c>
      <c r="BA2332" t="s"/>
      <c r="BB2332" t="n">
        <v>28910</v>
      </c>
      <c r="BC2332" t="n">
        <v>0</v>
      </c>
      <c r="BD2332" t="n">
        <v>0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92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632</v>
      </c>
      <c r="F2333" t="n">
        <v>357279</v>
      </c>
      <c r="G2333" t="s">
        <v>74</v>
      </c>
      <c r="H2333" t="s">
        <v>75</v>
      </c>
      <c r="I2333" t="s"/>
      <c r="J2333" t="s">
        <v>74</v>
      </c>
      <c r="K2333" t="n">
        <v>102</v>
      </c>
      <c r="L2333" t="s">
        <v>76</v>
      </c>
      <c r="M2333" t="s"/>
      <c r="N2333" t="s">
        <v>637</v>
      </c>
      <c r="O2333" t="s">
        <v>78</v>
      </c>
      <c r="P2333" t="s">
        <v>634</v>
      </c>
      <c r="Q2333" t="s"/>
      <c r="R2333" t="s">
        <v>80</v>
      </c>
      <c r="S2333" t="s">
        <v>316</v>
      </c>
      <c r="T2333" t="s">
        <v>82</v>
      </c>
      <c r="U2333" t="s"/>
      <c r="V2333" t="s">
        <v>83</v>
      </c>
      <c r="W2333" t="s">
        <v>84</v>
      </c>
      <c r="X2333" t="s"/>
      <c r="Y2333" t="s">
        <v>85</v>
      </c>
      <c r="Z2333">
        <f>HYPERLINK("https://hotelmonitor-cachepage.eclerx.com/savepage/tk_15439115204396374_sr_2152.html","info")</f>
        <v/>
      </c>
      <c r="AA2333" t="n">
        <v>42733</v>
      </c>
      <c r="AB2333" t="s"/>
      <c r="AC2333" t="s"/>
      <c r="AD2333" t="s">
        <v>86</v>
      </c>
      <c r="AE2333" t="s"/>
      <c r="AF2333" t="s"/>
      <c r="AG2333" t="s"/>
      <c r="AH2333" t="s"/>
      <c r="AI2333" t="s"/>
      <c r="AJ2333" t="s"/>
      <c r="AK2333" t="s">
        <v>87</v>
      </c>
      <c r="AL2333" t="s"/>
      <c r="AM2333" t="s"/>
      <c r="AN2333" t="s">
        <v>87</v>
      </c>
      <c r="AO2333" t="s"/>
      <c r="AP2333" t="n">
        <v>33</v>
      </c>
      <c r="AQ2333" t="s">
        <v>88</v>
      </c>
      <c r="AR2333" t="s">
        <v>126</v>
      </c>
      <c r="AS2333" t="s"/>
      <c r="AT2333" t="s">
        <v>90</v>
      </c>
      <c r="AU2333" t="s"/>
      <c r="AV2333" t="s"/>
      <c r="AW2333" t="s"/>
      <c r="AX2333" t="s"/>
      <c r="AY2333" t="n">
        <v>2311832</v>
      </c>
      <c r="AZ2333" t="s">
        <v>322</v>
      </c>
      <c r="BA2333" t="s"/>
      <c r="BB2333" t="n">
        <v>28910</v>
      </c>
      <c r="BC2333" t="n">
        <v>0</v>
      </c>
      <c r="BD2333" t="n">
        <v>0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92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632</v>
      </c>
      <c r="F2334" t="n">
        <v>357279</v>
      </c>
      <c r="G2334" t="s">
        <v>74</v>
      </c>
      <c r="H2334" t="s">
        <v>75</v>
      </c>
      <c r="I2334" t="s"/>
      <c r="J2334" t="s">
        <v>74</v>
      </c>
      <c r="K2334" t="n">
        <v>103</v>
      </c>
      <c r="L2334" t="s">
        <v>76</v>
      </c>
      <c r="M2334" t="s"/>
      <c r="N2334" t="s">
        <v>293</v>
      </c>
      <c r="O2334" t="s">
        <v>78</v>
      </c>
      <c r="P2334" t="s">
        <v>634</v>
      </c>
      <c r="Q2334" t="s"/>
      <c r="R2334" t="s">
        <v>80</v>
      </c>
      <c r="S2334" t="s">
        <v>176</v>
      </c>
      <c r="T2334" t="s">
        <v>82</v>
      </c>
      <c r="U2334" t="s"/>
      <c r="V2334" t="s">
        <v>83</v>
      </c>
      <c r="W2334" t="s">
        <v>84</v>
      </c>
      <c r="X2334" t="s"/>
      <c r="Y2334" t="s">
        <v>85</v>
      </c>
      <c r="Z2334">
        <f>HYPERLINK("https://hotelmonitor-cachepage.eclerx.com/savepage/tk_15439115204396374_sr_2152.html","info")</f>
        <v/>
      </c>
      <c r="AA2334" t="n">
        <v>42733</v>
      </c>
      <c r="AB2334" t="s"/>
      <c r="AC2334" t="s"/>
      <c r="AD2334" t="s">
        <v>86</v>
      </c>
      <c r="AE2334" t="s"/>
      <c r="AF2334" t="s"/>
      <c r="AG2334" t="s"/>
      <c r="AH2334" t="s"/>
      <c r="AI2334" t="s"/>
      <c r="AJ2334" t="s"/>
      <c r="AK2334" t="s">
        <v>87</v>
      </c>
      <c r="AL2334" t="s"/>
      <c r="AM2334" t="s"/>
      <c r="AN2334" t="s">
        <v>87</v>
      </c>
      <c r="AO2334" t="s"/>
      <c r="AP2334" t="n">
        <v>33</v>
      </c>
      <c r="AQ2334" t="s">
        <v>88</v>
      </c>
      <c r="AR2334" t="s">
        <v>89</v>
      </c>
      <c r="AS2334" t="s"/>
      <c r="AT2334" t="s">
        <v>90</v>
      </c>
      <c r="AU2334" t="s"/>
      <c r="AV2334" t="s"/>
      <c r="AW2334" t="s"/>
      <c r="AX2334" t="s"/>
      <c r="AY2334" t="n">
        <v>2311832</v>
      </c>
      <c r="AZ2334" t="s">
        <v>322</v>
      </c>
      <c r="BA2334" t="s"/>
      <c r="BB2334" t="n">
        <v>28910</v>
      </c>
      <c r="BC2334" t="n">
        <v>0</v>
      </c>
      <c r="BD2334" t="n">
        <v>0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92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632</v>
      </c>
      <c r="F2335" t="n">
        <v>357279</v>
      </c>
      <c r="G2335" t="s">
        <v>74</v>
      </c>
      <c r="H2335" t="s">
        <v>75</v>
      </c>
      <c r="I2335" t="s"/>
      <c r="J2335" t="s">
        <v>74</v>
      </c>
      <c r="K2335" t="n">
        <v>106</v>
      </c>
      <c r="L2335" t="s">
        <v>76</v>
      </c>
      <c r="M2335" t="s"/>
      <c r="N2335" t="s">
        <v>444</v>
      </c>
      <c r="O2335" t="s">
        <v>78</v>
      </c>
      <c r="P2335" t="s">
        <v>634</v>
      </c>
      <c r="Q2335" t="s"/>
      <c r="R2335" t="s">
        <v>80</v>
      </c>
      <c r="S2335" t="s">
        <v>178</v>
      </c>
      <c r="T2335" t="s">
        <v>82</v>
      </c>
      <c r="U2335" t="s"/>
      <c r="V2335" t="s">
        <v>83</v>
      </c>
      <c r="W2335" t="s">
        <v>84</v>
      </c>
      <c r="X2335" t="s"/>
      <c r="Y2335" t="s">
        <v>85</v>
      </c>
      <c r="Z2335">
        <f>HYPERLINK("https://hotelmonitor-cachepage.eclerx.com/savepage/tk_15439115204396374_sr_2152.html","info")</f>
        <v/>
      </c>
      <c r="AA2335" t="n">
        <v>42733</v>
      </c>
      <c r="AB2335" t="s"/>
      <c r="AC2335" t="s"/>
      <c r="AD2335" t="s">
        <v>86</v>
      </c>
      <c r="AE2335" t="s"/>
      <c r="AF2335" t="s"/>
      <c r="AG2335" t="s"/>
      <c r="AH2335" t="s"/>
      <c r="AI2335" t="s"/>
      <c r="AJ2335" t="s"/>
      <c r="AK2335" t="s">
        <v>87</v>
      </c>
      <c r="AL2335" t="s"/>
      <c r="AM2335" t="s"/>
      <c r="AN2335" t="s">
        <v>87</v>
      </c>
      <c r="AO2335" t="s"/>
      <c r="AP2335" t="n">
        <v>33</v>
      </c>
      <c r="AQ2335" t="s">
        <v>88</v>
      </c>
      <c r="AR2335" t="s">
        <v>126</v>
      </c>
      <c r="AS2335" t="s"/>
      <c r="AT2335" t="s">
        <v>90</v>
      </c>
      <c r="AU2335" t="s"/>
      <c r="AV2335" t="s"/>
      <c r="AW2335" t="s"/>
      <c r="AX2335" t="s"/>
      <c r="AY2335" t="n">
        <v>2311832</v>
      </c>
      <c r="AZ2335" t="s">
        <v>322</v>
      </c>
      <c r="BA2335" t="s"/>
      <c r="BB2335" t="n">
        <v>28910</v>
      </c>
      <c r="BC2335" t="n">
        <v>0</v>
      </c>
      <c r="BD2335" t="n">
        <v>0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92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632</v>
      </c>
      <c r="F2336" t="n">
        <v>357279</v>
      </c>
      <c r="G2336" t="s">
        <v>74</v>
      </c>
      <c r="H2336" t="s">
        <v>75</v>
      </c>
      <c r="I2336" t="s"/>
      <c r="J2336" t="s">
        <v>74</v>
      </c>
      <c r="K2336" t="n">
        <v>110</v>
      </c>
      <c r="L2336" t="s">
        <v>76</v>
      </c>
      <c r="M2336" t="s"/>
      <c r="N2336" t="s">
        <v>77</v>
      </c>
      <c r="O2336" t="s">
        <v>78</v>
      </c>
      <c r="P2336" t="s">
        <v>634</v>
      </c>
      <c r="Q2336" t="s"/>
      <c r="R2336" t="s">
        <v>80</v>
      </c>
      <c r="S2336" t="s">
        <v>151</v>
      </c>
      <c r="T2336" t="s">
        <v>82</v>
      </c>
      <c r="U2336" t="s"/>
      <c r="V2336" t="s">
        <v>83</v>
      </c>
      <c r="W2336" t="s">
        <v>94</v>
      </c>
      <c r="X2336" t="s"/>
      <c r="Y2336" t="s">
        <v>85</v>
      </c>
      <c r="Z2336">
        <f>HYPERLINK("https://hotelmonitor-cachepage.eclerx.com/savepage/tk_15439115204396374_sr_2152.html","info")</f>
        <v/>
      </c>
      <c r="AA2336" t="n">
        <v>42733</v>
      </c>
      <c r="AB2336" t="s"/>
      <c r="AC2336" t="s"/>
      <c r="AD2336" t="s">
        <v>86</v>
      </c>
      <c r="AE2336" t="s"/>
      <c r="AF2336" t="s"/>
      <c r="AG2336" t="s"/>
      <c r="AH2336" t="s"/>
      <c r="AI2336" t="s"/>
      <c r="AJ2336" t="s"/>
      <c r="AK2336" t="s">
        <v>87</v>
      </c>
      <c r="AL2336" t="s"/>
      <c r="AM2336" t="s"/>
      <c r="AN2336" t="s">
        <v>87</v>
      </c>
      <c r="AO2336" t="s"/>
      <c r="AP2336" t="n">
        <v>33</v>
      </c>
      <c r="AQ2336" t="s">
        <v>88</v>
      </c>
      <c r="AR2336" t="s">
        <v>126</v>
      </c>
      <c r="AS2336" t="s"/>
      <c r="AT2336" t="s">
        <v>90</v>
      </c>
      <c r="AU2336" t="s"/>
      <c r="AV2336" t="s"/>
      <c r="AW2336" t="s"/>
      <c r="AX2336" t="s"/>
      <c r="AY2336" t="n">
        <v>2311832</v>
      </c>
      <c r="AZ2336" t="s">
        <v>322</v>
      </c>
      <c r="BA2336" t="s"/>
      <c r="BB2336" t="n">
        <v>28910</v>
      </c>
      <c r="BC2336" t="n">
        <v>0</v>
      </c>
      <c r="BD2336" t="n">
        <v>0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92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632</v>
      </c>
      <c r="F2337" t="n">
        <v>357279</v>
      </c>
      <c r="G2337" t="s">
        <v>74</v>
      </c>
      <c r="H2337" t="s">
        <v>75</v>
      </c>
      <c r="I2337" t="s"/>
      <c r="J2337" t="s">
        <v>74</v>
      </c>
      <c r="K2337" t="n">
        <v>112</v>
      </c>
      <c r="L2337" t="s">
        <v>76</v>
      </c>
      <c r="M2337" t="s"/>
      <c r="N2337" t="s">
        <v>77</v>
      </c>
      <c r="O2337" t="s">
        <v>78</v>
      </c>
      <c r="P2337" t="s">
        <v>634</v>
      </c>
      <c r="Q2337" t="s"/>
      <c r="R2337" t="s">
        <v>80</v>
      </c>
      <c r="S2337" t="s">
        <v>344</v>
      </c>
      <c r="T2337" t="s">
        <v>82</v>
      </c>
      <c r="U2337" t="s"/>
      <c r="V2337" t="s">
        <v>83</v>
      </c>
      <c r="W2337" t="s">
        <v>84</v>
      </c>
      <c r="X2337" t="s"/>
      <c r="Y2337" t="s">
        <v>85</v>
      </c>
      <c r="Z2337">
        <f>HYPERLINK("https://hotelmonitor-cachepage.eclerx.com/savepage/tk_15439115204396374_sr_2152.html","info")</f>
        <v/>
      </c>
      <c r="AA2337" t="n">
        <v>42733</v>
      </c>
      <c r="AB2337" t="s"/>
      <c r="AC2337" t="s"/>
      <c r="AD2337" t="s">
        <v>86</v>
      </c>
      <c r="AE2337" t="s"/>
      <c r="AF2337" t="s"/>
      <c r="AG2337" t="s"/>
      <c r="AH2337" t="s"/>
      <c r="AI2337" t="s"/>
      <c r="AJ2337" t="s"/>
      <c r="AK2337" t="s">
        <v>87</v>
      </c>
      <c r="AL2337" t="s"/>
      <c r="AM2337" t="s"/>
      <c r="AN2337" t="s">
        <v>87</v>
      </c>
      <c r="AO2337" t="s"/>
      <c r="AP2337" t="n">
        <v>33</v>
      </c>
      <c r="AQ2337" t="s">
        <v>88</v>
      </c>
      <c r="AR2337" t="s">
        <v>113</v>
      </c>
      <c r="AS2337" t="s"/>
      <c r="AT2337" t="s">
        <v>90</v>
      </c>
      <c r="AU2337" t="s"/>
      <c r="AV2337" t="s"/>
      <c r="AW2337" t="s"/>
      <c r="AX2337" t="s"/>
      <c r="AY2337" t="n">
        <v>2311832</v>
      </c>
      <c r="AZ2337" t="s">
        <v>322</v>
      </c>
      <c r="BA2337" t="s"/>
      <c r="BB2337" t="n">
        <v>28910</v>
      </c>
      <c r="BC2337" t="n">
        <v>0</v>
      </c>
      <c r="BD2337" t="n">
        <v>0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92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632</v>
      </c>
      <c r="F2338" t="n">
        <v>357279</v>
      </c>
      <c r="G2338" t="s">
        <v>74</v>
      </c>
      <c r="H2338" t="s">
        <v>75</v>
      </c>
      <c r="I2338" t="s"/>
      <c r="J2338" t="s">
        <v>74</v>
      </c>
      <c r="K2338" t="n">
        <v>112</v>
      </c>
      <c r="L2338" t="s">
        <v>76</v>
      </c>
      <c r="M2338" t="s"/>
      <c r="N2338" t="s">
        <v>643</v>
      </c>
      <c r="O2338" t="s">
        <v>78</v>
      </c>
      <c r="P2338" t="s">
        <v>634</v>
      </c>
      <c r="Q2338" t="s"/>
      <c r="R2338" t="s">
        <v>80</v>
      </c>
      <c r="S2338" t="s">
        <v>344</v>
      </c>
      <c r="T2338" t="s">
        <v>82</v>
      </c>
      <c r="U2338" t="s"/>
      <c r="V2338" t="s">
        <v>83</v>
      </c>
      <c r="W2338" t="s">
        <v>84</v>
      </c>
      <c r="X2338" t="s"/>
      <c r="Y2338" t="s">
        <v>85</v>
      </c>
      <c r="Z2338">
        <f>HYPERLINK("https://hotelmonitor-cachepage.eclerx.com/savepage/tk_15439115204396374_sr_2152.html","info")</f>
        <v/>
      </c>
      <c r="AA2338" t="n">
        <v>42733</v>
      </c>
      <c r="AB2338" t="s"/>
      <c r="AC2338" t="s"/>
      <c r="AD2338" t="s">
        <v>86</v>
      </c>
      <c r="AE2338" t="s"/>
      <c r="AF2338" t="s"/>
      <c r="AG2338" t="s"/>
      <c r="AH2338" t="s"/>
      <c r="AI2338" t="s"/>
      <c r="AJ2338" t="s"/>
      <c r="AK2338" t="s">
        <v>87</v>
      </c>
      <c r="AL2338" t="s"/>
      <c r="AM2338" t="s"/>
      <c r="AN2338" t="s">
        <v>87</v>
      </c>
      <c r="AO2338" t="s"/>
      <c r="AP2338" t="n">
        <v>33</v>
      </c>
      <c r="AQ2338" t="s">
        <v>88</v>
      </c>
      <c r="AR2338" t="s">
        <v>107</v>
      </c>
      <c r="AS2338" t="s"/>
      <c r="AT2338" t="s">
        <v>90</v>
      </c>
      <c r="AU2338" t="s"/>
      <c r="AV2338" t="s"/>
      <c r="AW2338" t="s"/>
      <c r="AX2338" t="s"/>
      <c r="AY2338" t="n">
        <v>2311832</v>
      </c>
      <c r="AZ2338" t="s">
        <v>322</v>
      </c>
      <c r="BA2338" t="s"/>
      <c r="BB2338" t="n">
        <v>28910</v>
      </c>
      <c r="BC2338" t="n">
        <v>0</v>
      </c>
      <c r="BD2338" t="n">
        <v>0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92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632</v>
      </c>
      <c r="F2339" t="n">
        <v>357279</v>
      </c>
      <c r="G2339" t="s">
        <v>74</v>
      </c>
      <c r="H2339" t="s">
        <v>75</v>
      </c>
      <c r="I2339" t="s"/>
      <c r="J2339" t="s">
        <v>74</v>
      </c>
      <c r="K2339" t="n">
        <v>114</v>
      </c>
      <c r="L2339" t="s">
        <v>76</v>
      </c>
      <c r="M2339" t="s"/>
      <c r="N2339" t="s">
        <v>644</v>
      </c>
      <c r="O2339" t="s">
        <v>78</v>
      </c>
      <c r="P2339" t="s">
        <v>634</v>
      </c>
      <c r="Q2339" t="s"/>
      <c r="R2339" t="s">
        <v>80</v>
      </c>
      <c r="S2339" t="s">
        <v>284</v>
      </c>
      <c r="T2339" t="s">
        <v>82</v>
      </c>
      <c r="U2339" t="s"/>
      <c r="V2339" t="s">
        <v>83</v>
      </c>
      <c r="W2339" t="s">
        <v>84</v>
      </c>
      <c r="X2339" t="s"/>
      <c r="Y2339" t="s">
        <v>85</v>
      </c>
      <c r="Z2339">
        <f>HYPERLINK("https://hotelmonitor-cachepage.eclerx.com/savepage/tk_15439115204396374_sr_2152.html","info")</f>
        <v/>
      </c>
      <c r="AA2339" t="n">
        <v>42733</v>
      </c>
      <c r="AB2339" t="s"/>
      <c r="AC2339" t="s"/>
      <c r="AD2339" t="s">
        <v>86</v>
      </c>
      <c r="AE2339" t="s"/>
      <c r="AF2339" t="s"/>
      <c r="AG2339" t="s"/>
      <c r="AH2339" t="s"/>
      <c r="AI2339" t="s"/>
      <c r="AJ2339" t="s"/>
      <c r="AK2339" t="s">
        <v>87</v>
      </c>
      <c r="AL2339" t="s"/>
      <c r="AM2339" t="s"/>
      <c r="AN2339" t="s">
        <v>87</v>
      </c>
      <c r="AO2339" t="s"/>
      <c r="AP2339" t="n">
        <v>33</v>
      </c>
      <c r="AQ2339" t="s">
        <v>88</v>
      </c>
      <c r="AR2339" t="s">
        <v>89</v>
      </c>
      <c r="AS2339" t="s"/>
      <c r="AT2339" t="s">
        <v>90</v>
      </c>
      <c r="AU2339" t="s"/>
      <c r="AV2339" t="s"/>
      <c r="AW2339" t="s"/>
      <c r="AX2339" t="s"/>
      <c r="AY2339" t="n">
        <v>2311832</v>
      </c>
      <c r="AZ2339" t="s">
        <v>322</v>
      </c>
      <c r="BA2339" t="s"/>
      <c r="BB2339" t="n">
        <v>28910</v>
      </c>
      <c r="BC2339" t="n">
        <v>0</v>
      </c>
      <c r="BD2339" t="n">
        <v>0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92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632</v>
      </c>
      <c r="F2340" t="n">
        <v>357279</v>
      </c>
      <c r="G2340" t="s">
        <v>74</v>
      </c>
      <c r="H2340" t="s">
        <v>75</v>
      </c>
      <c r="I2340" t="s"/>
      <c r="J2340" t="s">
        <v>74</v>
      </c>
      <c r="K2340" t="n">
        <v>115</v>
      </c>
      <c r="L2340" t="s">
        <v>76</v>
      </c>
      <c r="M2340" t="s"/>
      <c r="N2340" t="s">
        <v>645</v>
      </c>
      <c r="O2340" t="s">
        <v>78</v>
      </c>
      <c r="P2340" t="s">
        <v>634</v>
      </c>
      <c r="Q2340" t="s"/>
      <c r="R2340" t="s">
        <v>80</v>
      </c>
      <c r="S2340" t="s">
        <v>285</v>
      </c>
      <c r="T2340" t="s">
        <v>82</v>
      </c>
      <c r="U2340" t="s"/>
      <c r="V2340" t="s">
        <v>83</v>
      </c>
      <c r="W2340" t="s">
        <v>84</v>
      </c>
      <c r="X2340" t="s"/>
      <c r="Y2340" t="s">
        <v>85</v>
      </c>
      <c r="Z2340">
        <f>HYPERLINK("https://hotelmonitor-cachepage.eclerx.com/savepage/tk_15439115204396374_sr_2152.html","info")</f>
        <v/>
      </c>
      <c r="AA2340" t="n">
        <v>42733</v>
      </c>
      <c r="AB2340" t="s"/>
      <c r="AC2340" t="s"/>
      <c r="AD2340" t="s">
        <v>86</v>
      </c>
      <c r="AE2340" t="s"/>
      <c r="AF2340" t="s"/>
      <c r="AG2340" t="s"/>
      <c r="AH2340" t="s"/>
      <c r="AI2340" t="s"/>
      <c r="AJ2340" t="s"/>
      <c r="AK2340" t="s">
        <v>87</v>
      </c>
      <c r="AL2340" t="s"/>
      <c r="AM2340" t="s"/>
      <c r="AN2340" t="s">
        <v>87</v>
      </c>
      <c r="AO2340" t="s"/>
      <c r="AP2340" t="n">
        <v>33</v>
      </c>
      <c r="AQ2340" t="s">
        <v>88</v>
      </c>
      <c r="AR2340" t="s">
        <v>110</v>
      </c>
      <c r="AS2340" t="s"/>
      <c r="AT2340" t="s">
        <v>90</v>
      </c>
      <c r="AU2340" t="s"/>
      <c r="AV2340" t="s"/>
      <c r="AW2340" t="s"/>
      <c r="AX2340" t="s"/>
      <c r="AY2340" t="n">
        <v>2311832</v>
      </c>
      <c r="AZ2340" t="s">
        <v>322</v>
      </c>
      <c r="BA2340" t="s"/>
      <c r="BB2340" t="n">
        <v>28910</v>
      </c>
      <c r="BC2340" t="n">
        <v>0</v>
      </c>
      <c r="BD2340" t="n">
        <v>0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92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632</v>
      </c>
      <c r="F2341" t="n">
        <v>357279</v>
      </c>
      <c r="G2341" t="s">
        <v>74</v>
      </c>
      <c r="H2341" t="s">
        <v>75</v>
      </c>
      <c r="I2341" t="s"/>
      <c r="J2341" t="s">
        <v>74</v>
      </c>
      <c r="K2341" t="n">
        <v>117</v>
      </c>
      <c r="L2341" t="s">
        <v>76</v>
      </c>
      <c r="M2341" t="s"/>
      <c r="N2341" t="s">
        <v>645</v>
      </c>
      <c r="O2341" t="s">
        <v>78</v>
      </c>
      <c r="P2341" t="s">
        <v>634</v>
      </c>
      <c r="Q2341" t="s"/>
      <c r="R2341" t="s">
        <v>80</v>
      </c>
      <c r="S2341" t="s">
        <v>526</v>
      </c>
      <c r="T2341" t="s">
        <v>82</v>
      </c>
      <c r="U2341" t="s"/>
      <c r="V2341" t="s">
        <v>83</v>
      </c>
      <c r="W2341" t="s">
        <v>84</v>
      </c>
      <c r="X2341" t="s"/>
      <c r="Y2341" t="s">
        <v>85</v>
      </c>
      <c r="Z2341">
        <f>HYPERLINK("https://hotelmonitor-cachepage.eclerx.com/savepage/tk_15439115204396374_sr_2152.html","info")</f>
        <v/>
      </c>
      <c r="AA2341" t="n">
        <v>42733</v>
      </c>
      <c r="AB2341" t="s"/>
      <c r="AC2341" t="s"/>
      <c r="AD2341" t="s">
        <v>86</v>
      </c>
      <c r="AE2341" t="s"/>
      <c r="AF2341" t="s"/>
      <c r="AG2341" t="s"/>
      <c r="AH2341" t="s"/>
      <c r="AI2341" t="s"/>
      <c r="AJ2341" t="s"/>
      <c r="AK2341" t="s">
        <v>87</v>
      </c>
      <c r="AL2341" t="s"/>
      <c r="AM2341" t="s"/>
      <c r="AN2341" t="s">
        <v>87</v>
      </c>
      <c r="AO2341" t="s"/>
      <c r="AP2341" t="n">
        <v>33</v>
      </c>
      <c r="AQ2341" t="s">
        <v>88</v>
      </c>
      <c r="AR2341" t="s">
        <v>116</v>
      </c>
      <c r="AS2341" t="s"/>
      <c r="AT2341" t="s">
        <v>90</v>
      </c>
      <c r="AU2341" t="s"/>
      <c r="AV2341" t="s"/>
      <c r="AW2341" t="s"/>
      <c r="AX2341" t="s"/>
      <c r="AY2341" t="n">
        <v>2311832</v>
      </c>
      <c r="AZ2341" t="s">
        <v>322</v>
      </c>
      <c r="BA2341" t="s"/>
      <c r="BB2341" t="n">
        <v>28910</v>
      </c>
      <c r="BC2341" t="n">
        <v>0</v>
      </c>
      <c r="BD2341" t="n">
        <v>0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92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632</v>
      </c>
      <c r="F2342" t="n">
        <v>357279</v>
      </c>
      <c r="G2342" t="s">
        <v>74</v>
      </c>
      <c r="H2342" t="s">
        <v>75</v>
      </c>
      <c r="I2342" t="s"/>
      <c r="J2342" t="s">
        <v>74</v>
      </c>
      <c r="K2342" t="n">
        <v>120</v>
      </c>
      <c r="L2342" t="s">
        <v>76</v>
      </c>
      <c r="M2342" t="s"/>
      <c r="N2342" t="s">
        <v>646</v>
      </c>
      <c r="O2342" t="s">
        <v>78</v>
      </c>
      <c r="P2342" t="s">
        <v>634</v>
      </c>
      <c r="Q2342" t="s"/>
      <c r="R2342" t="s">
        <v>80</v>
      </c>
      <c r="S2342" t="s">
        <v>286</v>
      </c>
      <c r="T2342" t="s">
        <v>82</v>
      </c>
      <c r="U2342" t="s"/>
      <c r="V2342" t="s">
        <v>83</v>
      </c>
      <c r="W2342" t="s">
        <v>84</v>
      </c>
      <c r="X2342" t="s"/>
      <c r="Y2342" t="s">
        <v>85</v>
      </c>
      <c r="Z2342">
        <f>HYPERLINK("https://hotelmonitor-cachepage.eclerx.com/savepage/tk_15439115204396374_sr_2152.html","info")</f>
        <v/>
      </c>
      <c r="AA2342" t="n">
        <v>42733</v>
      </c>
      <c r="AB2342" t="s"/>
      <c r="AC2342" t="s"/>
      <c r="AD2342" t="s">
        <v>86</v>
      </c>
      <c r="AE2342" t="s"/>
      <c r="AF2342" t="s"/>
      <c r="AG2342" t="s"/>
      <c r="AH2342" t="s"/>
      <c r="AI2342" t="s"/>
      <c r="AJ2342" t="s"/>
      <c r="AK2342" t="s">
        <v>87</v>
      </c>
      <c r="AL2342" t="s"/>
      <c r="AM2342" t="s"/>
      <c r="AN2342" t="s">
        <v>87</v>
      </c>
      <c r="AO2342" t="s"/>
      <c r="AP2342" t="n">
        <v>33</v>
      </c>
      <c r="AQ2342" t="s">
        <v>88</v>
      </c>
      <c r="AR2342" t="s">
        <v>110</v>
      </c>
      <c r="AS2342" t="s"/>
      <c r="AT2342" t="s">
        <v>90</v>
      </c>
      <c r="AU2342" t="s"/>
      <c r="AV2342" t="s"/>
      <c r="AW2342" t="s"/>
      <c r="AX2342" t="s"/>
      <c r="AY2342" t="n">
        <v>2311832</v>
      </c>
      <c r="AZ2342" t="s">
        <v>322</v>
      </c>
      <c r="BA2342" t="s"/>
      <c r="BB2342" t="n">
        <v>28910</v>
      </c>
      <c r="BC2342" t="n">
        <v>0</v>
      </c>
      <c r="BD2342" t="n">
        <v>0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92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632</v>
      </c>
      <c r="F2343" t="n">
        <v>357279</v>
      </c>
      <c r="G2343" t="s">
        <v>74</v>
      </c>
      <c r="H2343" t="s">
        <v>75</v>
      </c>
      <c r="I2343" t="s"/>
      <c r="J2343" t="s">
        <v>74</v>
      </c>
      <c r="K2343" t="n">
        <v>124</v>
      </c>
      <c r="L2343" t="s">
        <v>76</v>
      </c>
      <c r="M2343" t="s"/>
      <c r="N2343" t="s">
        <v>646</v>
      </c>
      <c r="O2343" t="s">
        <v>78</v>
      </c>
      <c r="P2343" t="s">
        <v>634</v>
      </c>
      <c r="Q2343" t="s"/>
      <c r="R2343" t="s">
        <v>80</v>
      </c>
      <c r="S2343" t="s">
        <v>368</v>
      </c>
      <c r="T2343" t="s">
        <v>82</v>
      </c>
      <c r="U2343" t="s"/>
      <c r="V2343" t="s">
        <v>83</v>
      </c>
      <c r="W2343" t="s">
        <v>84</v>
      </c>
      <c r="X2343" t="s"/>
      <c r="Y2343" t="s">
        <v>85</v>
      </c>
      <c r="Z2343">
        <f>HYPERLINK("https://hotelmonitor-cachepage.eclerx.com/savepage/tk_15439115204396374_sr_2152.html","info")</f>
        <v/>
      </c>
      <c r="AA2343" t="n">
        <v>42733</v>
      </c>
      <c r="AB2343" t="s"/>
      <c r="AC2343" t="s"/>
      <c r="AD2343" t="s">
        <v>86</v>
      </c>
      <c r="AE2343" t="s"/>
      <c r="AF2343" t="s"/>
      <c r="AG2343" t="s"/>
      <c r="AH2343" t="s"/>
      <c r="AI2343" t="s"/>
      <c r="AJ2343" t="s"/>
      <c r="AK2343" t="s">
        <v>87</v>
      </c>
      <c r="AL2343" t="s"/>
      <c r="AM2343" t="s"/>
      <c r="AN2343" t="s">
        <v>87</v>
      </c>
      <c r="AO2343" t="s"/>
      <c r="AP2343" t="n">
        <v>33</v>
      </c>
      <c r="AQ2343" t="s">
        <v>88</v>
      </c>
      <c r="AR2343" t="s">
        <v>116</v>
      </c>
      <c r="AS2343" t="s"/>
      <c r="AT2343" t="s">
        <v>90</v>
      </c>
      <c r="AU2343" t="s"/>
      <c r="AV2343" t="s"/>
      <c r="AW2343" t="s"/>
      <c r="AX2343" t="s"/>
      <c r="AY2343" t="n">
        <v>2311832</v>
      </c>
      <c r="AZ2343" t="s">
        <v>322</v>
      </c>
      <c r="BA2343" t="s"/>
      <c r="BB2343" t="n">
        <v>28910</v>
      </c>
      <c r="BC2343" t="n">
        <v>0</v>
      </c>
      <c r="BD2343" t="n">
        <v>0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92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632</v>
      </c>
      <c r="F2344" t="n">
        <v>357279</v>
      </c>
      <c r="G2344" t="s">
        <v>74</v>
      </c>
      <c r="H2344" t="s">
        <v>75</v>
      </c>
      <c r="I2344" t="s"/>
      <c r="J2344" t="s">
        <v>74</v>
      </c>
      <c r="K2344" t="n">
        <v>124</v>
      </c>
      <c r="L2344" t="s">
        <v>76</v>
      </c>
      <c r="M2344" t="s"/>
      <c r="N2344" t="s">
        <v>293</v>
      </c>
      <c r="O2344" t="s">
        <v>78</v>
      </c>
      <c r="P2344" t="s">
        <v>634</v>
      </c>
      <c r="Q2344" t="s"/>
      <c r="R2344" t="s">
        <v>80</v>
      </c>
      <c r="S2344" t="s">
        <v>368</v>
      </c>
      <c r="T2344" t="s">
        <v>82</v>
      </c>
      <c r="U2344" t="s"/>
      <c r="V2344" t="s">
        <v>83</v>
      </c>
      <c r="W2344" t="s">
        <v>84</v>
      </c>
      <c r="X2344" t="s"/>
      <c r="Y2344" t="s">
        <v>85</v>
      </c>
      <c r="Z2344">
        <f>HYPERLINK("https://hotelmonitor-cachepage.eclerx.com/savepage/tk_15439115204396374_sr_2152.html","info")</f>
        <v/>
      </c>
      <c r="AA2344" t="n">
        <v>42733</v>
      </c>
      <c r="AB2344" t="s"/>
      <c r="AC2344" t="s"/>
      <c r="AD2344" t="s">
        <v>86</v>
      </c>
      <c r="AE2344" t="s"/>
      <c r="AF2344" t="s"/>
      <c r="AG2344" t="s"/>
      <c r="AH2344" t="s"/>
      <c r="AI2344" t="s"/>
      <c r="AJ2344" t="s"/>
      <c r="AK2344" t="s">
        <v>87</v>
      </c>
      <c r="AL2344" t="s"/>
      <c r="AM2344" t="s"/>
      <c r="AN2344" t="s">
        <v>87</v>
      </c>
      <c r="AO2344" t="s"/>
      <c r="AP2344" t="n">
        <v>33</v>
      </c>
      <c r="AQ2344" t="s">
        <v>88</v>
      </c>
      <c r="AR2344" t="s">
        <v>89</v>
      </c>
      <c r="AS2344" t="s"/>
      <c r="AT2344" t="s">
        <v>90</v>
      </c>
      <c r="AU2344" t="s"/>
      <c r="AV2344" t="s"/>
      <c r="AW2344" t="s"/>
      <c r="AX2344" t="s"/>
      <c r="AY2344" t="n">
        <v>2311832</v>
      </c>
      <c r="AZ2344" t="s">
        <v>322</v>
      </c>
      <c r="BA2344" t="s"/>
      <c r="BB2344" t="n">
        <v>28910</v>
      </c>
      <c r="BC2344" t="n">
        <v>0</v>
      </c>
      <c r="BD2344" t="n">
        <v>0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92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632</v>
      </c>
      <c r="F2345" t="n">
        <v>357279</v>
      </c>
      <c r="G2345" t="s">
        <v>74</v>
      </c>
      <c r="H2345" t="s">
        <v>75</v>
      </c>
      <c r="I2345" t="s"/>
      <c r="J2345" t="s">
        <v>74</v>
      </c>
      <c r="K2345" t="n">
        <v>125</v>
      </c>
      <c r="L2345" t="s">
        <v>76</v>
      </c>
      <c r="M2345" t="s"/>
      <c r="N2345" t="s">
        <v>77</v>
      </c>
      <c r="O2345" t="s">
        <v>78</v>
      </c>
      <c r="P2345" t="s">
        <v>634</v>
      </c>
      <c r="Q2345" t="s"/>
      <c r="R2345" t="s">
        <v>80</v>
      </c>
      <c r="S2345" t="s">
        <v>271</v>
      </c>
      <c r="T2345" t="s">
        <v>82</v>
      </c>
      <c r="U2345" t="s"/>
      <c r="V2345" t="s">
        <v>83</v>
      </c>
      <c r="W2345" t="s">
        <v>84</v>
      </c>
      <c r="X2345" t="s"/>
      <c r="Y2345" t="s">
        <v>85</v>
      </c>
      <c r="Z2345">
        <f>HYPERLINK("https://hotelmonitor-cachepage.eclerx.com/savepage/tk_15439115204396374_sr_2152.html","info")</f>
        <v/>
      </c>
      <c r="AA2345" t="n">
        <v>42733</v>
      </c>
      <c r="AB2345" t="s"/>
      <c r="AC2345" t="s"/>
      <c r="AD2345" t="s">
        <v>86</v>
      </c>
      <c r="AE2345" t="s"/>
      <c r="AF2345" t="s"/>
      <c r="AG2345" t="s"/>
      <c r="AH2345" t="s"/>
      <c r="AI2345" t="s"/>
      <c r="AJ2345" t="s"/>
      <c r="AK2345" t="s">
        <v>87</v>
      </c>
      <c r="AL2345" t="s"/>
      <c r="AM2345" t="s"/>
      <c r="AN2345" t="s">
        <v>87</v>
      </c>
      <c r="AO2345" t="s"/>
      <c r="AP2345" t="n">
        <v>33</v>
      </c>
      <c r="AQ2345" t="s">
        <v>88</v>
      </c>
      <c r="AR2345" t="s">
        <v>119</v>
      </c>
      <c r="AS2345" t="s"/>
      <c r="AT2345" t="s">
        <v>90</v>
      </c>
      <c r="AU2345" t="s"/>
      <c r="AV2345" t="s"/>
      <c r="AW2345" t="s"/>
      <c r="AX2345" t="s"/>
      <c r="AY2345" t="n">
        <v>2311832</v>
      </c>
      <c r="AZ2345" t="s">
        <v>322</v>
      </c>
      <c r="BA2345" t="s"/>
      <c r="BB2345" t="n">
        <v>28910</v>
      </c>
      <c r="BC2345" t="n">
        <v>0</v>
      </c>
      <c r="BD2345" t="n">
        <v>0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92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632</v>
      </c>
      <c r="F2346" t="n">
        <v>357279</v>
      </c>
      <c r="G2346" t="s">
        <v>74</v>
      </c>
      <c r="H2346" t="s">
        <v>75</v>
      </c>
      <c r="I2346" t="s"/>
      <c r="J2346" t="s">
        <v>74</v>
      </c>
      <c r="K2346" t="n">
        <v>126</v>
      </c>
      <c r="L2346" t="s">
        <v>76</v>
      </c>
      <c r="M2346" t="s"/>
      <c r="N2346" t="s">
        <v>640</v>
      </c>
      <c r="O2346" t="s">
        <v>78</v>
      </c>
      <c r="P2346" t="s">
        <v>634</v>
      </c>
      <c r="Q2346" t="s"/>
      <c r="R2346" t="s">
        <v>80</v>
      </c>
      <c r="S2346" t="s">
        <v>289</v>
      </c>
      <c r="T2346" t="s">
        <v>82</v>
      </c>
      <c r="U2346" t="s"/>
      <c r="V2346" t="s">
        <v>83</v>
      </c>
      <c r="W2346" t="s">
        <v>84</v>
      </c>
      <c r="X2346" t="s"/>
      <c r="Y2346" t="s">
        <v>85</v>
      </c>
      <c r="Z2346">
        <f>HYPERLINK("https://hotelmonitor-cachepage.eclerx.com/savepage/tk_15439115204396374_sr_2152.html","info")</f>
        <v/>
      </c>
      <c r="AA2346" t="n">
        <v>42733</v>
      </c>
      <c r="AB2346" t="s"/>
      <c r="AC2346" t="s"/>
      <c r="AD2346" t="s">
        <v>86</v>
      </c>
      <c r="AE2346" t="s"/>
      <c r="AF2346" t="s"/>
      <c r="AG2346" t="s"/>
      <c r="AH2346" t="s"/>
      <c r="AI2346" t="s"/>
      <c r="AJ2346" t="s"/>
      <c r="AK2346" t="s">
        <v>87</v>
      </c>
      <c r="AL2346" t="s"/>
      <c r="AM2346" t="s"/>
      <c r="AN2346" t="s">
        <v>87</v>
      </c>
      <c r="AO2346" t="s"/>
      <c r="AP2346" t="n">
        <v>33</v>
      </c>
      <c r="AQ2346" t="s">
        <v>88</v>
      </c>
      <c r="AR2346" t="s">
        <v>103</v>
      </c>
      <c r="AS2346" t="s"/>
      <c r="AT2346" t="s">
        <v>90</v>
      </c>
      <c r="AU2346" t="s"/>
      <c r="AV2346" t="s"/>
      <c r="AW2346" t="s"/>
      <c r="AX2346" t="s"/>
      <c r="AY2346" t="n">
        <v>2311832</v>
      </c>
      <c r="AZ2346" t="s">
        <v>322</v>
      </c>
      <c r="BA2346" t="s"/>
      <c r="BB2346" t="n">
        <v>28910</v>
      </c>
      <c r="BC2346" t="n">
        <v>0</v>
      </c>
      <c r="BD2346" t="n">
        <v>0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92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632</v>
      </c>
      <c r="F2347" t="n">
        <v>357279</v>
      </c>
      <c r="G2347" t="s">
        <v>74</v>
      </c>
      <c r="H2347" t="s">
        <v>75</v>
      </c>
      <c r="I2347" t="s"/>
      <c r="J2347" t="s">
        <v>74</v>
      </c>
      <c r="K2347" t="n">
        <v>127</v>
      </c>
      <c r="L2347" t="s">
        <v>76</v>
      </c>
      <c r="M2347" t="s"/>
      <c r="N2347" t="s">
        <v>77</v>
      </c>
      <c r="O2347" t="s">
        <v>78</v>
      </c>
      <c r="P2347" t="s">
        <v>634</v>
      </c>
      <c r="Q2347" t="s"/>
      <c r="R2347" t="s">
        <v>80</v>
      </c>
      <c r="S2347" t="s">
        <v>291</v>
      </c>
      <c r="T2347" t="s">
        <v>82</v>
      </c>
      <c r="U2347" t="s"/>
      <c r="V2347" t="s">
        <v>83</v>
      </c>
      <c r="W2347" t="s">
        <v>84</v>
      </c>
      <c r="X2347" t="s"/>
      <c r="Y2347" t="s">
        <v>85</v>
      </c>
      <c r="Z2347">
        <f>HYPERLINK("https://hotelmonitor-cachepage.eclerx.com/savepage/tk_15439115204396374_sr_2152.html","info")</f>
        <v/>
      </c>
      <c r="AA2347" t="n">
        <v>42733</v>
      </c>
      <c r="AB2347" t="s"/>
      <c r="AC2347" t="s"/>
      <c r="AD2347" t="s">
        <v>86</v>
      </c>
      <c r="AE2347" t="s"/>
      <c r="AF2347" t="s"/>
      <c r="AG2347" t="s"/>
      <c r="AH2347" t="s"/>
      <c r="AI2347" t="s"/>
      <c r="AJ2347" t="s"/>
      <c r="AK2347" t="s">
        <v>87</v>
      </c>
      <c r="AL2347" t="s"/>
      <c r="AM2347" t="s"/>
      <c r="AN2347" t="s">
        <v>87</v>
      </c>
      <c r="AO2347" t="s"/>
      <c r="AP2347" t="n">
        <v>33</v>
      </c>
      <c r="AQ2347" t="s">
        <v>88</v>
      </c>
      <c r="AR2347" t="s">
        <v>124</v>
      </c>
      <c r="AS2347" t="s"/>
      <c r="AT2347" t="s">
        <v>90</v>
      </c>
      <c r="AU2347" t="s"/>
      <c r="AV2347" t="s"/>
      <c r="AW2347" t="s"/>
      <c r="AX2347" t="s"/>
      <c r="AY2347" t="n">
        <v>2311832</v>
      </c>
      <c r="AZ2347" t="s">
        <v>322</v>
      </c>
      <c r="BA2347" t="s"/>
      <c r="BB2347" t="n">
        <v>28910</v>
      </c>
      <c r="BC2347" t="n">
        <v>0</v>
      </c>
      <c r="BD2347" t="n">
        <v>0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92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632</v>
      </c>
      <c r="F2348" t="n">
        <v>357279</v>
      </c>
      <c r="G2348" t="s">
        <v>74</v>
      </c>
      <c r="H2348" t="s">
        <v>75</v>
      </c>
      <c r="I2348" t="s"/>
      <c r="J2348" t="s">
        <v>74</v>
      </c>
      <c r="K2348" t="n">
        <v>133</v>
      </c>
      <c r="L2348" t="s">
        <v>76</v>
      </c>
      <c r="M2348" t="s"/>
      <c r="N2348" t="s">
        <v>127</v>
      </c>
      <c r="O2348" t="s">
        <v>78</v>
      </c>
      <c r="P2348" t="s">
        <v>634</v>
      </c>
      <c r="Q2348" t="s"/>
      <c r="R2348" t="s">
        <v>80</v>
      </c>
      <c r="S2348" t="s">
        <v>273</v>
      </c>
      <c r="T2348" t="s">
        <v>82</v>
      </c>
      <c r="U2348" t="s"/>
      <c r="V2348" t="s">
        <v>83</v>
      </c>
      <c r="W2348" t="s">
        <v>84</v>
      </c>
      <c r="X2348" t="s"/>
      <c r="Y2348" t="s">
        <v>85</v>
      </c>
      <c r="Z2348">
        <f>HYPERLINK("https://hotelmonitor-cachepage.eclerx.com/savepage/tk_15439115204396374_sr_2152.html","info")</f>
        <v/>
      </c>
      <c r="AA2348" t="n">
        <v>42733</v>
      </c>
      <c r="AB2348" t="s"/>
      <c r="AC2348" t="s"/>
      <c r="AD2348" t="s">
        <v>86</v>
      </c>
      <c r="AE2348" t="s"/>
      <c r="AF2348" t="s"/>
      <c r="AG2348" t="s"/>
      <c r="AH2348" t="s"/>
      <c r="AI2348" t="s"/>
      <c r="AJ2348" t="s"/>
      <c r="AK2348" t="s">
        <v>87</v>
      </c>
      <c r="AL2348" t="s"/>
      <c r="AM2348" t="s"/>
      <c r="AN2348" t="s">
        <v>87</v>
      </c>
      <c r="AO2348" t="s"/>
      <c r="AP2348" t="n">
        <v>33</v>
      </c>
      <c r="AQ2348" t="s">
        <v>88</v>
      </c>
      <c r="AR2348" t="s">
        <v>103</v>
      </c>
      <c r="AS2348" t="s"/>
      <c r="AT2348" t="s">
        <v>90</v>
      </c>
      <c r="AU2348" t="s"/>
      <c r="AV2348" t="s"/>
      <c r="AW2348" t="s"/>
      <c r="AX2348" t="s"/>
      <c r="AY2348" t="n">
        <v>2311832</v>
      </c>
      <c r="AZ2348" t="s">
        <v>322</v>
      </c>
      <c r="BA2348" t="s"/>
      <c r="BB2348" t="n">
        <v>28910</v>
      </c>
      <c r="BC2348" t="n">
        <v>0</v>
      </c>
      <c r="BD2348" t="n">
        <v>0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92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632</v>
      </c>
      <c r="F2349" t="n">
        <v>357279</v>
      </c>
      <c r="G2349" t="s">
        <v>74</v>
      </c>
      <c r="H2349" t="s">
        <v>75</v>
      </c>
      <c r="I2349" t="s"/>
      <c r="J2349" t="s">
        <v>74</v>
      </c>
      <c r="K2349" t="n">
        <v>134</v>
      </c>
      <c r="L2349" t="s">
        <v>76</v>
      </c>
      <c r="M2349" t="s"/>
      <c r="N2349" t="s">
        <v>642</v>
      </c>
      <c r="O2349" t="s">
        <v>78</v>
      </c>
      <c r="P2349" t="s">
        <v>634</v>
      </c>
      <c r="Q2349" t="s"/>
      <c r="R2349" t="s">
        <v>80</v>
      </c>
      <c r="S2349" t="s">
        <v>364</v>
      </c>
      <c r="T2349" t="s">
        <v>82</v>
      </c>
      <c r="U2349" t="s"/>
      <c r="V2349" t="s">
        <v>83</v>
      </c>
      <c r="W2349" t="s">
        <v>84</v>
      </c>
      <c r="X2349" t="s"/>
      <c r="Y2349" t="s">
        <v>85</v>
      </c>
      <c r="Z2349">
        <f>HYPERLINK("https://hotelmonitor-cachepage.eclerx.com/savepage/tk_15439115204396374_sr_2152.html","info")</f>
        <v/>
      </c>
      <c r="AA2349" t="n">
        <v>42733</v>
      </c>
      <c r="AB2349" t="s"/>
      <c r="AC2349" t="s"/>
      <c r="AD2349" t="s">
        <v>86</v>
      </c>
      <c r="AE2349" t="s"/>
      <c r="AF2349" t="s"/>
      <c r="AG2349" t="s"/>
      <c r="AH2349" t="s"/>
      <c r="AI2349" t="s"/>
      <c r="AJ2349" t="s"/>
      <c r="AK2349" t="s">
        <v>87</v>
      </c>
      <c r="AL2349" t="s"/>
      <c r="AM2349" t="s"/>
      <c r="AN2349" t="s">
        <v>87</v>
      </c>
      <c r="AO2349" t="s"/>
      <c r="AP2349" t="n">
        <v>33</v>
      </c>
      <c r="AQ2349" t="s">
        <v>88</v>
      </c>
      <c r="AR2349" t="s">
        <v>110</v>
      </c>
      <c r="AS2349" t="s"/>
      <c r="AT2349" t="s">
        <v>90</v>
      </c>
      <c r="AU2349" t="s"/>
      <c r="AV2349" t="s"/>
      <c r="AW2349" t="s"/>
      <c r="AX2349" t="s"/>
      <c r="AY2349" t="n">
        <v>2311832</v>
      </c>
      <c r="AZ2349" t="s">
        <v>322</v>
      </c>
      <c r="BA2349" t="s"/>
      <c r="BB2349" t="n">
        <v>28910</v>
      </c>
      <c r="BC2349" t="n">
        <v>0</v>
      </c>
      <c r="BD2349" t="n">
        <v>0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92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632</v>
      </c>
      <c r="F2350" t="n">
        <v>357279</v>
      </c>
      <c r="G2350" t="s">
        <v>74</v>
      </c>
      <c r="H2350" t="s">
        <v>75</v>
      </c>
      <c r="I2350" t="s"/>
      <c r="J2350" t="s">
        <v>74</v>
      </c>
      <c r="K2350" t="n">
        <v>136</v>
      </c>
      <c r="L2350" t="s">
        <v>76</v>
      </c>
      <c r="M2350" t="s"/>
      <c r="N2350" t="s">
        <v>77</v>
      </c>
      <c r="O2350" t="s">
        <v>78</v>
      </c>
      <c r="P2350" t="s">
        <v>634</v>
      </c>
      <c r="Q2350" t="s"/>
      <c r="R2350" t="s">
        <v>80</v>
      </c>
      <c r="S2350" t="s">
        <v>294</v>
      </c>
      <c r="T2350" t="s">
        <v>82</v>
      </c>
      <c r="U2350" t="s"/>
      <c r="V2350" t="s">
        <v>83</v>
      </c>
      <c r="W2350" t="s">
        <v>84</v>
      </c>
      <c r="X2350" t="s"/>
      <c r="Y2350" t="s">
        <v>85</v>
      </c>
      <c r="Z2350">
        <f>HYPERLINK("https://hotelmonitor-cachepage.eclerx.com/savepage/tk_15439115204396374_sr_2152.html","info")</f>
        <v/>
      </c>
      <c r="AA2350" t="n">
        <v>42733</v>
      </c>
      <c r="AB2350" t="s"/>
      <c r="AC2350" t="s"/>
      <c r="AD2350" t="s">
        <v>86</v>
      </c>
      <c r="AE2350" t="s"/>
      <c r="AF2350" t="s"/>
      <c r="AG2350" t="s"/>
      <c r="AH2350" t="s"/>
      <c r="AI2350" t="s"/>
      <c r="AJ2350" t="s"/>
      <c r="AK2350" t="s">
        <v>87</v>
      </c>
      <c r="AL2350" t="s"/>
      <c r="AM2350" t="s"/>
      <c r="AN2350" t="s">
        <v>87</v>
      </c>
      <c r="AO2350" t="s"/>
      <c r="AP2350" t="n">
        <v>33</v>
      </c>
      <c r="AQ2350" t="s">
        <v>88</v>
      </c>
      <c r="AR2350" t="s">
        <v>89</v>
      </c>
      <c r="AS2350" t="s"/>
      <c r="AT2350" t="s">
        <v>90</v>
      </c>
      <c r="AU2350" t="s"/>
      <c r="AV2350" t="s"/>
      <c r="AW2350" t="s"/>
      <c r="AX2350" t="s"/>
      <c r="AY2350" t="n">
        <v>2311832</v>
      </c>
      <c r="AZ2350" t="s">
        <v>322</v>
      </c>
      <c r="BA2350" t="s"/>
      <c r="BB2350" t="n">
        <v>28910</v>
      </c>
      <c r="BC2350" t="n">
        <v>0</v>
      </c>
      <c r="BD2350" t="n">
        <v>0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92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632</v>
      </c>
      <c r="F2351" t="n">
        <v>357279</v>
      </c>
      <c r="G2351" t="s">
        <v>74</v>
      </c>
      <c r="H2351" t="s">
        <v>75</v>
      </c>
      <c r="I2351" t="s"/>
      <c r="J2351" t="s">
        <v>74</v>
      </c>
      <c r="K2351" t="n">
        <v>136</v>
      </c>
      <c r="L2351" t="s">
        <v>76</v>
      </c>
      <c r="M2351" t="s"/>
      <c r="N2351" t="s">
        <v>77</v>
      </c>
      <c r="O2351" t="s">
        <v>78</v>
      </c>
      <c r="P2351" t="s">
        <v>634</v>
      </c>
      <c r="Q2351" t="s"/>
      <c r="R2351" t="s">
        <v>80</v>
      </c>
      <c r="S2351" t="s">
        <v>294</v>
      </c>
      <c r="T2351" t="s">
        <v>82</v>
      </c>
      <c r="U2351" t="s"/>
      <c r="V2351" t="s">
        <v>83</v>
      </c>
      <c r="W2351" t="s">
        <v>84</v>
      </c>
      <c r="X2351" t="s"/>
      <c r="Y2351" t="s">
        <v>85</v>
      </c>
      <c r="Z2351">
        <f>HYPERLINK("https://hotelmonitor-cachepage.eclerx.com/savepage/tk_15439115204396374_sr_2152.html","info")</f>
        <v/>
      </c>
      <c r="AA2351" t="n">
        <v>42733</v>
      </c>
      <c r="AB2351" t="s"/>
      <c r="AC2351" t="s"/>
      <c r="AD2351" t="s">
        <v>86</v>
      </c>
      <c r="AE2351" t="s"/>
      <c r="AF2351" t="s"/>
      <c r="AG2351" t="s"/>
      <c r="AH2351" t="s"/>
      <c r="AI2351" t="s"/>
      <c r="AJ2351" t="s"/>
      <c r="AK2351" t="s">
        <v>87</v>
      </c>
      <c r="AL2351" t="s"/>
      <c r="AM2351" t="s"/>
      <c r="AN2351" t="s">
        <v>87</v>
      </c>
      <c r="AO2351" t="s"/>
      <c r="AP2351" t="n">
        <v>33</v>
      </c>
      <c r="AQ2351" t="s">
        <v>88</v>
      </c>
      <c r="AR2351" t="s">
        <v>130</v>
      </c>
      <c r="AS2351" t="s"/>
      <c r="AT2351" t="s">
        <v>90</v>
      </c>
      <c r="AU2351" t="s"/>
      <c r="AV2351" t="s"/>
      <c r="AW2351" t="s"/>
      <c r="AX2351" t="s"/>
      <c r="AY2351" t="n">
        <v>2311832</v>
      </c>
      <c r="AZ2351" t="s">
        <v>322</v>
      </c>
      <c r="BA2351" t="s"/>
      <c r="BB2351" t="n">
        <v>28910</v>
      </c>
      <c r="BC2351" t="n">
        <v>0</v>
      </c>
      <c r="BD2351" t="n">
        <v>0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92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632</v>
      </c>
      <c r="F2352" t="n">
        <v>357279</v>
      </c>
      <c r="G2352" t="s">
        <v>74</v>
      </c>
      <c r="H2352" t="s">
        <v>75</v>
      </c>
      <c r="I2352" t="s"/>
      <c r="J2352" t="s">
        <v>74</v>
      </c>
      <c r="K2352" t="n">
        <v>139</v>
      </c>
      <c r="L2352" t="s">
        <v>76</v>
      </c>
      <c r="M2352" t="s"/>
      <c r="N2352" t="s">
        <v>111</v>
      </c>
      <c r="O2352" t="s">
        <v>78</v>
      </c>
      <c r="P2352" t="s">
        <v>634</v>
      </c>
      <c r="Q2352" t="s"/>
      <c r="R2352" t="s">
        <v>80</v>
      </c>
      <c r="S2352" t="s">
        <v>276</v>
      </c>
      <c r="T2352" t="s">
        <v>82</v>
      </c>
      <c r="U2352" t="s"/>
      <c r="V2352" t="s">
        <v>83</v>
      </c>
      <c r="W2352" t="s">
        <v>84</v>
      </c>
      <c r="X2352" t="s"/>
      <c r="Y2352" t="s">
        <v>85</v>
      </c>
      <c r="Z2352">
        <f>HYPERLINK("https://hotelmonitor-cachepage.eclerx.com/savepage/tk_15439115204396374_sr_2152.html","info")</f>
        <v/>
      </c>
      <c r="AA2352" t="n">
        <v>42733</v>
      </c>
      <c r="AB2352" t="s"/>
      <c r="AC2352" t="s"/>
      <c r="AD2352" t="s">
        <v>86</v>
      </c>
      <c r="AE2352" t="s"/>
      <c r="AF2352" t="s"/>
      <c r="AG2352" t="s"/>
      <c r="AH2352" t="s"/>
      <c r="AI2352" t="s"/>
      <c r="AJ2352" t="s"/>
      <c r="AK2352" t="s">
        <v>87</v>
      </c>
      <c r="AL2352" t="s"/>
      <c r="AM2352" t="s"/>
      <c r="AN2352" t="s">
        <v>87</v>
      </c>
      <c r="AO2352" t="s"/>
      <c r="AP2352" t="n">
        <v>33</v>
      </c>
      <c r="AQ2352" t="s">
        <v>88</v>
      </c>
      <c r="AR2352" t="s">
        <v>113</v>
      </c>
      <c r="AS2352" t="s"/>
      <c r="AT2352" t="s">
        <v>90</v>
      </c>
      <c r="AU2352" t="s"/>
      <c r="AV2352" t="s"/>
      <c r="AW2352" t="s"/>
      <c r="AX2352" t="s"/>
      <c r="AY2352" t="n">
        <v>2311832</v>
      </c>
      <c r="AZ2352" t="s">
        <v>322</v>
      </c>
      <c r="BA2352" t="s"/>
      <c r="BB2352" t="n">
        <v>28910</v>
      </c>
      <c r="BC2352" t="n">
        <v>0</v>
      </c>
      <c r="BD2352" t="n">
        <v>0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92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632</v>
      </c>
      <c r="F2353" t="n">
        <v>357279</v>
      </c>
      <c r="G2353" t="s">
        <v>74</v>
      </c>
      <c r="H2353" t="s">
        <v>75</v>
      </c>
      <c r="I2353" t="s"/>
      <c r="J2353" t="s">
        <v>74</v>
      </c>
      <c r="K2353" t="n">
        <v>139</v>
      </c>
      <c r="L2353" t="s">
        <v>76</v>
      </c>
      <c r="M2353" t="s"/>
      <c r="N2353" t="s">
        <v>642</v>
      </c>
      <c r="O2353" t="s">
        <v>78</v>
      </c>
      <c r="P2353" t="s">
        <v>634</v>
      </c>
      <c r="Q2353" t="s"/>
      <c r="R2353" t="s">
        <v>80</v>
      </c>
      <c r="S2353" t="s">
        <v>276</v>
      </c>
      <c r="T2353" t="s">
        <v>82</v>
      </c>
      <c r="U2353" t="s"/>
      <c r="V2353" t="s">
        <v>83</v>
      </c>
      <c r="W2353" t="s">
        <v>84</v>
      </c>
      <c r="X2353" t="s"/>
      <c r="Y2353" t="s">
        <v>85</v>
      </c>
      <c r="Z2353">
        <f>HYPERLINK("https://hotelmonitor-cachepage.eclerx.com/savepage/tk_15439115204396374_sr_2152.html","info")</f>
        <v/>
      </c>
      <c r="AA2353" t="n">
        <v>42733</v>
      </c>
      <c r="AB2353" t="s"/>
      <c r="AC2353" t="s"/>
      <c r="AD2353" t="s">
        <v>86</v>
      </c>
      <c r="AE2353" t="s"/>
      <c r="AF2353" t="s"/>
      <c r="AG2353" t="s"/>
      <c r="AH2353" t="s"/>
      <c r="AI2353" t="s"/>
      <c r="AJ2353" t="s"/>
      <c r="AK2353" t="s">
        <v>87</v>
      </c>
      <c r="AL2353" t="s"/>
      <c r="AM2353" t="s"/>
      <c r="AN2353" t="s">
        <v>87</v>
      </c>
      <c r="AO2353" t="s"/>
      <c r="AP2353" t="n">
        <v>33</v>
      </c>
      <c r="AQ2353" t="s">
        <v>88</v>
      </c>
      <c r="AR2353" t="s">
        <v>116</v>
      </c>
      <c r="AS2353" t="s"/>
      <c r="AT2353" t="s">
        <v>90</v>
      </c>
      <c r="AU2353" t="s"/>
      <c r="AV2353" t="s"/>
      <c r="AW2353" t="s"/>
      <c r="AX2353" t="s"/>
      <c r="AY2353" t="n">
        <v>2311832</v>
      </c>
      <c r="AZ2353" t="s">
        <v>322</v>
      </c>
      <c r="BA2353" t="s"/>
      <c r="BB2353" t="n">
        <v>28910</v>
      </c>
      <c r="BC2353" t="n">
        <v>0</v>
      </c>
      <c r="BD2353" t="n">
        <v>0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92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632</v>
      </c>
      <c r="F2354" t="n">
        <v>357279</v>
      </c>
      <c r="G2354" t="s">
        <v>74</v>
      </c>
      <c r="H2354" t="s">
        <v>75</v>
      </c>
      <c r="I2354" t="s"/>
      <c r="J2354" t="s">
        <v>74</v>
      </c>
      <c r="K2354" t="n">
        <v>142</v>
      </c>
      <c r="L2354" t="s">
        <v>76</v>
      </c>
      <c r="M2354" t="s"/>
      <c r="N2354" t="s">
        <v>77</v>
      </c>
      <c r="O2354" t="s">
        <v>78</v>
      </c>
      <c r="P2354" t="s">
        <v>634</v>
      </c>
      <c r="Q2354" t="s"/>
      <c r="R2354" t="s">
        <v>80</v>
      </c>
      <c r="S2354" t="s">
        <v>154</v>
      </c>
      <c r="T2354" t="s">
        <v>82</v>
      </c>
      <c r="U2354" t="s"/>
      <c r="V2354" t="s">
        <v>83</v>
      </c>
      <c r="W2354" t="s">
        <v>84</v>
      </c>
      <c r="X2354" t="s"/>
      <c r="Y2354" t="s">
        <v>85</v>
      </c>
      <c r="Z2354">
        <f>HYPERLINK("https://hotelmonitor-cachepage.eclerx.com/savepage/tk_15439115204396374_sr_2152.html","info")</f>
        <v/>
      </c>
      <c r="AA2354" t="n">
        <v>42733</v>
      </c>
      <c r="AB2354" t="s"/>
      <c r="AC2354" t="s"/>
      <c r="AD2354" t="s">
        <v>86</v>
      </c>
      <c r="AE2354" t="s"/>
      <c r="AF2354" t="s"/>
      <c r="AG2354" t="s"/>
      <c r="AH2354" t="s"/>
      <c r="AI2354" t="s"/>
      <c r="AJ2354" t="s"/>
      <c r="AK2354" t="s">
        <v>87</v>
      </c>
      <c r="AL2354" t="s"/>
      <c r="AM2354" t="s"/>
      <c r="AN2354" t="s">
        <v>87</v>
      </c>
      <c r="AO2354" t="s"/>
      <c r="AP2354" t="n">
        <v>33</v>
      </c>
      <c r="AQ2354" t="s">
        <v>88</v>
      </c>
      <c r="AR2354" t="s">
        <v>126</v>
      </c>
      <c r="AS2354" t="s"/>
      <c r="AT2354" t="s">
        <v>90</v>
      </c>
      <c r="AU2354" t="s"/>
      <c r="AV2354" t="s"/>
      <c r="AW2354" t="s"/>
      <c r="AX2354" t="s"/>
      <c r="AY2354" t="n">
        <v>2311832</v>
      </c>
      <c r="AZ2354" t="s">
        <v>322</v>
      </c>
      <c r="BA2354" t="s"/>
      <c r="BB2354" t="n">
        <v>28910</v>
      </c>
      <c r="BC2354" t="n">
        <v>0</v>
      </c>
      <c r="BD2354" t="n">
        <v>0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92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632</v>
      </c>
      <c r="F2355" t="n">
        <v>357279</v>
      </c>
      <c r="G2355" t="s">
        <v>74</v>
      </c>
      <c r="H2355" t="s">
        <v>75</v>
      </c>
      <c r="I2355" t="s"/>
      <c r="J2355" t="s">
        <v>74</v>
      </c>
      <c r="K2355" t="n">
        <v>145</v>
      </c>
      <c r="L2355" t="s">
        <v>76</v>
      </c>
      <c r="M2355" t="s"/>
      <c r="N2355" t="s">
        <v>1018</v>
      </c>
      <c r="O2355" t="s">
        <v>78</v>
      </c>
      <c r="P2355" t="s">
        <v>634</v>
      </c>
      <c r="Q2355" t="s"/>
      <c r="R2355" t="s">
        <v>80</v>
      </c>
      <c r="S2355" t="s">
        <v>295</v>
      </c>
      <c r="T2355" t="s">
        <v>82</v>
      </c>
      <c r="U2355" t="s"/>
      <c r="V2355" t="s">
        <v>83</v>
      </c>
      <c r="W2355" t="s">
        <v>94</v>
      </c>
      <c r="X2355" t="s"/>
      <c r="Y2355" t="s">
        <v>85</v>
      </c>
      <c r="Z2355">
        <f>HYPERLINK("https://hotelmonitor-cachepage.eclerx.com/savepage/tk_15439115204396374_sr_2152.html","info")</f>
        <v/>
      </c>
      <c r="AA2355" t="n">
        <v>42733</v>
      </c>
      <c r="AB2355" t="s"/>
      <c r="AC2355" t="s"/>
      <c r="AD2355" t="s">
        <v>86</v>
      </c>
      <c r="AE2355" t="s"/>
      <c r="AF2355" t="s"/>
      <c r="AG2355" t="s"/>
      <c r="AH2355" t="s"/>
      <c r="AI2355" t="s"/>
      <c r="AJ2355" t="s"/>
      <c r="AK2355" t="s">
        <v>87</v>
      </c>
      <c r="AL2355" t="s"/>
      <c r="AM2355" t="s"/>
      <c r="AN2355" t="s">
        <v>87</v>
      </c>
      <c r="AO2355" t="s"/>
      <c r="AP2355" t="n">
        <v>33</v>
      </c>
      <c r="AQ2355" t="s">
        <v>88</v>
      </c>
      <c r="AR2355" t="s">
        <v>110</v>
      </c>
      <c r="AS2355" t="s"/>
      <c r="AT2355" t="s">
        <v>90</v>
      </c>
      <c r="AU2355" t="s"/>
      <c r="AV2355" t="s"/>
      <c r="AW2355" t="s"/>
      <c r="AX2355" t="s"/>
      <c r="AY2355" t="n">
        <v>2311832</v>
      </c>
      <c r="AZ2355" t="s">
        <v>322</v>
      </c>
      <c r="BA2355" t="s"/>
      <c r="BB2355" t="n">
        <v>28910</v>
      </c>
      <c r="BC2355" t="n">
        <v>0</v>
      </c>
      <c r="BD2355" t="n">
        <v>0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92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632</v>
      </c>
      <c r="F2356" t="n">
        <v>357279</v>
      </c>
      <c r="G2356" t="s">
        <v>74</v>
      </c>
      <c r="H2356" t="s">
        <v>75</v>
      </c>
      <c r="I2356" t="s"/>
      <c r="J2356" t="s">
        <v>74</v>
      </c>
      <c r="K2356" t="n">
        <v>149</v>
      </c>
      <c r="L2356" t="s">
        <v>76</v>
      </c>
      <c r="M2356" t="s"/>
      <c r="N2356" t="s">
        <v>1019</v>
      </c>
      <c r="O2356" t="s">
        <v>78</v>
      </c>
      <c r="P2356" t="s">
        <v>634</v>
      </c>
      <c r="Q2356" t="s"/>
      <c r="R2356" t="s">
        <v>80</v>
      </c>
      <c r="S2356" t="s">
        <v>168</v>
      </c>
      <c r="T2356" t="s">
        <v>82</v>
      </c>
      <c r="U2356" t="s"/>
      <c r="V2356" t="s">
        <v>83</v>
      </c>
      <c r="W2356" t="s">
        <v>94</v>
      </c>
      <c r="X2356" t="s"/>
      <c r="Y2356" t="s">
        <v>85</v>
      </c>
      <c r="Z2356">
        <f>HYPERLINK("https://hotelmonitor-cachepage.eclerx.com/savepage/tk_15439115204396374_sr_2152.html","info")</f>
        <v/>
      </c>
      <c r="AA2356" t="n">
        <v>42733</v>
      </c>
      <c r="AB2356" t="s"/>
      <c r="AC2356" t="s"/>
      <c r="AD2356" t="s">
        <v>86</v>
      </c>
      <c r="AE2356" t="s"/>
      <c r="AF2356" t="s"/>
      <c r="AG2356" t="s"/>
      <c r="AH2356" t="s"/>
      <c r="AI2356" t="s"/>
      <c r="AJ2356" t="s"/>
      <c r="AK2356" t="s">
        <v>87</v>
      </c>
      <c r="AL2356" t="s"/>
      <c r="AM2356" t="s"/>
      <c r="AN2356" t="s">
        <v>87</v>
      </c>
      <c r="AO2356" t="s"/>
      <c r="AP2356" t="n">
        <v>33</v>
      </c>
      <c r="AQ2356" t="s">
        <v>88</v>
      </c>
      <c r="AR2356" t="s">
        <v>121</v>
      </c>
      <c r="AS2356" t="s"/>
      <c r="AT2356" t="s">
        <v>90</v>
      </c>
      <c r="AU2356" t="s"/>
      <c r="AV2356" t="s"/>
      <c r="AW2356" t="s"/>
      <c r="AX2356" t="s"/>
      <c r="AY2356" t="n">
        <v>2311832</v>
      </c>
      <c r="AZ2356" t="s">
        <v>322</v>
      </c>
      <c r="BA2356" t="s"/>
      <c r="BB2356" t="n">
        <v>28910</v>
      </c>
      <c r="BC2356" t="n">
        <v>0</v>
      </c>
      <c r="BD2356" t="n">
        <v>0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92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632</v>
      </c>
      <c r="F2357" t="n">
        <v>357279</v>
      </c>
      <c r="G2357" t="s">
        <v>74</v>
      </c>
      <c r="H2357" t="s">
        <v>75</v>
      </c>
      <c r="I2357" t="s"/>
      <c r="J2357" t="s">
        <v>74</v>
      </c>
      <c r="K2357" t="n">
        <v>149</v>
      </c>
      <c r="L2357" t="s">
        <v>76</v>
      </c>
      <c r="M2357" t="s"/>
      <c r="N2357" t="s">
        <v>1020</v>
      </c>
      <c r="O2357" t="s">
        <v>78</v>
      </c>
      <c r="P2357" t="s">
        <v>634</v>
      </c>
      <c r="Q2357" t="s"/>
      <c r="R2357" t="s">
        <v>80</v>
      </c>
      <c r="S2357" t="s">
        <v>168</v>
      </c>
      <c r="T2357" t="s">
        <v>82</v>
      </c>
      <c r="U2357" t="s"/>
      <c r="V2357" t="s">
        <v>83</v>
      </c>
      <c r="W2357" t="s">
        <v>94</v>
      </c>
      <c r="X2357" t="s"/>
      <c r="Y2357" t="s">
        <v>85</v>
      </c>
      <c r="Z2357">
        <f>HYPERLINK("https://hotelmonitor-cachepage.eclerx.com/savepage/tk_15439115204396374_sr_2152.html","info")</f>
        <v/>
      </c>
      <c r="AA2357" t="n">
        <v>42733</v>
      </c>
      <c r="AB2357" t="s"/>
      <c r="AC2357" t="s"/>
      <c r="AD2357" t="s">
        <v>86</v>
      </c>
      <c r="AE2357" t="s"/>
      <c r="AF2357" t="s"/>
      <c r="AG2357" t="s"/>
      <c r="AH2357" t="s"/>
      <c r="AI2357" t="s"/>
      <c r="AJ2357" t="s"/>
      <c r="AK2357" t="s">
        <v>87</v>
      </c>
      <c r="AL2357" t="s"/>
      <c r="AM2357" t="s"/>
      <c r="AN2357" t="s">
        <v>87</v>
      </c>
      <c r="AO2357" t="s"/>
      <c r="AP2357" t="n">
        <v>33</v>
      </c>
      <c r="AQ2357" t="s">
        <v>88</v>
      </c>
      <c r="AR2357" t="s">
        <v>103</v>
      </c>
      <c r="AS2357" t="s"/>
      <c r="AT2357" t="s">
        <v>90</v>
      </c>
      <c r="AU2357" t="s"/>
      <c r="AV2357" t="s"/>
      <c r="AW2357" t="s"/>
      <c r="AX2357" t="s"/>
      <c r="AY2357" t="n">
        <v>2311832</v>
      </c>
      <c r="AZ2357" t="s">
        <v>322</v>
      </c>
      <c r="BA2357" t="s"/>
      <c r="BB2357" t="n">
        <v>28910</v>
      </c>
      <c r="BC2357" t="n">
        <v>0</v>
      </c>
      <c r="BD2357" t="n">
        <v>0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92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632</v>
      </c>
      <c r="F2358" t="n">
        <v>357279</v>
      </c>
      <c r="G2358" t="s">
        <v>74</v>
      </c>
      <c r="H2358" t="s">
        <v>75</v>
      </c>
      <c r="I2358" t="s"/>
      <c r="J2358" t="s">
        <v>74</v>
      </c>
      <c r="K2358" t="n">
        <v>150</v>
      </c>
      <c r="L2358" t="s">
        <v>76</v>
      </c>
      <c r="M2358" t="s"/>
      <c r="N2358" t="s">
        <v>1018</v>
      </c>
      <c r="O2358" t="s">
        <v>78</v>
      </c>
      <c r="P2358" t="s">
        <v>634</v>
      </c>
      <c r="Q2358" t="s"/>
      <c r="R2358" t="s">
        <v>80</v>
      </c>
      <c r="S2358" t="s">
        <v>365</v>
      </c>
      <c r="T2358" t="s">
        <v>82</v>
      </c>
      <c r="U2358" t="s"/>
      <c r="V2358" t="s">
        <v>83</v>
      </c>
      <c r="W2358" t="s">
        <v>94</v>
      </c>
      <c r="X2358" t="s"/>
      <c r="Y2358" t="s">
        <v>85</v>
      </c>
      <c r="Z2358">
        <f>HYPERLINK("https://hotelmonitor-cachepage.eclerx.com/savepage/tk_15439115204396374_sr_2152.html","info")</f>
        <v/>
      </c>
      <c r="AA2358" t="n">
        <v>42733</v>
      </c>
      <c r="AB2358" t="s"/>
      <c r="AC2358" t="s"/>
      <c r="AD2358" t="s">
        <v>86</v>
      </c>
      <c r="AE2358" t="s"/>
      <c r="AF2358" t="s"/>
      <c r="AG2358" t="s"/>
      <c r="AH2358" t="s"/>
      <c r="AI2358" t="s"/>
      <c r="AJ2358" t="s"/>
      <c r="AK2358" t="s">
        <v>87</v>
      </c>
      <c r="AL2358" t="s"/>
      <c r="AM2358" t="s"/>
      <c r="AN2358" t="s">
        <v>87</v>
      </c>
      <c r="AO2358" t="s"/>
      <c r="AP2358" t="n">
        <v>33</v>
      </c>
      <c r="AQ2358" t="s">
        <v>88</v>
      </c>
      <c r="AR2358" t="s">
        <v>116</v>
      </c>
      <c r="AS2358" t="s"/>
      <c r="AT2358" t="s">
        <v>90</v>
      </c>
      <c r="AU2358" t="s"/>
      <c r="AV2358" t="s"/>
      <c r="AW2358" t="s"/>
      <c r="AX2358" t="s"/>
      <c r="AY2358" t="n">
        <v>2311832</v>
      </c>
      <c r="AZ2358" t="s">
        <v>322</v>
      </c>
      <c r="BA2358" t="s"/>
      <c r="BB2358" t="n">
        <v>28910</v>
      </c>
      <c r="BC2358" t="n">
        <v>0</v>
      </c>
      <c r="BD2358" t="n">
        <v>0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92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632</v>
      </c>
      <c r="F2359" t="n">
        <v>357279</v>
      </c>
      <c r="G2359" t="s">
        <v>74</v>
      </c>
      <c r="H2359" t="s">
        <v>75</v>
      </c>
      <c r="I2359" t="s"/>
      <c r="J2359" t="s">
        <v>74</v>
      </c>
      <c r="K2359" t="n">
        <v>154</v>
      </c>
      <c r="L2359" t="s">
        <v>76</v>
      </c>
      <c r="M2359" t="s"/>
      <c r="N2359" t="s">
        <v>1021</v>
      </c>
      <c r="O2359" t="s">
        <v>78</v>
      </c>
      <c r="P2359" t="s">
        <v>634</v>
      </c>
      <c r="Q2359" t="s"/>
      <c r="R2359" t="s">
        <v>80</v>
      </c>
      <c r="S2359" t="s">
        <v>389</v>
      </c>
      <c r="T2359" t="s">
        <v>82</v>
      </c>
      <c r="U2359" t="s"/>
      <c r="V2359" t="s">
        <v>83</v>
      </c>
      <c r="W2359" t="s">
        <v>94</v>
      </c>
      <c r="X2359" t="s"/>
      <c r="Y2359" t="s">
        <v>85</v>
      </c>
      <c r="Z2359">
        <f>HYPERLINK("https://hotelmonitor-cachepage.eclerx.com/savepage/tk_15439115204396374_sr_2152.html","info")</f>
        <v/>
      </c>
      <c r="AA2359" t="n">
        <v>42733</v>
      </c>
      <c r="AB2359" t="s"/>
      <c r="AC2359" t="s"/>
      <c r="AD2359" t="s">
        <v>86</v>
      </c>
      <c r="AE2359" t="s"/>
      <c r="AF2359" t="s"/>
      <c r="AG2359" t="s"/>
      <c r="AH2359" t="s"/>
      <c r="AI2359" t="s"/>
      <c r="AJ2359" t="s"/>
      <c r="AK2359" t="s">
        <v>87</v>
      </c>
      <c r="AL2359" t="s"/>
      <c r="AM2359" t="s"/>
      <c r="AN2359" t="s">
        <v>87</v>
      </c>
      <c r="AO2359" t="s"/>
      <c r="AP2359" t="n">
        <v>33</v>
      </c>
      <c r="AQ2359" t="s">
        <v>88</v>
      </c>
      <c r="AR2359" t="s">
        <v>89</v>
      </c>
      <c r="AS2359" t="s"/>
      <c r="AT2359" t="s">
        <v>90</v>
      </c>
      <c r="AU2359" t="s"/>
      <c r="AV2359" t="s"/>
      <c r="AW2359" t="s"/>
      <c r="AX2359" t="s"/>
      <c r="AY2359" t="n">
        <v>2311832</v>
      </c>
      <c r="AZ2359" t="s">
        <v>322</v>
      </c>
      <c r="BA2359" t="s"/>
      <c r="BB2359" t="n">
        <v>28910</v>
      </c>
      <c r="BC2359" t="n">
        <v>0</v>
      </c>
      <c r="BD2359" t="n">
        <v>0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92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632</v>
      </c>
      <c r="F2360" t="n">
        <v>357279</v>
      </c>
      <c r="G2360" t="s">
        <v>74</v>
      </c>
      <c r="H2360" t="s">
        <v>75</v>
      </c>
      <c r="I2360" t="s"/>
      <c r="J2360" t="s">
        <v>74</v>
      </c>
      <c r="K2360" t="n">
        <v>183</v>
      </c>
      <c r="L2360" t="s">
        <v>76</v>
      </c>
      <c r="M2360" t="s"/>
      <c r="N2360" t="s">
        <v>1019</v>
      </c>
      <c r="O2360" t="s">
        <v>78</v>
      </c>
      <c r="P2360" t="s">
        <v>634</v>
      </c>
      <c r="Q2360" t="s"/>
      <c r="R2360" t="s">
        <v>80</v>
      </c>
      <c r="S2360" t="s">
        <v>376</v>
      </c>
      <c r="T2360" t="s">
        <v>82</v>
      </c>
      <c r="U2360" t="s"/>
      <c r="V2360" t="s">
        <v>83</v>
      </c>
      <c r="W2360" t="s">
        <v>84</v>
      </c>
      <c r="X2360" t="s"/>
      <c r="Y2360" t="s">
        <v>85</v>
      </c>
      <c r="Z2360">
        <f>HYPERLINK("https://hotelmonitor-cachepage.eclerx.com/savepage/tk_15439115204396374_sr_2152.html","info")</f>
        <v/>
      </c>
      <c r="AA2360" t="n">
        <v>42733</v>
      </c>
      <c r="AB2360" t="s"/>
      <c r="AC2360" t="s"/>
      <c r="AD2360" t="s">
        <v>86</v>
      </c>
      <c r="AE2360" t="s"/>
      <c r="AF2360" t="s"/>
      <c r="AG2360" t="s"/>
      <c r="AH2360" t="s"/>
      <c r="AI2360" t="s"/>
      <c r="AJ2360" t="s"/>
      <c r="AK2360" t="s">
        <v>87</v>
      </c>
      <c r="AL2360" t="s"/>
      <c r="AM2360" t="s"/>
      <c r="AN2360" t="s">
        <v>87</v>
      </c>
      <c r="AO2360" t="s"/>
      <c r="AP2360" t="n">
        <v>33</v>
      </c>
      <c r="AQ2360" t="s">
        <v>88</v>
      </c>
      <c r="AR2360" t="s">
        <v>121</v>
      </c>
      <c r="AS2360" t="s"/>
      <c r="AT2360" t="s">
        <v>90</v>
      </c>
      <c r="AU2360" t="s"/>
      <c r="AV2360" t="s"/>
      <c r="AW2360" t="s"/>
      <c r="AX2360" t="s"/>
      <c r="AY2360" t="n">
        <v>2311832</v>
      </c>
      <c r="AZ2360" t="s">
        <v>322</v>
      </c>
      <c r="BA2360" t="s"/>
      <c r="BB2360" t="n">
        <v>28910</v>
      </c>
      <c r="BC2360" t="n">
        <v>0</v>
      </c>
      <c r="BD2360" t="n">
        <v>0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92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632</v>
      </c>
      <c r="F2361" t="n">
        <v>357279</v>
      </c>
      <c r="G2361" t="s">
        <v>74</v>
      </c>
      <c r="H2361" t="s">
        <v>75</v>
      </c>
      <c r="I2361" t="s"/>
      <c r="J2361" t="s">
        <v>74</v>
      </c>
      <c r="K2361" t="n">
        <v>183</v>
      </c>
      <c r="L2361" t="s">
        <v>76</v>
      </c>
      <c r="M2361" t="s"/>
      <c r="N2361" t="s">
        <v>1020</v>
      </c>
      <c r="O2361" t="s">
        <v>78</v>
      </c>
      <c r="P2361" t="s">
        <v>634</v>
      </c>
      <c r="Q2361" t="s"/>
      <c r="R2361" t="s">
        <v>80</v>
      </c>
      <c r="S2361" t="s">
        <v>376</v>
      </c>
      <c r="T2361" t="s">
        <v>82</v>
      </c>
      <c r="U2361" t="s"/>
      <c r="V2361" t="s">
        <v>83</v>
      </c>
      <c r="W2361" t="s">
        <v>84</v>
      </c>
      <c r="X2361" t="s"/>
      <c r="Y2361" t="s">
        <v>85</v>
      </c>
      <c r="Z2361">
        <f>HYPERLINK("https://hotelmonitor-cachepage.eclerx.com/savepage/tk_15439115204396374_sr_2152.html","info")</f>
        <v/>
      </c>
      <c r="AA2361" t="n">
        <v>42733</v>
      </c>
      <c r="AB2361" t="s"/>
      <c r="AC2361" t="s"/>
      <c r="AD2361" t="s">
        <v>86</v>
      </c>
      <c r="AE2361" t="s"/>
      <c r="AF2361" t="s"/>
      <c r="AG2361" t="s"/>
      <c r="AH2361" t="s"/>
      <c r="AI2361" t="s"/>
      <c r="AJ2361" t="s"/>
      <c r="AK2361" t="s">
        <v>87</v>
      </c>
      <c r="AL2361" t="s"/>
      <c r="AM2361" t="s"/>
      <c r="AN2361" t="s">
        <v>87</v>
      </c>
      <c r="AO2361" t="s"/>
      <c r="AP2361" t="n">
        <v>33</v>
      </c>
      <c r="AQ2361" t="s">
        <v>88</v>
      </c>
      <c r="AR2361" t="s">
        <v>103</v>
      </c>
      <c r="AS2361" t="s"/>
      <c r="AT2361" t="s">
        <v>90</v>
      </c>
      <c r="AU2361" t="s"/>
      <c r="AV2361" t="s"/>
      <c r="AW2361" t="s"/>
      <c r="AX2361" t="s"/>
      <c r="AY2361" t="n">
        <v>2311832</v>
      </c>
      <c r="AZ2361" t="s">
        <v>322</v>
      </c>
      <c r="BA2361" t="s"/>
      <c r="BB2361" t="n">
        <v>28910</v>
      </c>
      <c r="BC2361" t="n">
        <v>0</v>
      </c>
      <c r="BD2361" t="n">
        <v>0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92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632</v>
      </c>
      <c r="F2362" t="n">
        <v>357279</v>
      </c>
      <c r="G2362" t="s">
        <v>74</v>
      </c>
      <c r="H2362" t="s">
        <v>75</v>
      </c>
      <c r="I2362" t="s"/>
      <c r="J2362" t="s">
        <v>74</v>
      </c>
      <c r="K2362" t="n">
        <v>190</v>
      </c>
      <c r="L2362" t="s">
        <v>76</v>
      </c>
      <c r="M2362" t="s"/>
      <c r="N2362" t="s">
        <v>1021</v>
      </c>
      <c r="O2362" t="s">
        <v>78</v>
      </c>
      <c r="P2362" t="s">
        <v>634</v>
      </c>
      <c r="Q2362" t="s"/>
      <c r="R2362" t="s">
        <v>80</v>
      </c>
      <c r="S2362" t="s">
        <v>461</v>
      </c>
      <c r="T2362" t="s">
        <v>82</v>
      </c>
      <c r="U2362" t="s"/>
      <c r="V2362" t="s">
        <v>83</v>
      </c>
      <c r="W2362" t="s">
        <v>84</v>
      </c>
      <c r="X2362" t="s"/>
      <c r="Y2362" t="s">
        <v>85</v>
      </c>
      <c r="Z2362">
        <f>HYPERLINK("https://hotelmonitor-cachepage.eclerx.com/savepage/tk_15439115204396374_sr_2152.html","info")</f>
        <v/>
      </c>
      <c r="AA2362" t="n">
        <v>42733</v>
      </c>
      <c r="AB2362" t="s"/>
      <c r="AC2362" t="s"/>
      <c r="AD2362" t="s">
        <v>86</v>
      </c>
      <c r="AE2362" t="s"/>
      <c r="AF2362" t="s"/>
      <c r="AG2362" t="s"/>
      <c r="AH2362" t="s"/>
      <c r="AI2362" t="s"/>
      <c r="AJ2362" t="s"/>
      <c r="AK2362" t="s">
        <v>87</v>
      </c>
      <c r="AL2362" t="s"/>
      <c r="AM2362" t="s"/>
      <c r="AN2362" t="s">
        <v>87</v>
      </c>
      <c r="AO2362" t="s"/>
      <c r="AP2362" t="n">
        <v>33</v>
      </c>
      <c r="AQ2362" t="s">
        <v>88</v>
      </c>
      <c r="AR2362" t="s">
        <v>89</v>
      </c>
      <c r="AS2362" t="s"/>
      <c r="AT2362" t="s">
        <v>90</v>
      </c>
      <c r="AU2362" t="s"/>
      <c r="AV2362" t="s"/>
      <c r="AW2362" t="s"/>
      <c r="AX2362" t="s"/>
      <c r="AY2362" t="n">
        <v>2311832</v>
      </c>
      <c r="AZ2362" t="s">
        <v>322</v>
      </c>
      <c r="BA2362" t="s"/>
      <c r="BB2362" t="n">
        <v>28910</v>
      </c>
      <c r="BC2362" t="n">
        <v>0</v>
      </c>
      <c r="BD2362" t="n">
        <v>0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92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632</v>
      </c>
      <c r="F2363" t="n">
        <v>357279</v>
      </c>
      <c r="G2363" t="s">
        <v>74</v>
      </c>
      <c r="H2363" t="s">
        <v>75</v>
      </c>
      <c r="I2363" t="s"/>
      <c r="J2363" t="s">
        <v>74</v>
      </c>
      <c r="K2363" t="n">
        <v>213</v>
      </c>
      <c r="L2363" t="s">
        <v>76</v>
      </c>
      <c r="M2363" t="s"/>
      <c r="N2363" t="s">
        <v>1018</v>
      </c>
      <c r="O2363" t="s">
        <v>78</v>
      </c>
      <c r="P2363" t="s">
        <v>634</v>
      </c>
      <c r="Q2363" t="s"/>
      <c r="R2363" t="s">
        <v>80</v>
      </c>
      <c r="S2363" t="s">
        <v>199</v>
      </c>
      <c r="T2363" t="s">
        <v>82</v>
      </c>
      <c r="U2363" t="s"/>
      <c r="V2363" t="s">
        <v>83</v>
      </c>
      <c r="W2363" t="s">
        <v>84</v>
      </c>
      <c r="X2363" t="s"/>
      <c r="Y2363" t="s">
        <v>85</v>
      </c>
      <c r="Z2363">
        <f>HYPERLINK("https://hotelmonitor-cachepage.eclerx.com/savepage/tk_15439115204396374_sr_2152.html","info")</f>
        <v/>
      </c>
      <c r="AA2363" t="n">
        <v>42733</v>
      </c>
      <c r="AB2363" t="s"/>
      <c r="AC2363" t="s"/>
      <c r="AD2363" t="s">
        <v>86</v>
      </c>
      <c r="AE2363" t="s"/>
      <c r="AF2363" t="s"/>
      <c r="AG2363" t="s"/>
      <c r="AH2363" t="s"/>
      <c r="AI2363" t="s"/>
      <c r="AJ2363" t="s"/>
      <c r="AK2363" t="s">
        <v>87</v>
      </c>
      <c r="AL2363" t="s"/>
      <c r="AM2363" t="s"/>
      <c r="AN2363" t="s">
        <v>87</v>
      </c>
      <c r="AO2363" t="s"/>
      <c r="AP2363" t="n">
        <v>33</v>
      </c>
      <c r="AQ2363" t="s">
        <v>88</v>
      </c>
      <c r="AR2363" t="s">
        <v>110</v>
      </c>
      <c r="AS2363" t="s"/>
      <c r="AT2363" t="s">
        <v>90</v>
      </c>
      <c r="AU2363" t="s"/>
      <c r="AV2363" t="s"/>
      <c r="AW2363" t="s"/>
      <c r="AX2363" t="s"/>
      <c r="AY2363" t="n">
        <v>2311832</v>
      </c>
      <c r="AZ2363" t="s">
        <v>322</v>
      </c>
      <c r="BA2363" t="s"/>
      <c r="BB2363" t="n">
        <v>28910</v>
      </c>
      <c r="BC2363" t="n">
        <v>0</v>
      </c>
      <c r="BD2363" t="n">
        <v>0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92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632</v>
      </c>
      <c r="F2364" t="n">
        <v>357279</v>
      </c>
      <c r="G2364" t="s">
        <v>74</v>
      </c>
      <c r="H2364" t="s">
        <v>75</v>
      </c>
      <c r="I2364" t="s"/>
      <c r="J2364" t="s">
        <v>74</v>
      </c>
      <c r="K2364" t="n">
        <v>221</v>
      </c>
      <c r="L2364" t="s">
        <v>76</v>
      </c>
      <c r="M2364" t="s"/>
      <c r="N2364" t="s">
        <v>1018</v>
      </c>
      <c r="O2364" t="s">
        <v>78</v>
      </c>
      <c r="P2364" t="s">
        <v>634</v>
      </c>
      <c r="Q2364" t="s"/>
      <c r="R2364" t="s">
        <v>80</v>
      </c>
      <c r="S2364" t="s">
        <v>205</v>
      </c>
      <c r="T2364" t="s">
        <v>82</v>
      </c>
      <c r="U2364" t="s"/>
      <c r="V2364" t="s">
        <v>83</v>
      </c>
      <c r="W2364" t="s">
        <v>84</v>
      </c>
      <c r="X2364" t="s"/>
      <c r="Y2364" t="s">
        <v>85</v>
      </c>
      <c r="Z2364">
        <f>HYPERLINK("https://hotelmonitor-cachepage.eclerx.com/savepage/tk_15439115204396374_sr_2152.html","info")</f>
        <v/>
      </c>
      <c r="AA2364" t="n">
        <v>42733</v>
      </c>
      <c r="AB2364" t="s"/>
      <c r="AC2364" t="s"/>
      <c r="AD2364" t="s">
        <v>86</v>
      </c>
      <c r="AE2364" t="s"/>
      <c r="AF2364" t="s"/>
      <c r="AG2364" t="s"/>
      <c r="AH2364" t="s"/>
      <c r="AI2364" t="s"/>
      <c r="AJ2364" t="s"/>
      <c r="AK2364" t="s">
        <v>87</v>
      </c>
      <c r="AL2364" t="s"/>
      <c r="AM2364" t="s"/>
      <c r="AN2364" t="s">
        <v>87</v>
      </c>
      <c r="AO2364" t="s"/>
      <c r="AP2364" t="n">
        <v>33</v>
      </c>
      <c r="AQ2364" t="s">
        <v>88</v>
      </c>
      <c r="AR2364" t="s">
        <v>116</v>
      </c>
      <c r="AS2364" t="s"/>
      <c r="AT2364" t="s">
        <v>90</v>
      </c>
      <c r="AU2364" t="s"/>
      <c r="AV2364" t="s"/>
      <c r="AW2364" t="s"/>
      <c r="AX2364" t="s"/>
      <c r="AY2364" t="n">
        <v>2311832</v>
      </c>
      <c r="AZ2364" t="s">
        <v>322</v>
      </c>
      <c r="BA2364" t="s"/>
      <c r="BB2364" t="n">
        <v>28910</v>
      </c>
      <c r="BC2364" t="n">
        <v>0</v>
      </c>
      <c r="BD2364" t="n">
        <v>0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92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1022</v>
      </c>
      <c r="F2365" t="n">
        <v>-1</v>
      </c>
      <c r="G2365" t="s">
        <v>74</v>
      </c>
      <c r="H2365" t="s">
        <v>75</v>
      </c>
      <c r="I2365" t="s"/>
      <c r="J2365" t="s">
        <v>74</v>
      </c>
      <c r="K2365" t="n">
        <v>97</v>
      </c>
      <c r="L2365" t="s">
        <v>76</v>
      </c>
      <c r="M2365" t="s"/>
      <c r="N2365" t="s">
        <v>111</v>
      </c>
      <c r="O2365" t="s">
        <v>78</v>
      </c>
      <c r="P2365" t="s">
        <v>1022</v>
      </c>
      <c r="Q2365" t="s"/>
      <c r="R2365" t="s">
        <v>880</v>
      </c>
      <c r="S2365" t="s">
        <v>314</v>
      </c>
      <c r="T2365" t="s">
        <v>82</v>
      </c>
      <c r="U2365" t="s"/>
      <c r="V2365" t="s">
        <v>83</v>
      </c>
      <c r="W2365" t="s">
        <v>94</v>
      </c>
      <c r="X2365" t="s"/>
      <c r="Y2365" t="s">
        <v>85</v>
      </c>
      <c r="Z2365">
        <f>HYPERLINK("https://hotelmonitor-cachepage.eclerx.com/savepage/tk_15439114891043305_sr_2152.html","info")</f>
        <v/>
      </c>
      <c r="AA2365" t="n">
        <v>-6499091</v>
      </c>
      <c r="AB2365" t="s"/>
      <c r="AC2365" t="s"/>
      <c r="AD2365" t="s">
        <v>86</v>
      </c>
      <c r="AE2365" t="s"/>
      <c r="AF2365" t="s"/>
      <c r="AG2365" t="s"/>
      <c r="AH2365" t="s"/>
      <c r="AI2365" t="s"/>
      <c r="AJ2365" t="s"/>
      <c r="AK2365" t="s">
        <v>87</v>
      </c>
      <c r="AL2365" t="s"/>
      <c r="AM2365" t="s"/>
      <c r="AN2365" t="s">
        <v>87</v>
      </c>
      <c r="AO2365" t="s"/>
      <c r="AP2365" t="n">
        <v>22</v>
      </c>
      <c r="AQ2365" t="s">
        <v>88</v>
      </c>
      <c r="AR2365" t="s">
        <v>113</v>
      </c>
      <c r="AS2365" t="s"/>
      <c r="AT2365" t="s">
        <v>90</v>
      </c>
      <c r="AU2365" t="s"/>
      <c r="AV2365" t="s"/>
      <c r="AW2365" t="s"/>
      <c r="AX2365" t="s"/>
      <c r="AY2365" t="n">
        <v>6499091</v>
      </c>
      <c r="AZ2365" t="s">
        <v>1023</v>
      </c>
      <c r="BA2365" t="s"/>
      <c r="BB2365" t="n">
        <v>158898</v>
      </c>
      <c r="BC2365" t="n">
        <v>10.00902569563</v>
      </c>
      <c r="BD2365" t="n">
        <v>53.552970024407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92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1022</v>
      </c>
      <c r="F2366" t="n">
        <v>-1</v>
      </c>
      <c r="G2366" t="s">
        <v>74</v>
      </c>
      <c r="H2366" t="s">
        <v>75</v>
      </c>
      <c r="I2366" t="s"/>
      <c r="J2366" t="s">
        <v>74</v>
      </c>
      <c r="K2366" t="n">
        <v>98</v>
      </c>
      <c r="L2366" t="s">
        <v>76</v>
      </c>
      <c r="M2366" t="s"/>
      <c r="N2366" t="s">
        <v>117</v>
      </c>
      <c r="O2366" t="s">
        <v>78</v>
      </c>
      <c r="P2366" t="s">
        <v>1022</v>
      </c>
      <c r="Q2366" t="s"/>
      <c r="R2366" t="s">
        <v>880</v>
      </c>
      <c r="S2366" t="s">
        <v>482</v>
      </c>
      <c r="T2366" t="s">
        <v>82</v>
      </c>
      <c r="U2366" t="s"/>
      <c r="V2366" t="s">
        <v>83</v>
      </c>
      <c r="W2366" t="s">
        <v>94</v>
      </c>
      <c r="X2366" t="s"/>
      <c r="Y2366" t="s">
        <v>85</v>
      </c>
      <c r="Z2366">
        <f>HYPERLINK("https://hotelmonitor-cachepage.eclerx.com/savepage/tk_15439114891043305_sr_2152.html","info")</f>
        <v/>
      </c>
      <c r="AA2366" t="n">
        <v>-6499091</v>
      </c>
      <c r="AB2366" t="s"/>
      <c r="AC2366" t="s"/>
      <c r="AD2366" t="s">
        <v>86</v>
      </c>
      <c r="AE2366" t="s"/>
      <c r="AF2366" t="s"/>
      <c r="AG2366" t="s"/>
      <c r="AH2366" t="s"/>
      <c r="AI2366" t="s"/>
      <c r="AJ2366" t="s"/>
      <c r="AK2366" t="s">
        <v>87</v>
      </c>
      <c r="AL2366" t="s"/>
      <c r="AM2366" t="s"/>
      <c r="AN2366" t="s">
        <v>87</v>
      </c>
      <c r="AO2366" t="s"/>
      <c r="AP2366" t="n">
        <v>22</v>
      </c>
      <c r="AQ2366" t="s">
        <v>88</v>
      </c>
      <c r="AR2366" t="s">
        <v>103</v>
      </c>
      <c r="AS2366" t="s"/>
      <c r="AT2366" t="s">
        <v>90</v>
      </c>
      <c r="AU2366" t="s"/>
      <c r="AV2366" t="s"/>
      <c r="AW2366" t="s"/>
      <c r="AX2366" t="s"/>
      <c r="AY2366" t="n">
        <v>6499091</v>
      </c>
      <c r="AZ2366" t="s">
        <v>1023</v>
      </c>
      <c r="BA2366" t="s"/>
      <c r="BB2366" t="n">
        <v>158898</v>
      </c>
      <c r="BC2366" t="n">
        <v>10.00902569563</v>
      </c>
      <c r="BD2366" t="n">
        <v>53.552970024407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92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1022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99</v>
      </c>
      <c r="L2367" t="s">
        <v>76</v>
      </c>
      <c r="M2367" t="s"/>
      <c r="N2367" t="s">
        <v>1024</v>
      </c>
      <c r="O2367" t="s">
        <v>78</v>
      </c>
      <c r="P2367" t="s">
        <v>1022</v>
      </c>
      <c r="Q2367" t="s"/>
      <c r="R2367" t="s">
        <v>880</v>
      </c>
      <c r="S2367" t="s">
        <v>525</v>
      </c>
      <c r="T2367" t="s">
        <v>82</v>
      </c>
      <c r="U2367" t="s"/>
      <c r="V2367" t="s">
        <v>83</v>
      </c>
      <c r="W2367" t="s">
        <v>94</v>
      </c>
      <c r="X2367" t="s"/>
      <c r="Y2367" t="s">
        <v>85</v>
      </c>
      <c r="Z2367">
        <f>HYPERLINK("https://hotelmonitor-cachepage.eclerx.com/savepage/tk_15439114891043305_sr_2152.html","info")</f>
        <v/>
      </c>
      <c r="AA2367" t="n">
        <v>-6499091</v>
      </c>
      <c r="AB2367" t="s"/>
      <c r="AC2367" t="s"/>
      <c r="AD2367" t="s">
        <v>86</v>
      </c>
      <c r="AE2367" t="s"/>
      <c r="AF2367" t="s"/>
      <c r="AG2367" t="s"/>
      <c r="AH2367" t="s"/>
      <c r="AI2367" t="s"/>
      <c r="AJ2367" t="s"/>
      <c r="AK2367" t="s">
        <v>87</v>
      </c>
      <c r="AL2367" t="s"/>
      <c r="AM2367" t="s"/>
      <c r="AN2367" t="s">
        <v>87</v>
      </c>
      <c r="AO2367" t="s"/>
      <c r="AP2367" t="n">
        <v>22</v>
      </c>
      <c r="AQ2367" t="s">
        <v>88</v>
      </c>
      <c r="AR2367" t="s">
        <v>103</v>
      </c>
      <c r="AS2367" t="s"/>
      <c r="AT2367" t="s">
        <v>90</v>
      </c>
      <c r="AU2367" t="s"/>
      <c r="AV2367" t="s"/>
      <c r="AW2367" t="s"/>
      <c r="AX2367" t="s"/>
      <c r="AY2367" t="n">
        <v>6499091</v>
      </c>
      <c r="AZ2367" t="s">
        <v>1023</v>
      </c>
      <c r="BA2367" t="s"/>
      <c r="BB2367" t="n">
        <v>158898</v>
      </c>
      <c r="BC2367" t="n">
        <v>10.00902569563</v>
      </c>
      <c r="BD2367" t="n">
        <v>53.552970024407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92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787</v>
      </c>
      <c r="F2368" t="n">
        <v>894167</v>
      </c>
      <c r="G2368" t="s">
        <v>74</v>
      </c>
      <c r="H2368" t="s">
        <v>75</v>
      </c>
      <c r="I2368" t="s"/>
      <c r="J2368" t="s">
        <v>74</v>
      </c>
      <c r="K2368" t="n">
        <v>175</v>
      </c>
      <c r="L2368" t="s">
        <v>76</v>
      </c>
      <c r="M2368" t="s"/>
      <c r="N2368" t="s">
        <v>184</v>
      </c>
      <c r="O2368" t="s">
        <v>78</v>
      </c>
      <c r="P2368" t="s">
        <v>787</v>
      </c>
      <c r="Q2368" t="s"/>
      <c r="R2368" t="s">
        <v>80</v>
      </c>
      <c r="S2368" t="s">
        <v>489</v>
      </c>
      <c r="T2368" t="s">
        <v>82</v>
      </c>
      <c r="U2368" t="s"/>
      <c r="V2368" t="s">
        <v>83</v>
      </c>
      <c r="W2368" t="s">
        <v>94</v>
      </c>
      <c r="X2368" t="s"/>
      <c r="Y2368" t="s">
        <v>85</v>
      </c>
      <c r="Z2368">
        <f>HYPERLINK("https://hotelmonitor-cachepage.eclerx.com/savepage/tk_15439115722810254_sr_2152.html","info")</f>
        <v/>
      </c>
      <c r="AA2368" t="n">
        <v>160815</v>
      </c>
      <c r="AB2368" t="s"/>
      <c r="AC2368" t="s"/>
      <c r="AD2368" t="s">
        <v>86</v>
      </c>
      <c r="AE2368" t="s"/>
      <c r="AF2368" t="s"/>
      <c r="AG2368" t="s"/>
      <c r="AH2368" t="s"/>
      <c r="AI2368" t="s"/>
      <c r="AJ2368" t="s"/>
      <c r="AK2368" t="s">
        <v>87</v>
      </c>
      <c r="AL2368" t="s"/>
      <c r="AM2368" t="s"/>
      <c r="AN2368" t="s">
        <v>87</v>
      </c>
      <c r="AO2368" t="s"/>
      <c r="AP2368" t="n">
        <v>52</v>
      </c>
      <c r="AQ2368" t="s">
        <v>88</v>
      </c>
      <c r="AR2368" t="s">
        <v>121</v>
      </c>
      <c r="AS2368" t="s"/>
      <c r="AT2368" t="s">
        <v>90</v>
      </c>
      <c r="AU2368" t="s"/>
      <c r="AV2368" t="s"/>
      <c r="AW2368" t="s"/>
      <c r="AX2368" t="s"/>
      <c r="AY2368" t="n">
        <v>2311842</v>
      </c>
      <c r="AZ2368" t="s">
        <v>788</v>
      </c>
      <c r="BA2368" t="s"/>
      <c r="BB2368" t="n">
        <v>96926</v>
      </c>
      <c r="BC2368" t="n">
        <v>10.000653</v>
      </c>
      <c r="BD2368" t="n">
        <v>53.554389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92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787</v>
      </c>
      <c r="F2369" t="n">
        <v>894167</v>
      </c>
      <c r="G2369" t="s">
        <v>74</v>
      </c>
      <c r="H2369" t="s">
        <v>75</v>
      </c>
      <c r="I2369" t="s"/>
      <c r="J2369" t="s">
        <v>74</v>
      </c>
      <c r="K2369" t="n">
        <v>191</v>
      </c>
      <c r="L2369" t="s">
        <v>76</v>
      </c>
      <c r="M2369" t="s"/>
      <c r="N2369" t="s">
        <v>195</v>
      </c>
      <c r="O2369" t="s">
        <v>78</v>
      </c>
      <c r="P2369" t="s">
        <v>787</v>
      </c>
      <c r="Q2369" t="s"/>
      <c r="R2369" t="s">
        <v>80</v>
      </c>
      <c r="S2369" t="s">
        <v>187</v>
      </c>
      <c r="T2369" t="s">
        <v>82</v>
      </c>
      <c r="U2369" t="s"/>
      <c r="V2369" t="s">
        <v>83</v>
      </c>
      <c r="W2369" t="s">
        <v>94</v>
      </c>
      <c r="X2369" t="s"/>
      <c r="Y2369" t="s">
        <v>85</v>
      </c>
      <c r="Z2369">
        <f>HYPERLINK("https://hotelmonitor-cachepage.eclerx.com/savepage/tk_15439115722810254_sr_2152.html","info")</f>
        <v/>
      </c>
      <c r="AA2369" t="n">
        <v>160815</v>
      </c>
      <c r="AB2369" t="s"/>
      <c r="AC2369" t="s"/>
      <c r="AD2369" t="s">
        <v>86</v>
      </c>
      <c r="AE2369" t="s"/>
      <c r="AF2369" t="s"/>
      <c r="AG2369" t="s"/>
      <c r="AH2369" t="s"/>
      <c r="AI2369" t="s"/>
      <c r="AJ2369" t="s"/>
      <c r="AK2369" t="s">
        <v>87</v>
      </c>
      <c r="AL2369" t="s"/>
      <c r="AM2369" t="s"/>
      <c r="AN2369" t="s">
        <v>87</v>
      </c>
      <c r="AO2369" t="s"/>
      <c r="AP2369" t="n">
        <v>52</v>
      </c>
      <c r="AQ2369" t="s">
        <v>88</v>
      </c>
      <c r="AR2369" t="s">
        <v>126</v>
      </c>
      <c r="AS2369" t="s"/>
      <c r="AT2369" t="s">
        <v>90</v>
      </c>
      <c r="AU2369" t="s"/>
      <c r="AV2369" t="s"/>
      <c r="AW2369" t="s"/>
      <c r="AX2369" t="s"/>
      <c r="AY2369" t="n">
        <v>2311842</v>
      </c>
      <c r="AZ2369" t="s">
        <v>788</v>
      </c>
      <c r="BA2369" t="s"/>
      <c r="BB2369" t="n">
        <v>96926</v>
      </c>
      <c r="BC2369" t="n">
        <v>10.000653</v>
      </c>
      <c r="BD2369" t="n">
        <v>53.554389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92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787</v>
      </c>
      <c r="F2370" t="n">
        <v>894167</v>
      </c>
      <c r="G2370" t="s">
        <v>74</v>
      </c>
      <c r="H2370" t="s">
        <v>75</v>
      </c>
      <c r="I2370" t="s"/>
      <c r="J2370" t="s">
        <v>74</v>
      </c>
      <c r="K2370" t="n">
        <v>194</v>
      </c>
      <c r="L2370" t="s">
        <v>76</v>
      </c>
      <c r="M2370" t="s"/>
      <c r="N2370" t="s">
        <v>789</v>
      </c>
      <c r="O2370" t="s">
        <v>78</v>
      </c>
      <c r="P2370" t="s">
        <v>787</v>
      </c>
      <c r="Q2370" t="s"/>
      <c r="R2370" t="s">
        <v>80</v>
      </c>
      <c r="S2370" t="s">
        <v>190</v>
      </c>
      <c r="T2370" t="s">
        <v>82</v>
      </c>
      <c r="U2370" t="s"/>
      <c r="V2370" t="s">
        <v>83</v>
      </c>
      <c r="W2370" t="s">
        <v>94</v>
      </c>
      <c r="X2370" t="s"/>
      <c r="Y2370" t="s">
        <v>85</v>
      </c>
      <c r="Z2370">
        <f>HYPERLINK("https://hotelmonitor-cachepage.eclerx.com/savepage/tk_15439115722810254_sr_2152.html","info")</f>
        <v/>
      </c>
      <c r="AA2370" t="n">
        <v>160815</v>
      </c>
      <c r="AB2370" t="s"/>
      <c r="AC2370" t="s"/>
      <c r="AD2370" t="s">
        <v>86</v>
      </c>
      <c r="AE2370" t="s"/>
      <c r="AF2370" t="s"/>
      <c r="AG2370" t="s"/>
      <c r="AH2370" t="s"/>
      <c r="AI2370" t="s"/>
      <c r="AJ2370" t="s"/>
      <c r="AK2370" t="s">
        <v>87</v>
      </c>
      <c r="AL2370" t="s"/>
      <c r="AM2370" t="s"/>
      <c r="AN2370" t="s">
        <v>87</v>
      </c>
      <c r="AO2370" t="s"/>
      <c r="AP2370" t="n">
        <v>52</v>
      </c>
      <c r="AQ2370" t="s">
        <v>88</v>
      </c>
      <c r="AR2370" t="s">
        <v>121</v>
      </c>
      <c r="AS2370" t="s"/>
      <c r="AT2370" t="s">
        <v>90</v>
      </c>
      <c r="AU2370" t="s"/>
      <c r="AV2370" t="s"/>
      <c r="AW2370" t="s"/>
      <c r="AX2370" t="s"/>
      <c r="AY2370" t="n">
        <v>2311842</v>
      </c>
      <c r="AZ2370" t="s">
        <v>788</v>
      </c>
      <c r="BA2370" t="s"/>
      <c r="BB2370" t="n">
        <v>96926</v>
      </c>
      <c r="BC2370" t="n">
        <v>10.000653</v>
      </c>
      <c r="BD2370" t="n">
        <v>53.554389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92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787</v>
      </c>
      <c r="F2371" t="n">
        <v>894167</v>
      </c>
      <c r="G2371" t="s">
        <v>74</v>
      </c>
      <c r="H2371" t="s">
        <v>75</v>
      </c>
      <c r="I2371" t="s"/>
      <c r="J2371" t="s">
        <v>74</v>
      </c>
      <c r="K2371" t="n">
        <v>206</v>
      </c>
      <c r="L2371" t="s">
        <v>76</v>
      </c>
      <c r="M2371" t="s"/>
      <c r="N2371" t="s">
        <v>791</v>
      </c>
      <c r="O2371" t="s">
        <v>78</v>
      </c>
      <c r="P2371" t="s">
        <v>787</v>
      </c>
      <c r="Q2371" t="s"/>
      <c r="R2371" t="s">
        <v>80</v>
      </c>
      <c r="S2371" t="s">
        <v>194</v>
      </c>
      <c r="T2371" t="s">
        <v>82</v>
      </c>
      <c r="U2371" t="s"/>
      <c r="V2371" t="s">
        <v>83</v>
      </c>
      <c r="W2371" t="s">
        <v>94</v>
      </c>
      <c r="X2371" t="s"/>
      <c r="Y2371" t="s">
        <v>85</v>
      </c>
      <c r="Z2371">
        <f>HYPERLINK("https://hotelmonitor-cachepage.eclerx.com/savepage/tk_15439115722810254_sr_2152.html","info")</f>
        <v/>
      </c>
      <c r="AA2371" t="n">
        <v>160815</v>
      </c>
      <c r="AB2371" t="s"/>
      <c r="AC2371" t="s"/>
      <c r="AD2371" t="s">
        <v>86</v>
      </c>
      <c r="AE2371" t="s"/>
      <c r="AF2371" t="s"/>
      <c r="AG2371" t="s"/>
      <c r="AH2371" t="s"/>
      <c r="AI2371" t="s"/>
      <c r="AJ2371" t="s"/>
      <c r="AK2371" t="s">
        <v>87</v>
      </c>
      <c r="AL2371" t="s"/>
      <c r="AM2371" t="s"/>
      <c r="AN2371" t="s">
        <v>87</v>
      </c>
      <c r="AO2371" t="s"/>
      <c r="AP2371" t="n">
        <v>52</v>
      </c>
      <c r="AQ2371" t="s">
        <v>88</v>
      </c>
      <c r="AR2371" t="s">
        <v>103</v>
      </c>
      <c r="AS2371" t="s"/>
      <c r="AT2371" t="s">
        <v>90</v>
      </c>
      <c r="AU2371" t="s"/>
      <c r="AV2371" t="s"/>
      <c r="AW2371" t="s"/>
      <c r="AX2371" t="s"/>
      <c r="AY2371" t="n">
        <v>2311842</v>
      </c>
      <c r="AZ2371" t="s">
        <v>788</v>
      </c>
      <c r="BA2371" t="s"/>
      <c r="BB2371" t="n">
        <v>96926</v>
      </c>
      <c r="BC2371" t="n">
        <v>10.000653</v>
      </c>
      <c r="BD2371" t="n">
        <v>53.554389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92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787</v>
      </c>
      <c r="F2372" t="n">
        <v>894167</v>
      </c>
      <c r="G2372" t="s">
        <v>74</v>
      </c>
      <c r="H2372" t="s">
        <v>75</v>
      </c>
      <c r="I2372" t="s"/>
      <c r="J2372" t="s">
        <v>74</v>
      </c>
      <c r="K2372" t="n">
        <v>207</v>
      </c>
      <c r="L2372" t="s">
        <v>76</v>
      </c>
      <c r="M2372" t="s"/>
      <c r="N2372" t="s">
        <v>790</v>
      </c>
      <c r="O2372" t="s">
        <v>78</v>
      </c>
      <c r="P2372" t="s">
        <v>787</v>
      </c>
      <c r="Q2372" t="s"/>
      <c r="R2372" t="s">
        <v>80</v>
      </c>
      <c r="S2372" t="s">
        <v>278</v>
      </c>
      <c r="T2372" t="s">
        <v>82</v>
      </c>
      <c r="U2372" t="s"/>
      <c r="V2372" t="s">
        <v>83</v>
      </c>
      <c r="W2372" t="s">
        <v>94</v>
      </c>
      <c r="X2372" t="s"/>
      <c r="Y2372" t="s">
        <v>85</v>
      </c>
      <c r="Z2372">
        <f>HYPERLINK("https://hotelmonitor-cachepage.eclerx.com/savepage/tk_15439115722810254_sr_2152.html","info")</f>
        <v/>
      </c>
      <c r="AA2372" t="n">
        <v>160815</v>
      </c>
      <c r="AB2372" t="s"/>
      <c r="AC2372" t="s"/>
      <c r="AD2372" t="s">
        <v>86</v>
      </c>
      <c r="AE2372" t="s"/>
      <c r="AF2372" t="s"/>
      <c r="AG2372" t="s"/>
      <c r="AH2372" t="s"/>
      <c r="AI2372" t="s"/>
      <c r="AJ2372" t="s"/>
      <c r="AK2372" t="s">
        <v>87</v>
      </c>
      <c r="AL2372" t="s"/>
      <c r="AM2372" t="s"/>
      <c r="AN2372" t="s">
        <v>87</v>
      </c>
      <c r="AO2372" t="s"/>
      <c r="AP2372" t="n">
        <v>52</v>
      </c>
      <c r="AQ2372" t="s">
        <v>88</v>
      </c>
      <c r="AR2372" t="s">
        <v>113</v>
      </c>
      <c r="AS2372" t="s"/>
      <c r="AT2372" t="s">
        <v>90</v>
      </c>
      <c r="AU2372" t="s"/>
      <c r="AV2372" t="s"/>
      <c r="AW2372" t="s"/>
      <c r="AX2372" t="s"/>
      <c r="AY2372" t="n">
        <v>2311842</v>
      </c>
      <c r="AZ2372" t="s">
        <v>788</v>
      </c>
      <c r="BA2372" t="s"/>
      <c r="BB2372" t="n">
        <v>96926</v>
      </c>
      <c r="BC2372" t="n">
        <v>10.000653</v>
      </c>
      <c r="BD2372" t="n">
        <v>53.554389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92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787</v>
      </c>
      <c r="F2373" t="n">
        <v>894167</v>
      </c>
      <c r="G2373" t="s">
        <v>74</v>
      </c>
      <c r="H2373" t="s">
        <v>75</v>
      </c>
      <c r="I2373" t="s"/>
      <c r="J2373" t="s">
        <v>74</v>
      </c>
      <c r="K2373" t="n">
        <v>217</v>
      </c>
      <c r="L2373" t="s">
        <v>76</v>
      </c>
      <c r="M2373" t="s"/>
      <c r="N2373" t="s">
        <v>184</v>
      </c>
      <c r="O2373" t="s">
        <v>78</v>
      </c>
      <c r="P2373" t="s">
        <v>787</v>
      </c>
      <c r="Q2373" t="s"/>
      <c r="R2373" t="s">
        <v>80</v>
      </c>
      <c r="S2373" t="s">
        <v>200</v>
      </c>
      <c r="T2373" t="s">
        <v>82</v>
      </c>
      <c r="U2373" t="s"/>
      <c r="V2373" t="s">
        <v>83</v>
      </c>
      <c r="W2373" t="s">
        <v>84</v>
      </c>
      <c r="X2373" t="s"/>
      <c r="Y2373" t="s">
        <v>85</v>
      </c>
      <c r="Z2373">
        <f>HYPERLINK("https://hotelmonitor-cachepage.eclerx.com/savepage/tk_15439115722810254_sr_2152.html","info")</f>
        <v/>
      </c>
      <c r="AA2373" t="n">
        <v>160815</v>
      </c>
      <c r="AB2373" t="s"/>
      <c r="AC2373" t="s"/>
      <c r="AD2373" t="s">
        <v>86</v>
      </c>
      <c r="AE2373" t="s"/>
      <c r="AF2373" t="s"/>
      <c r="AG2373" t="s"/>
      <c r="AH2373" t="s"/>
      <c r="AI2373" t="s"/>
      <c r="AJ2373" t="s"/>
      <c r="AK2373" t="s">
        <v>87</v>
      </c>
      <c r="AL2373" t="s"/>
      <c r="AM2373" t="s"/>
      <c r="AN2373" t="s">
        <v>87</v>
      </c>
      <c r="AO2373" t="s"/>
      <c r="AP2373" t="n">
        <v>52</v>
      </c>
      <c r="AQ2373" t="s">
        <v>88</v>
      </c>
      <c r="AR2373" t="s">
        <v>121</v>
      </c>
      <c r="AS2373" t="s"/>
      <c r="AT2373" t="s">
        <v>90</v>
      </c>
      <c r="AU2373" t="s"/>
      <c r="AV2373" t="s"/>
      <c r="AW2373" t="s"/>
      <c r="AX2373" t="s"/>
      <c r="AY2373" t="n">
        <v>2311842</v>
      </c>
      <c r="AZ2373" t="s">
        <v>788</v>
      </c>
      <c r="BA2373" t="s"/>
      <c r="BB2373" t="n">
        <v>96926</v>
      </c>
      <c r="BC2373" t="n">
        <v>10.000653</v>
      </c>
      <c r="BD2373" t="n">
        <v>53.554389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92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787</v>
      </c>
      <c r="F2374" t="n">
        <v>894167</v>
      </c>
      <c r="G2374" t="s">
        <v>74</v>
      </c>
      <c r="H2374" t="s">
        <v>75</v>
      </c>
      <c r="I2374" t="s"/>
      <c r="J2374" t="s">
        <v>74</v>
      </c>
      <c r="K2374" t="n">
        <v>235</v>
      </c>
      <c r="L2374" t="s">
        <v>76</v>
      </c>
      <c r="M2374" t="s"/>
      <c r="N2374" t="s">
        <v>789</v>
      </c>
      <c r="O2374" t="s">
        <v>78</v>
      </c>
      <c r="P2374" t="s">
        <v>787</v>
      </c>
      <c r="Q2374" t="s"/>
      <c r="R2374" t="s">
        <v>80</v>
      </c>
      <c r="S2374" t="s">
        <v>614</v>
      </c>
      <c r="T2374" t="s">
        <v>82</v>
      </c>
      <c r="U2374" t="s"/>
      <c r="V2374" t="s">
        <v>83</v>
      </c>
      <c r="W2374" t="s">
        <v>84</v>
      </c>
      <c r="X2374" t="s"/>
      <c r="Y2374" t="s">
        <v>85</v>
      </c>
      <c r="Z2374">
        <f>HYPERLINK("https://hotelmonitor-cachepage.eclerx.com/savepage/tk_15439115722810254_sr_2152.html","info")</f>
        <v/>
      </c>
      <c r="AA2374" t="n">
        <v>160815</v>
      </c>
      <c r="AB2374" t="s"/>
      <c r="AC2374" t="s"/>
      <c r="AD2374" t="s">
        <v>86</v>
      </c>
      <c r="AE2374" t="s"/>
      <c r="AF2374" t="s"/>
      <c r="AG2374" t="s"/>
      <c r="AH2374" t="s"/>
      <c r="AI2374" t="s"/>
      <c r="AJ2374" t="s"/>
      <c r="AK2374" t="s">
        <v>87</v>
      </c>
      <c r="AL2374" t="s"/>
      <c r="AM2374" t="s"/>
      <c r="AN2374" t="s">
        <v>87</v>
      </c>
      <c r="AO2374" t="s"/>
      <c r="AP2374" t="n">
        <v>52</v>
      </c>
      <c r="AQ2374" t="s">
        <v>88</v>
      </c>
      <c r="AR2374" t="s">
        <v>121</v>
      </c>
      <c r="AS2374" t="s"/>
      <c r="AT2374" t="s">
        <v>90</v>
      </c>
      <c r="AU2374" t="s"/>
      <c r="AV2374" t="s"/>
      <c r="AW2374" t="s"/>
      <c r="AX2374" t="s"/>
      <c r="AY2374" t="n">
        <v>2311842</v>
      </c>
      <c r="AZ2374" t="s">
        <v>788</v>
      </c>
      <c r="BA2374" t="s"/>
      <c r="BB2374" t="n">
        <v>96926</v>
      </c>
      <c r="BC2374" t="n">
        <v>10.000653</v>
      </c>
      <c r="BD2374" t="n">
        <v>53.554389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92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787</v>
      </c>
      <c r="F2375" t="n">
        <v>894167</v>
      </c>
      <c r="G2375" t="s">
        <v>74</v>
      </c>
      <c r="H2375" t="s">
        <v>75</v>
      </c>
      <c r="I2375" t="s"/>
      <c r="J2375" t="s">
        <v>74</v>
      </c>
      <c r="K2375" t="n">
        <v>237</v>
      </c>
      <c r="L2375" t="s">
        <v>76</v>
      </c>
      <c r="M2375" t="s"/>
      <c r="N2375" t="s">
        <v>195</v>
      </c>
      <c r="O2375" t="s">
        <v>78</v>
      </c>
      <c r="P2375" t="s">
        <v>787</v>
      </c>
      <c r="Q2375" t="s"/>
      <c r="R2375" t="s">
        <v>80</v>
      </c>
      <c r="S2375" t="s">
        <v>331</v>
      </c>
      <c r="T2375" t="s">
        <v>82</v>
      </c>
      <c r="U2375" t="s"/>
      <c r="V2375" t="s">
        <v>83</v>
      </c>
      <c r="W2375" t="s">
        <v>84</v>
      </c>
      <c r="X2375" t="s"/>
      <c r="Y2375" t="s">
        <v>85</v>
      </c>
      <c r="Z2375">
        <f>HYPERLINK("https://hotelmonitor-cachepage.eclerx.com/savepage/tk_15439115722810254_sr_2152.html","info")</f>
        <v/>
      </c>
      <c r="AA2375" t="n">
        <v>160815</v>
      </c>
      <c r="AB2375" t="s"/>
      <c r="AC2375" t="s"/>
      <c r="AD2375" t="s">
        <v>86</v>
      </c>
      <c r="AE2375" t="s"/>
      <c r="AF2375" t="s"/>
      <c r="AG2375" t="s"/>
      <c r="AH2375" t="s"/>
      <c r="AI2375" t="s"/>
      <c r="AJ2375" t="s"/>
      <c r="AK2375" t="s">
        <v>87</v>
      </c>
      <c r="AL2375" t="s"/>
      <c r="AM2375" t="s"/>
      <c r="AN2375" t="s">
        <v>87</v>
      </c>
      <c r="AO2375" t="s"/>
      <c r="AP2375" t="n">
        <v>52</v>
      </c>
      <c r="AQ2375" t="s">
        <v>88</v>
      </c>
      <c r="AR2375" t="s">
        <v>126</v>
      </c>
      <c r="AS2375" t="s"/>
      <c r="AT2375" t="s">
        <v>90</v>
      </c>
      <c r="AU2375" t="s"/>
      <c r="AV2375" t="s"/>
      <c r="AW2375" t="s"/>
      <c r="AX2375" t="s"/>
      <c r="AY2375" t="n">
        <v>2311842</v>
      </c>
      <c r="AZ2375" t="s">
        <v>788</v>
      </c>
      <c r="BA2375" t="s"/>
      <c r="BB2375" t="n">
        <v>96926</v>
      </c>
      <c r="BC2375" t="n">
        <v>10.000653</v>
      </c>
      <c r="BD2375" t="n">
        <v>53.554389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92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787</v>
      </c>
      <c r="F2376" t="n">
        <v>894167</v>
      </c>
      <c r="G2376" t="s">
        <v>74</v>
      </c>
      <c r="H2376" t="s">
        <v>75</v>
      </c>
      <c r="I2376" t="s"/>
      <c r="J2376" t="s">
        <v>74</v>
      </c>
      <c r="K2376" t="n">
        <v>251</v>
      </c>
      <c r="L2376" t="s">
        <v>76</v>
      </c>
      <c r="M2376" t="s"/>
      <c r="N2376" t="s">
        <v>792</v>
      </c>
      <c r="O2376" t="s">
        <v>78</v>
      </c>
      <c r="P2376" t="s">
        <v>787</v>
      </c>
      <c r="Q2376" t="s"/>
      <c r="R2376" t="s">
        <v>80</v>
      </c>
      <c r="S2376" t="s">
        <v>1025</v>
      </c>
      <c r="T2376" t="s">
        <v>82</v>
      </c>
      <c r="U2376" t="s"/>
      <c r="V2376" t="s">
        <v>83</v>
      </c>
      <c r="W2376" t="s">
        <v>94</v>
      </c>
      <c r="X2376" t="s"/>
      <c r="Y2376" t="s">
        <v>85</v>
      </c>
      <c r="Z2376">
        <f>HYPERLINK("https://hotelmonitor-cachepage.eclerx.com/savepage/tk_15439115722810254_sr_2152.html","info")</f>
        <v/>
      </c>
      <c r="AA2376" t="n">
        <v>160815</v>
      </c>
      <c r="AB2376" t="s"/>
      <c r="AC2376" t="s"/>
      <c r="AD2376" t="s">
        <v>86</v>
      </c>
      <c r="AE2376" t="s"/>
      <c r="AF2376" t="s"/>
      <c r="AG2376" t="s"/>
      <c r="AH2376" t="s"/>
      <c r="AI2376" t="s"/>
      <c r="AJ2376" t="s"/>
      <c r="AK2376" t="s">
        <v>87</v>
      </c>
      <c r="AL2376" t="s"/>
      <c r="AM2376" t="s"/>
      <c r="AN2376" t="s">
        <v>87</v>
      </c>
      <c r="AO2376" t="s"/>
      <c r="AP2376" t="n">
        <v>52</v>
      </c>
      <c r="AQ2376" t="s">
        <v>88</v>
      </c>
      <c r="AR2376" t="s">
        <v>121</v>
      </c>
      <c r="AS2376" t="s"/>
      <c r="AT2376" t="s">
        <v>90</v>
      </c>
      <c r="AU2376" t="s"/>
      <c r="AV2376" t="s"/>
      <c r="AW2376" t="s"/>
      <c r="AX2376" t="s"/>
      <c r="AY2376" t="n">
        <v>2311842</v>
      </c>
      <c r="AZ2376" t="s">
        <v>788</v>
      </c>
      <c r="BA2376" t="s"/>
      <c r="BB2376" t="n">
        <v>96926</v>
      </c>
      <c r="BC2376" t="n">
        <v>10.000653</v>
      </c>
      <c r="BD2376" t="n">
        <v>53.554389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92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787</v>
      </c>
      <c r="F2377" t="n">
        <v>894167</v>
      </c>
      <c r="G2377" t="s">
        <v>74</v>
      </c>
      <c r="H2377" t="s">
        <v>75</v>
      </c>
      <c r="I2377" t="s"/>
      <c r="J2377" t="s">
        <v>74</v>
      </c>
      <c r="K2377" t="n">
        <v>254</v>
      </c>
      <c r="L2377" t="s">
        <v>76</v>
      </c>
      <c r="M2377" t="s"/>
      <c r="N2377" t="s">
        <v>184</v>
      </c>
      <c r="O2377" t="s">
        <v>78</v>
      </c>
      <c r="P2377" t="s">
        <v>787</v>
      </c>
      <c r="Q2377" t="s"/>
      <c r="R2377" t="s">
        <v>80</v>
      </c>
      <c r="S2377" t="s">
        <v>821</v>
      </c>
      <c r="T2377" t="s">
        <v>82</v>
      </c>
      <c r="U2377" t="s"/>
      <c r="V2377" t="s">
        <v>83</v>
      </c>
      <c r="W2377" t="s">
        <v>84</v>
      </c>
      <c r="X2377" t="s"/>
      <c r="Y2377" t="s">
        <v>85</v>
      </c>
      <c r="Z2377">
        <f>HYPERLINK("https://hotelmonitor-cachepage.eclerx.com/savepage/tk_15439115722810254_sr_2152.html","info")</f>
        <v/>
      </c>
      <c r="AA2377" t="n">
        <v>160815</v>
      </c>
      <c r="AB2377" t="s"/>
      <c r="AC2377" t="s"/>
      <c r="AD2377" t="s">
        <v>86</v>
      </c>
      <c r="AE2377" t="s"/>
      <c r="AF2377" t="s"/>
      <c r="AG2377" t="s"/>
      <c r="AH2377" t="s"/>
      <c r="AI2377" t="s"/>
      <c r="AJ2377" t="s"/>
      <c r="AK2377" t="s">
        <v>87</v>
      </c>
      <c r="AL2377" t="s"/>
      <c r="AM2377" t="s"/>
      <c r="AN2377" t="s">
        <v>87</v>
      </c>
      <c r="AO2377" t="s"/>
      <c r="AP2377" t="n">
        <v>52</v>
      </c>
      <c r="AQ2377" t="s">
        <v>88</v>
      </c>
      <c r="AR2377" t="s">
        <v>119</v>
      </c>
      <c r="AS2377" t="s"/>
      <c r="AT2377" t="s">
        <v>90</v>
      </c>
      <c r="AU2377" t="s"/>
      <c r="AV2377" t="s"/>
      <c r="AW2377" t="s"/>
      <c r="AX2377" t="s"/>
      <c r="AY2377" t="n">
        <v>2311842</v>
      </c>
      <c r="AZ2377" t="s">
        <v>788</v>
      </c>
      <c r="BA2377" t="s"/>
      <c r="BB2377" t="n">
        <v>96926</v>
      </c>
      <c r="BC2377" t="n">
        <v>10.000653</v>
      </c>
      <c r="BD2377" t="n">
        <v>53.554389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92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787</v>
      </c>
      <c r="F2378" t="n">
        <v>894167</v>
      </c>
      <c r="G2378" t="s">
        <v>74</v>
      </c>
      <c r="H2378" t="s">
        <v>75</v>
      </c>
      <c r="I2378" t="s"/>
      <c r="J2378" t="s">
        <v>74</v>
      </c>
      <c r="K2378" t="n">
        <v>254</v>
      </c>
      <c r="L2378" t="s">
        <v>76</v>
      </c>
      <c r="M2378" t="s"/>
      <c r="N2378" t="s">
        <v>184</v>
      </c>
      <c r="O2378" t="s">
        <v>78</v>
      </c>
      <c r="P2378" t="s">
        <v>787</v>
      </c>
      <c r="Q2378" t="s"/>
      <c r="R2378" t="s">
        <v>80</v>
      </c>
      <c r="S2378" t="s">
        <v>821</v>
      </c>
      <c r="T2378" t="s">
        <v>82</v>
      </c>
      <c r="U2378" t="s"/>
      <c r="V2378" t="s">
        <v>83</v>
      </c>
      <c r="W2378" t="s">
        <v>84</v>
      </c>
      <c r="X2378" t="s"/>
      <c r="Y2378" t="s">
        <v>85</v>
      </c>
      <c r="Z2378">
        <f>HYPERLINK("https://hotelmonitor-cachepage.eclerx.com/savepage/tk_15439115722810254_sr_2152.html","info")</f>
        <v/>
      </c>
      <c r="AA2378" t="n">
        <v>160815</v>
      </c>
      <c r="AB2378" t="s"/>
      <c r="AC2378" t="s"/>
      <c r="AD2378" t="s">
        <v>86</v>
      </c>
      <c r="AE2378" t="s"/>
      <c r="AF2378" t="s"/>
      <c r="AG2378" t="s"/>
      <c r="AH2378" t="s"/>
      <c r="AI2378" t="s"/>
      <c r="AJ2378" t="s"/>
      <c r="AK2378" t="s">
        <v>87</v>
      </c>
      <c r="AL2378" t="s"/>
      <c r="AM2378" t="s"/>
      <c r="AN2378" t="s">
        <v>87</v>
      </c>
      <c r="AO2378" t="s"/>
      <c r="AP2378" t="n">
        <v>52</v>
      </c>
      <c r="AQ2378" t="s">
        <v>88</v>
      </c>
      <c r="AR2378" t="s">
        <v>140</v>
      </c>
      <c r="AS2378" t="s"/>
      <c r="AT2378" t="s">
        <v>90</v>
      </c>
      <c r="AU2378" t="s"/>
      <c r="AV2378" t="s"/>
      <c r="AW2378" t="s"/>
      <c r="AX2378" t="s"/>
      <c r="AY2378" t="n">
        <v>2311842</v>
      </c>
      <c r="AZ2378" t="s">
        <v>788</v>
      </c>
      <c r="BA2378" t="s"/>
      <c r="BB2378" t="n">
        <v>96926</v>
      </c>
      <c r="BC2378" t="n">
        <v>10.000653</v>
      </c>
      <c r="BD2378" t="n">
        <v>53.554389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92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787</v>
      </c>
      <c r="F2379" t="n">
        <v>894167</v>
      </c>
      <c r="G2379" t="s">
        <v>74</v>
      </c>
      <c r="H2379" t="s">
        <v>75</v>
      </c>
      <c r="I2379" t="s"/>
      <c r="J2379" t="s">
        <v>74</v>
      </c>
      <c r="K2379" t="n">
        <v>257</v>
      </c>
      <c r="L2379" t="s">
        <v>76</v>
      </c>
      <c r="M2379" t="s"/>
      <c r="N2379" t="s">
        <v>791</v>
      </c>
      <c r="O2379" t="s">
        <v>78</v>
      </c>
      <c r="P2379" t="s">
        <v>787</v>
      </c>
      <c r="Q2379" t="s"/>
      <c r="R2379" t="s">
        <v>80</v>
      </c>
      <c r="S2379" t="s">
        <v>220</v>
      </c>
      <c r="T2379" t="s">
        <v>82</v>
      </c>
      <c r="U2379" t="s"/>
      <c r="V2379" t="s">
        <v>83</v>
      </c>
      <c r="W2379" t="s">
        <v>84</v>
      </c>
      <c r="X2379" t="s"/>
      <c r="Y2379" t="s">
        <v>85</v>
      </c>
      <c r="Z2379">
        <f>HYPERLINK("https://hotelmonitor-cachepage.eclerx.com/savepage/tk_15439115722810254_sr_2152.html","info")</f>
        <v/>
      </c>
      <c r="AA2379" t="n">
        <v>160815</v>
      </c>
      <c r="AB2379" t="s"/>
      <c r="AC2379" t="s"/>
      <c r="AD2379" t="s">
        <v>86</v>
      </c>
      <c r="AE2379" t="s"/>
      <c r="AF2379" t="s"/>
      <c r="AG2379" t="s"/>
      <c r="AH2379" t="s"/>
      <c r="AI2379" t="s"/>
      <c r="AJ2379" t="s"/>
      <c r="AK2379" t="s">
        <v>87</v>
      </c>
      <c r="AL2379" t="s"/>
      <c r="AM2379" t="s"/>
      <c r="AN2379" t="s">
        <v>87</v>
      </c>
      <c r="AO2379" t="s"/>
      <c r="AP2379" t="n">
        <v>52</v>
      </c>
      <c r="AQ2379" t="s">
        <v>88</v>
      </c>
      <c r="AR2379" t="s">
        <v>103</v>
      </c>
      <c r="AS2379" t="s"/>
      <c r="AT2379" t="s">
        <v>90</v>
      </c>
      <c r="AU2379" t="s"/>
      <c r="AV2379" t="s"/>
      <c r="AW2379" t="s"/>
      <c r="AX2379" t="s"/>
      <c r="AY2379" t="n">
        <v>2311842</v>
      </c>
      <c r="AZ2379" t="s">
        <v>788</v>
      </c>
      <c r="BA2379" t="s"/>
      <c r="BB2379" t="n">
        <v>96926</v>
      </c>
      <c r="BC2379" t="n">
        <v>10.000653</v>
      </c>
      <c r="BD2379" t="n">
        <v>53.554389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92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787</v>
      </c>
      <c r="F2380" t="n">
        <v>894167</v>
      </c>
      <c r="G2380" t="s">
        <v>74</v>
      </c>
      <c r="H2380" t="s">
        <v>75</v>
      </c>
      <c r="I2380" t="s"/>
      <c r="J2380" t="s">
        <v>74</v>
      </c>
      <c r="K2380" t="n">
        <v>258</v>
      </c>
      <c r="L2380" t="s">
        <v>76</v>
      </c>
      <c r="M2380" t="s"/>
      <c r="N2380" t="s">
        <v>790</v>
      </c>
      <c r="O2380" t="s">
        <v>78</v>
      </c>
      <c r="P2380" t="s">
        <v>787</v>
      </c>
      <c r="Q2380" t="s"/>
      <c r="R2380" t="s">
        <v>80</v>
      </c>
      <c r="S2380" t="s">
        <v>221</v>
      </c>
      <c r="T2380" t="s">
        <v>82</v>
      </c>
      <c r="U2380" t="s"/>
      <c r="V2380" t="s">
        <v>83</v>
      </c>
      <c r="W2380" t="s">
        <v>84</v>
      </c>
      <c r="X2380" t="s"/>
      <c r="Y2380" t="s">
        <v>85</v>
      </c>
      <c r="Z2380">
        <f>HYPERLINK("https://hotelmonitor-cachepage.eclerx.com/savepage/tk_15439115722810254_sr_2152.html","info")</f>
        <v/>
      </c>
      <c r="AA2380" t="n">
        <v>160815</v>
      </c>
      <c r="AB2380" t="s"/>
      <c r="AC2380" t="s"/>
      <c r="AD2380" t="s">
        <v>86</v>
      </c>
      <c r="AE2380" t="s"/>
      <c r="AF2380" t="s"/>
      <c r="AG2380" t="s"/>
      <c r="AH2380" t="s"/>
      <c r="AI2380" t="s"/>
      <c r="AJ2380" t="s"/>
      <c r="AK2380" t="s">
        <v>87</v>
      </c>
      <c r="AL2380" t="s"/>
      <c r="AM2380" t="s"/>
      <c r="AN2380" t="s">
        <v>87</v>
      </c>
      <c r="AO2380" t="s"/>
      <c r="AP2380" t="n">
        <v>52</v>
      </c>
      <c r="AQ2380" t="s">
        <v>88</v>
      </c>
      <c r="AR2380" t="s">
        <v>113</v>
      </c>
      <c r="AS2380" t="s"/>
      <c r="AT2380" t="s">
        <v>90</v>
      </c>
      <c r="AU2380" t="s"/>
      <c r="AV2380" t="s"/>
      <c r="AW2380" t="s"/>
      <c r="AX2380" t="s"/>
      <c r="AY2380" t="n">
        <v>2311842</v>
      </c>
      <c r="AZ2380" t="s">
        <v>788</v>
      </c>
      <c r="BA2380" t="s"/>
      <c r="BB2380" t="n">
        <v>96926</v>
      </c>
      <c r="BC2380" t="n">
        <v>10.000653</v>
      </c>
      <c r="BD2380" t="n">
        <v>53.554389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92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787</v>
      </c>
      <c r="F2381" t="n">
        <v>894167</v>
      </c>
      <c r="G2381" t="s">
        <v>74</v>
      </c>
      <c r="H2381" t="s">
        <v>75</v>
      </c>
      <c r="I2381" t="s"/>
      <c r="J2381" t="s">
        <v>74</v>
      </c>
      <c r="K2381" t="n">
        <v>277</v>
      </c>
      <c r="L2381" t="s">
        <v>76</v>
      </c>
      <c r="M2381" t="s"/>
      <c r="N2381" t="s">
        <v>198</v>
      </c>
      <c r="O2381" t="s">
        <v>78</v>
      </c>
      <c r="P2381" t="s">
        <v>787</v>
      </c>
      <c r="Q2381" t="s"/>
      <c r="R2381" t="s">
        <v>80</v>
      </c>
      <c r="S2381" t="s">
        <v>165</v>
      </c>
      <c r="T2381" t="s">
        <v>82</v>
      </c>
      <c r="U2381" t="s"/>
      <c r="V2381" t="s">
        <v>83</v>
      </c>
      <c r="W2381" t="s">
        <v>84</v>
      </c>
      <c r="X2381" t="s"/>
      <c r="Y2381" t="s">
        <v>85</v>
      </c>
      <c r="Z2381">
        <f>HYPERLINK("https://hotelmonitor-cachepage.eclerx.com/savepage/tk_15439115722810254_sr_2152.html","info")</f>
        <v/>
      </c>
      <c r="AA2381" t="n">
        <v>160815</v>
      </c>
      <c r="AB2381" t="s"/>
      <c r="AC2381" t="s"/>
      <c r="AD2381" t="s">
        <v>86</v>
      </c>
      <c r="AE2381" t="s"/>
      <c r="AF2381" t="s"/>
      <c r="AG2381" t="s"/>
      <c r="AH2381" t="s"/>
      <c r="AI2381" t="s"/>
      <c r="AJ2381" t="s"/>
      <c r="AK2381" t="s">
        <v>87</v>
      </c>
      <c r="AL2381" t="s"/>
      <c r="AM2381" t="s"/>
      <c r="AN2381" t="s">
        <v>87</v>
      </c>
      <c r="AO2381" t="s"/>
      <c r="AP2381" t="n">
        <v>52</v>
      </c>
      <c r="AQ2381" t="s">
        <v>88</v>
      </c>
      <c r="AR2381" t="s">
        <v>119</v>
      </c>
      <c r="AS2381" t="s"/>
      <c r="AT2381" t="s">
        <v>90</v>
      </c>
      <c r="AU2381" t="s"/>
      <c r="AV2381" t="s"/>
      <c r="AW2381" t="s"/>
      <c r="AX2381" t="s"/>
      <c r="AY2381" t="n">
        <v>2311842</v>
      </c>
      <c r="AZ2381" t="s">
        <v>788</v>
      </c>
      <c r="BA2381" t="s"/>
      <c r="BB2381" t="n">
        <v>96926</v>
      </c>
      <c r="BC2381" t="n">
        <v>10.000653</v>
      </c>
      <c r="BD2381" t="n">
        <v>53.554389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92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787</v>
      </c>
      <c r="F2382" t="n">
        <v>894167</v>
      </c>
      <c r="G2382" t="s">
        <v>74</v>
      </c>
      <c r="H2382" t="s">
        <v>75</v>
      </c>
      <c r="I2382" t="s"/>
      <c r="J2382" t="s">
        <v>74</v>
      </c>
      <c r="K2382" t="n">
        <v>277</v>
      </c>
      <c r="L2382" t="s">
        <v>76</v>
      </c>
      <c r="M2382" t="s"/>
      <c r="N2382" t="s">
        <v>198</v>
      </c>
      <c r="O2382" t="s">
        <v>78</v>
      </c>
      <c r="P2382" t="s">
        <v>787</v>
      </c>
      <c r="Q2382" t="s"/>
      <c r="R2382" t="s">
        <v>80</v>
      </c>
      <c r="S2382" t="s">
        <v>165</v>
      </c>
      <c r="T2382" t="s">
        <v>82</v>
      </c>
      <c r="U2382" t="s"/>
      <c r="V2382" t="s">
        <v>83</v>
      </c>
      <c r="W2382" t="s">
        <v>84</v>
      </c>
      <c r="X2382" t="s"/>
      <c r="Y2382" t="s">
        <v>85</v>
      </c>
      <c r="Z2382">
        <f>HYPERLINK("https://hotelmonitor-cachepage.eclerx.com/savepage/tk_15439115722810254_sr_2152.html","info")</f>
        <v/>
      </c>
      <c r="AA2382" t="n">
        <v>160815</v>
      </c>
      <c r="AB2382" t="s"/>
      <c r="AC2382" t="s"/>
      <c r="AD2382" t="s">
        <v>86</v>
      </c>
      <c r="AE2382" t="s"/>
      <c r="AF2382" t="s"/>
      <c r="AG2382" t="s"/>
      <c r="AH2382" t="s"/>
      <c r="AI2382" t="s"/>
      <c r="AJ2382" t="s"/>
      <c r="AK2382" t="s">
        <v>87</v>
      </c>
      <c r="AL2382" t="s"/>
      <c r="AM2382" t="s"/>
      <c r="AN2382" t="s">
        <v>87</v>
      </c>
      <c r="AO2382" t="s"/>
      <c r="AP2382" t="n">
        <v>52</v>
      </c>
      <c r="AQ2382" t="s">
        <v>88</v>
      </c>
      <c r="AR2382" t="s">
        <v>140</v>
      </c>
      <c r="AS2382" t="s"/>
      <c r="AT2382" t="s">
        <v>90</v>
      </c>
      <c r="AU2382" t="s"/>
      <c r="AV2382" t="s"/>
      <c r="AW2382" t="s"/>
      <c r="AX2382" t="s"/>
      <c r="AY2382" t="n">
        <v>2311842</v>
      </c>
      <c r="AZ2382" t="s">
        <v>788</v>
      </c>
      <c r="BA2382" t="s"/>
      <c r="BB2382" t="n">
        <v>96926</v>
      </c>
      <c r="BC2382" t="n">
        <v>10.000653</v>
      </c>
      <c r="BD2382" t="n">
        <v>53.554389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92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787</v>
      </c>
      <c r="F2383" t="n">
        <v>894167</v>
      </c>
      <c r="G2383" t="s">
        <v>74</v>
      </c>
      <c r="H2383" t="s">
        <v>75</v>
      </c>
      <c r="I2383" t="s"/>
      <c r="J2383" t="s">
        <v>74</v>
      </c>
      <c r="K2383" t="n">
        <v>292</v>
      </c>
      <c r="L2383" t="s">
        <v>76</v>
      </c>
      <c r="M2383" t="s"/>
      <c r="N2383" t="s">
        <v>792</v>
      </c>
      <c r="O2383" t="s">
        <v>78</v>
      </c>
      <c r="P2383" t="s">
        <v>787</v>
      </c>
      <c r="Q2383" t="s"/>
      <c r="R2383" t="s">
        <v>80</v>
      </c>
      <c r="S2383" t="s">
        <v>576</v>
      </c>
      <c r="T2383" t="s">
        <v>82</v>
      </c>
      <c r="U2383" t="s"/>
      <c r="V2383" t="s">
        <v>83</v>
      </c>
      <c r="W2383" t="s">
        <v>84</v>
      </c>
      <c r="X2383" t="s"/>
      <c r="Y2383" t="s">
        <v>85</v>
      </c>
      <c r="Z2383">
        <f>HYPERLINK("https://hotelmonitor-cachepage.eclerx.com/savepage/tk_15439115722810254_sr_2152.html","info")</f>
        <v/>
      </c>
      <c r="AA2383" t="n">
        <v>160815</v>
      </c>
      <c r="AB2383" t="s"/>
      <c r="AC2383" t="s"/>
      <c r="AD2383" t="s">
        <v>86</v>
      </c>
      <c r="AE2383" t="s"/>
      <c r="AF2383" t="s"/>
      <c r="AG2383" t="s"/>
      <c r="AH2383" t="s"/>
      <c r="AI2383" t="s"/>
      <c r="AJ2383" t="s"/>
      <c r="AK2383" t="s">
        <v>87</v>
      </c>
      <c r="AL2383" t="s"/>
      <c r="AM2383" t="s"/>
      <c r="AN2383" t="s">
        <v>87</v>
      </c>
      <c r="AO2383" t="s"/>
      <c r="AP2383" t="n">
        <v>52</v>
      </c>
      <c r="AQ2383" t="s">
        <v>88</v>
      </c>
      <c r="AR2383" t="s">
        <v>121</v>
      </c>
      <c r="AS2383" t="s"/>
      <c r="AT2383" t="s">
        <v>90</v>
      </c>
      <c r="AU2383" t="s"/>
      <c r="AV2383" t="s"/>
      <c r="AW2383" t="s"/>
      <c r="AX2383" t="s"/>
      <c r="AY2383" t="n">
        <v>2311842</v>
      </c>
      <c r="AZ2383" t="s">
        <v>788</v>
      </c>
      <c r="BA2383" t="s"/>
      <c r="BB2383" t="n">
        <v>96926</v>
      </c>
      <c r="BC2383" t="n">
        <v>10.000653</v>
      </c>
      <c r="BD2383" t="n">
        <v>53.554389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92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787</v>
      </c>
      <c r="F2384" t="n">
        <v>894167</v>
      </c>
      <c r="G2384" t="s">
        <v>74</v>
      </c>
      <c r="H2384" t="s">
        <v>75</v>
      </c>
      <c r="I2384" t="s"/>
      <c r="J2384" t="s">
        <v>74</v>
      </c>
      <c r="K2384" t="n">
        <v>298</v>
      </c>
      <c r="L2384" t="s">
        <v>76</v>
      </c>
      <c r="M2384" t="s"/>
      <c r="N2384" t="s">
        <v>793</v>
      </c>
      <c r="O2384" t="s">
        <v>78</v>
      </c>
      <c r="P2384" t="s">
        <v>787</v>
      </c>
      <c r="Q2384" t="s"/>
      <c r="R2384" t="s">
        <v>80</v>
      </c>
      <c r="S2384" t="s">
        <v>838</v>
      </c>
      <c r="T2384" t="s">
        <v>82</v>
      </c>
      <c r="U2384" t="s"/>
      <c r="V2384" t="s">
        <v>83</v>
      </c>
      <c r="W2384" t="s">
        <v>94</v>
      </c>
      <c r="X2384" t="s"/>
      <c r="Y2384" t="s">
        <v>85</v>
      </c>
      <c r="Z2384">
        <f>HYPERLINK("https://hotelmonitor-cachepage.eclerx.com/savepage/tk_15439115722810254_sr_2152.html","info")</f>
        <v/>
      </c>
      <c r="AA2384" t="n">
        <v>160815</v>
      </c>
      <c r="AB2384" t="s"/>
      <c r="AC2384" t="s"/>
      <c r="AD2384" t="s">
        <v>86</v>
      </c>
      <c r="AE2384" t="s"/>
      <c r="AF2384" t="s"/>
      <c r="AG2384" t="s"/>
      <c r="AH2384" t="s"/>
      <c r="AI2384" t="s"/>
      <c r="AJ2384" t="s"/>
      <c r="AK2384" t="s">
        <v>87</v>
      </c>
      <c r="AL2384" t="s"/>
      <c r="AM2384" t="s"/>
      <c r="AN2384" t="s">
        <v>87</v>
      </c>
      <c r="AO2384" t="s"/>
      <c r="AP2384" t="n">
        <v>52</v>
      </c>
      <c r="AQ2384" t="s">
        <v>88</v>
      </c>
      <c r="AR2384" t="s">
        <v>103</v>
      </c>
      <c r="AS2384" t="s"/>
      <c r="AT2384" t="s">
        <v>90</v>
      </c>
      <c r="AU2384" t="s"/>
      <c r="AV2384" t="s"/>
      <c r="AW2384" t="s"/>
      <c r="AX2384" t="s"/>
      <c r="AY2384" t="n">
        <v>2311842</v>
      </c>
      <c r="AZ2384" t="s">
        <v>788</v>
      </c>
      <c r="BA2384" t="s"/>
      <c r="BB2384" t="n">
        <v>96926</v>
      </c>
      <c r="BC2384" t="n">
        <v>10.000653</v>
      </c>
      <c r="BD2384" t="n">
        <v>53.554389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92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787</v>
      </c>
      <c r="F2385" t="n">
        <v>894167</v>
      </c>
      <c r="G2385" t="s">
        <v>74</v>
      </c>
      <c r="H2385" t="s">
        <v>75</v>
      </c>
      <c r="I2385" t="s"/>
      <c r="J2385" t="s">
        <v>74</v>
      </c>
      <c r="K2385" t="n">
        <v>348</v>
      </c>
      <c r="L2385" t="s">
        <v>76</v>
      </c>
      <c r="M2385" t="s"/>
      <c r="N2385" t="s">
        <v>793</v>
      </c>
      <c r="O2385" t="s">
        <v>78</v>
      </c>
      <c r="P2385" t="s">
        <v>787</v>
      </c>
      <c r="Q2385" t="s"/>
      <c r="R2385" t="s">
        <v>80</v>
      </c>
      <c r="S2385" t="s">
        <v>1026</v>
      </c>
      <c r="T2385" t="s">
        <v>82</v>
      </c>
      <c r="U2385" t="s"/>
      <c r="V2385" t="s">
        <v>83</v>
      </c>
      <c r="W2385" t="s">
        <v>84</v>
      </c>
      <c r="X2385" t="s"/>
      <c r="Y2385" t="s">
        <v>85</v>
      </c>
      <c r="Z2385">
        <f>HYPERLINK("https://hotelmonitor-cachepage.eclerx.com/savepage/tk_15439115722810254_sr_2152.html","info")</f>
        <v/>
      </c>
      <c r="AA2385" t="n">
        <v>160815</v>
      </c>
      <c r="AB2385" t="s"/>
      <c r="AC2385" t="s"/>
      <c r="AD2385" t="s">
        <v>86</v>
      </c>
      <c r="AE2385" t="s"/>
      <c r="AF2385" t="s"/>
      <c r="AG2385" t="s"/>
      <c r="AH2385" t="s"/>
      <c r="AI2385" t="s"/>
      <c r="AJ2385" t="s"/>
      <c r="AK2385" t="s">
        <v>87</v>
      </c>
      <c r="AL2385" t="s"/>
      <c r="AM2385" t="s"/>
      <c r="AN2385" t="s">
        <v>87</v>
      </c>
      <c r="AO2385" t="s"/>
      <c r="AP2385" t="n">
        <v>52</v>
      </c>
      <c r="AQ2385" t="s">
        <v>88</v>
      </c>
      <c r="AR2385" t="s">
        <v>103</v>
      </c>
      <c r="AS2385" t="s"/>
      <c r="AT2385" t="s">
        <v>90</v>
      </c>
      <c r="AU2385" t="s"/>
      <c r="AV2385" t="s"/>
      <c r="AW2385" t="s"/>
      <c r="AX2385" t="s"/>
      <c r="AY2385" t="n">
        <v>2311842</v>
      </c>
      <c r="AZ2385" t="s">
        <v>788</v>
      </c>
      <c r="BA2385" t="s"/>
      <c r="BB2385" t="n">
        <v>96926</v>
      </c>
      <c r="BC2385" t="n">
        <v>10.000653</v>
      </c>
      <c r="BD2385" t="n">
        <v>53.554389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92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166</v>
      </c>
      <c r="F2386" t="n">
        <v>-1</v>
      </c>
      <c r="G2386" t="s">
        <v>74</v>
      </c>
      <c r="H2386" t="s">
        <v>75</v>
      </c>
      <c r="I2386" t="s"/>
      <c r="J2386" t="s">
        <v>74</v>
      </c>
      <c r="K2386" t="n">
        <v>149</v>
      </c>
      <c r="L2386" t="s">
        <v>76</v>
      </c>
      <c r="M2386" t="s"/>
      <c r="N2386" t="s">
        <v>167</v>
      </c>
      <c r="O2386" t="s">
        <v>78</v>
      </c>
      <c r="P2386" t="s">
        <v>166</v>
      </c>
      <c r="Q2386" t="s"/>
      <c r="R2386" t="s">
        <v>80</v>
      </c>
      <c r="S2386" t="s">
        <v>168</v>
      </c>
      <c r="T2386" t="s">
        <v>82</v>
      </c>
      <c r="U2386" t="s"/>
      <c r="V2386" t="s">
        <v>83</v>
      </c>
      <c r="W2386" t="s">
        <v>84</v>
      </c>
      <c r="X2386" t="s"/>
      <c r="Y2386" t="s">
        <v>85</v>
      </c>
      <c r="Z2386">
        <f>HYPERLINK("https://hotelmonitor-cachepage.eclerx.com/savepage/tk_154391153681209_sr_2152.html","info")</f>
        <v/>
      </c>
      <c r="AA2386" t="n">
        <v>-2311895</v>
      </c>
      <c r="AB2386" t="s"/>
      <c r="AC2386" t="s"/>
      <c r="AD2386" t="s">
        <v>86</v>
      </c>
      <c r="AE2386" t="s"/>
      <c r="AF2386" t="s"/>
      <c r="AG2386" t="s"/>
      <c r="AH2386" t="s"/>
      <c r="AI2386" t="s"/>
      <c r="AJ2386" t="s"/>
      <c r="AK2386" t="s">
        <v>87</v>
      </c>
      <c r="AL2386" t="s"/>
      <c r="AM2386" t="s"/>
      <c r="AN2386" t="s">
        <v>87</v>
      </c>
      <c r="AO2386" t="s"/>
      <c r="AP2386" t="n">
        <v>39</v>
      </c>
      <c r="AQ2386" t="s">
        <v>88</v>
      </c>
      <c r="AR2386" t="s">
        <v>103</v>
      </c>
      <c r="AS2386" t="s"/>
      <c r="AT2386" t="s">
        <v>90</v>
      </c>
      <c r="AU2386" t="s"/>
      <c r="AV2386" t="s"/>
      <c r="AW2386" t="s"/>
      <c r="AX2386" t="s"/>
      <c r="AY2386" t="n">
        <v>2311895</v>
      </c>
      <c r="AZ2386" t="s">
        <v>169</v>
      </c>
      <c r="BA2386" t="s"/>
      <c r="BB2386" t="n">
        <v>105030</v>
      </c>
      <c r="BC2386" t="n">
        <v>10.002303525</v>
      </c>
      <c r="BD2386" t="n">
        <v>53.550643525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92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166</v>
      </c>
      <c r="F2387" t="n">
        <v>-1</v>
      </c>
      <c r="G2387" t="s">
        <v>74</v>
      </c>
      <c r="H2387" t="s">
        <v>75</v>
      </c>
      <c r="I2387" t="s"/>
      <c r="J2387" t="s">
        <v>74</v>
      </c>
      <c r="K2387" t="n">
        <v>180</v>
      </c>
      <c r="L2387" t="s">
        <v>76</v>
      </c>
      <c r="M2387" t="s"/>
      <c r="N2387" t="s">
        <v>1027</v>
      </c>
      <c r="O2387" t="s">
        <v>78</v>
      </c>
      <c r="P2387" t="s">
        <v>166</v>
      </c>
      <c r="Q2387" t="s"/>
      <c r="R2387" t="s">
        <v>80</v>
      </c>
      <c r="S2387" t="s">
        <v>425</v>
      </c>
      <c r="T2387" t="s">
        <v>82</v>
      </c>
      <c r="U2387" t="s"/>
      <c r="V2387" t="s">
        <v>83</v>
      </c>
      <c r="W2387" t="s">
        <v>84</v>
      </c>
      <c r="X2387" t="s"/>
      <c r="Y2387" t="s">
        <v>85</v>
      </c>
      <c r="Z2387">
        <f>HYPERLINK("https://hotelmonitor-cachepage.eclerx.com/savepage/tk_154391153681209_sr_2152.html","info")</f>
        <v/>
      </c>
      <c r="AA2387" t="n">
        <v>-2311895</v>
      </c>
      <c r="AB2387" t="s"/>
      <c r="AC2387" t="s"/>
      <c r="AD2387" t="s">
        <v>86</v>
      </c>
      <c r="AE2387" t="s"/>
      <c r="AF2387" t="s"/>
      <c r="AG2387" t="s"/>
      <c r="AH2387" t="s"/>
      <c r="AI2387" t="s"/>
      <c r="AJ2387" t="s"/>
      <c r="AK2387" t="s">
        <v>87</v>
      </c>
      <c r="AL2387" t="s"/>
      <c r="AM2387" t="s"/>
      <c r="AN2387" t="s">
        <v>87</v>
      </c>
      <c r="AO2387" t="s"/>
      <c r="AP2387" t="n">
        <v>39</v>
      </c>
      <c r="AQ2387" t="s">
        <v>88</v>
      </c>
      <c r="AR2387" t="s">
        <v>103</v>
      </c>
      <c r="AS2387" t="s"/>
      <c r="AT2387" t="s">
        <v>90</v>
      </c>
      <c r="AU2387" t="s"/>
      <c r="AV2387" t="s"/>
      <c r="AW2387" t="s"/>
      <c r="AX2387" t="s"/>
      <c r="AY2387" t="n">
        <v>2311895</v>
      </c>
      <c r="AZ2387" t="s">
        <v>169</v>
      </c>
      <c r="BA2387" t="s"/>
      <c r="BB2387" t="n">
        <v>105030</v>
      </c>
      <c r="BC2387" t="n">
        <v>10.002303525</v>
      </c>
      <c r="BD2387" t="n">
        <v>53.550643525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92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166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199</v>
      </c>
      <c r="L2388" t="s">
        <v>76</v>
      </c>
      <c r="M2388" t="s"/>
      <c r="N2388" t="s">
        <v>170</v>
      </c>
      <c r="O2388" t="s">
        <v>78</v>
      </c>
      <c r="P2388" t="s">
        <v>166</v>
      </c>
      <c r="Q2388" t="s"/>
      <c r="R2388" t="s">
        <v>80</v>
      </c>
      <c r="S2388" t="s">
        <v>171</v>
      </c>
      <c r="T2388" t="s">
        <v>82</v>
      </c>
      <c r="U2388" t="s"/>
      <c r="V2388" t="s">
        <v>83</v>
      </c>
      <c r="W2388" t="s">
        <v>84</v>
      </c>
      <c r="X2388" t="s"/>
      <c r="Y2388" t="s">
        <v>85</v>
      </c>
      <c r="Z2388">
        <f>HYPERLINK("https://hotelmonitor-cachepage.eclerx.com/savepage/tk_154391153681209_sr_2152.html","info")</f>
        <v/>
      </c>
      <c r="AA2388" t="n">
        <v>-2311895</v>
      </c>
      <c r="AB2388" t="s"/>
      <c r="AC2388" t="s"/>
      <c r="AD2388" t="s">
        <v>86</v>
      </c>
      <c r="AE2388" t="s"/>
      <c r="AF2388" t="s"/>
      <c r="AG2388" t="s"/>
      <c r="AH2388" t="s"/>
      <c r="AI2388" t="s"/>
      <c r="AJ2388" t="s"/>
      <c r="AK2388" t="s">
        <v>87</v>
      </c>
      <c r="AL2388" t="s"/>
      <c r="AM2388" t="s"/>
      <c r="AN2388" t="s">
        <v>87</v>
      </c>
      <c r="AO2388" t="s"/>
      <c r="AP2388" t="n">
        <v>39</v>
      </c>
      <c r="AQ2388" t="s">
        <v>88</v>
      </c>
      <c r="AR2388" t="s">
        <v>103</v>
      </c>
      <c r="AS2388" t="s"/>
      <c r="AT2388" t="s">
        <v>90</v>
      </c>
      <c r="AU2388" t="s"/>
      <c r="AV2388" t="s"/>
      <c r="AW2388" t="s"/>
      <c r="AX2388" t="s"/>
      <c r="AY2388" t="n">
        <v>2311895</v>
      </c>
      <c r="AZ2388" t="s">
        <v>169</v>
      </c>
      <c r="BA2388" t="s"/>
      <c r="BB2388" t="n">
        <v>105030</v>
      </c>
      <c r="BC2388" t="n">
        <v>10.002303525</v>
      </c>
      <c r="BD2388" t="n">
        <v>53.550643525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92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712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117</v>
      </c>
      <c r="L2389" t="s">
        <v>76</v>
      </c>
      <c r="M2389" t="s"/>
      <c r="N2389" t="s">
        <v>311</v>
      </c>
      <c r="O2389" t="s">
        <v>78</v>
      </c>
      <c r="P2389" t="s">
        <v>712</v>
      </c>
      <c r="Q2389" t="s"/>
      <c r="R2389" t="s">
        <v>80</v>
      </c>
      <c r="S2389" t="s">
        <v>526</v>
      </c>
      <c r="T2389" t="s">
        <v>82</v>
      </c>
      <c r="U2389" t="s"/>
      <c r="V2389" t="s">
        <v>83</v>
      </c>
      <c r="W2389" t="s">
        <v>84</v>
      </c>
      <c r="X2389" t="s"/>
      <c r="Y2389" t="s">
        <v>85</v>
      </c>
      <c r="Z2389">
        <f>HYPERLINK("https://hotelmonitor-cachepage.eclerx.com/savepage/tk_15439114334893591_sr_2152.html","info")</f>
        <v/>
      </c>
      <c r="AA2389" t="n">
        <v>-6796286</v>
      </c>
      <c r="AB2389" t="s"/>
      <c r="AC2389" t="s"/>
      <c r="AD2389" t="s">
        <v>86</v>
      </c>
      <c r="AE2389" t="s"/>
      <c r="AF2389" t="s"/>
      <c r="AG2389" t="s"/>
      <c r="AH2389" t="s"/>
      <c r="AI2389" t="s"/>
      <c r="AJ2389" t="s"/>
      <c r="AK2389" t="s">
        <v>87</v>
      </c>
      <c r="AL2389" t="s"/>
      <c r="AM2389" t="s"/>
      <c r="AN2389" t="s">
        <v>87</v>
      </c>
      <c r="AO2389" t="s"/>
      <c r="AP2389" t="n">
        <v>2</v>
      </c>
      <c r="AQ2389" t="s">
        <v>88</v>
      </c>
      <c r="AR2389" t="s">
        <v>110</v>
      </c>
      <c r="AS2389" t="s"/>
      <c r="AT2389" t="s">
        <v>90</v>
      </c>
      <c r="AU2389" t="s"/>
      <c r="AV2389" t="s"/>
      <c r="AW2389" t="s"/>
      <c r="AX2389" t="s"/>
      <c r="AY2389" t="n">
        <v>6796286</v>
      </c>
      <c r="AZ2389" t="s">
        <v>322</v>
      </c>
      <c r="BA2389" t="s"/>
      <c r="BB2389" t="n">
        <v>199658</v>
      </c>
      <c r="BC2389" t="n">
        <v>0</v>
      </c>
      <c r="BD2389" t="n">
        <v>0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92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712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123</v>
      </c>
      <c r="L2390" t="s">
        <v>76</v>
      </c>
      <c r="M2390" t="s"/>
      <c r="N2390" t="s">
        <v>311</v>
      </c>
      <c r="O2390" t="s">
        <v>78</v>
      </c>
      <c r="P2390" t="s">
        <v>712</v>
      </c>
      <c r="Q2390" t="s"/>
      <c r="R2390" t="s">
        <v>80</v>
      </c>
      <c r="S2390" t="s">
        <v>270</v>
      </c>
      <c r="T2390" t="s">
        <v>82</v>
      </c>
      <c r="U2390" t="s"/>
      <c r="V2390" t="s">
        <v>83</v>
      </c>
      <c r="W2390" t="s">
        <v>84</v>
      </c>
      <c r="X2390" t="s"/>
      <c r="Y2390" t="s">
        <v>85</v>
      </c>
      <c r="Z2390">
        <f>HYPERLINK("https://hotelmonitor-cachepage.eclerx.com/savepage/tk_15439114334893591_sr_2152.html","info")</f>
        <v/>
      </c>
      <c r="AA2390" t="n">
        <v>-6796286</v>
      </c>
      <c r="AB2390" t="s"/>
      <c r="AC2390" t="s"/>
      <c r="AD2390" t="s">
        <v>86</v>
      </c>
      <c r="AE2390" t="s"/>
      <c r="AF2390" t="s"/>
      <c r="AG2390" t="s"/>
      <c r="AH2390" t="s"/>
      <c r="AI2390" t="s"/>
      <c r="AJ2390" t="s"/>
      <c r="AK2390" t="s">
        <v>87</v>
      </c>
      <c r="AL2390" t="s"/>
      <c r="AM2390" t="s"/>
      <c r="AN2390" t="s">
        <v>87</v>
      </c>
      <c r="AO2390" t="s"/>
      <c r="AP2390" t="n">
        <v>2</v>
      </c>
      <c r="AQ2390" t="s">
        <v>88</v>
      </c>
      <c r="AR2390" t="s">
        <v>116</v>
      </c>
      <c r="AS2390" t="s"/>
      <c r="AT2390" t="s">
        <v>90</v>
      </c>
      <c r="AU2390" t="s"/>
      <c r="AV2390" t="s"/>
      <c r="AW2390" t="s"/>
      <c r="AX2390" t="s"/>
      <c r="AY2390" t="n">
        <v>6796286</v>
      </c>
      <c r="AZ2390" t="s">
        <v>322</v>
      </c>
      <c r="BA2390" t="s"/>
      <c r="BB2390" t="n">
        <v>199658</v>
      </c>
      <c r="BC2390" t="n">
        <v>0</v>
      </c>
      <c r="BD2390" t="n">
        <v>0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92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712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129</v>
      </c>
      <c r="L2391" t="s">
        <v>76</v>
      </c>
      <c r="M2391" t="s"/>
      <c r="N2391" t="s">
        <v>77</v>
      </c>
      <c r="O2391" t="s">
        <v>78</v>
      </c>
      <c r="P2391" t="s">
        <v>712</v>
      </c>
      <c r="Q2391" t="s"/>
      <c r="R2391" t="s">
        <v>80</v>
      </c>
      <c r="S2391" t="s">
        <v>590</v>
      </c>
      <c r="T2391" t="s">
        <v>82</v>
      </c>
      <c r="U2391" t="s"/>
      <c r="V2391" t="s">
        <v>83</v>
      </c>
      <c r="W2391" t="s">
        <v>84</v>
      </c>
      <c r="X2391" t="s"/>
      <c r="Y2391" t="s">
        <v>85</v>
      </c>
      <c r="Z2391">
        <f>HYPERLINK("https://hotelmonitor-cachepage.eclerx.com/savepage/tk_15439114334893591_sr_2152.html","info")</f>
        <v/>
      </c>
      <c r="AA2391" t="n">
        <v>-6796286</v>
      </c>
      <c r="AB2391" t="s"/>
      <c r="AC2391" t="s"/>
      <c r="AD2391" t="s">
        <v>86</v>
      </c>
      <c r="AE2391" t="s"/>
      <c r="AF2391" t="s"/>
      <c r="AG2391" t="s"/>
      <c r="AH2391" t="s"/>
      <c r="AI2391" t="s"/>
      <c r="AJ2391" t="s"/>
      <c r="AK2391" t="s">
        <v>87</v>
      </c>
      <c r="AL2391" t="s"/>
      <c r="AM2391" t="s"/>
      <c r="AN2391" t="s">
        <v>87</v>
      </c>
      <c r="AO2391" t="s"/>
      <c r="AP2391" t="n">
        <v>2</v>
      </c>
      <c r="AQ2391" t="s">
        <v>88</v>
      </c>
      <c r="AR2391" t="s">
        <v>126</v>
      </c>
      <c r="AS2391" t="s"/>
      <c r="AT2391" t="s">
        <v>90</v>
      </c>
      <c r="AU2391" t="s"/>
      <c r="AV2391" t="s"/>
      <c r="AW2391" t="s"/>
      <c r="AX2391" t="s"/>
      <c r="AY2391" t="n">
        <v>6796286</v>
      </c>
      <c r="AZ2391" t="s">
        <v>322</v>
      </c>
      <c r="BA2391" t="s"/>
      <c r="BB2391" t="n">
        <v>199658</v>
      </c>
      <c r="BC2391" t="n">
        <v>0</v>
      </c>
      <c r="BD2391" t="n">
        <v>0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92</v>
      </c>
    </row>
    <row r="2392" spans="1:70">
      <c r="A2392" t="s">
        <v>97</v>
      </c>
      <c r="B2392" t="s">
        <v>71</v>
      </c>
      <c r="C2392" t="s">
        <v>98</v>
      </c>
      <c r="D2392" t="n">
        <v>2</v>
      </c>
      <c r="E2392" t="s">
        <v>1028</v>
      </c>
      <c r="F2392" t="n">
        <v>2418942</v>
      </c>
      <c r="G2392" t="s">
        <v>74</v>
      </c>
      <c r="H2392" t="s">
        <v>75</v>
      </c>
      <c r="I2392" t="s"/>
      <c r="J2392" t="s">
        <v>74</v>
      </c>
      <c r="K2392" t="n">
        <v>179</v>
      </c>
      <c r="L2392" t="s">
        <v>76</v>
      </c>
      <c r="M2392" t="s"/>
      <c r="N2392" t="s">
        <v>342</v>
      </c>
      <c r="O2392" t="s">
        <v>78</v>
      </c>
      <c r="P2392" t="s">
        <v>1029</v>
      </c>
      <c r="Q2392" t="s"/>
      <c r="R2392" t="s">
        <v>80</v>
      </c>
      <c r="S2392" t="s">
        <v>424</v>
      </c>
      <c r="T2392" t="s">
        <v>82</v>
      </c>
      <c r="U2392" t="s"/>
      <c r="V2392" t="s">
        <v>83</v>
      </c>
      <c r="W2392" t="s">
        <v>84</v>
      </c>
      <c r="X2392" t="s"/>
      <c r="Y2392" t="s">
        <v>85</v>
      </c>
      <c r="Z2392">
        <f>HYPERLINK("https://hotelmonitor-cachepage.eclerx.com/savepage/tk_1543901668406408_sr_2151.html","info")</f>
        <v/>
      </c>
      <c r="AA2392" t="n">
        <v>302895</v>
      </c>
      <c r="AB2392" t="s"/>
      <c r="AC2392" t="s"/>
      <c r="AD2392" t="s">
        <v>86</v>
      </c>
      <c r="AE2392" t="s"/>
      <c r="AF2392" t="s"/>
      <c r="AG2392" t="s"/>
      <c r="AH2392" t="s"/>
      <c r="AI2392" t="s"/>
      <c r="AJ2392" t="s"/>
      <c r="AK2392" t="s">
        <v>87</v>
      </c>
      <c r="AL2392" t="s"/>
      <c r="AM2392" t="s"/>
      <c r="AN2392" t="s">
        <v>87</v>
      </c>
      <c r="AO2392" t="s"/>
      <c r="AP2392" t="n">
        <v>80</v>
      </c>
      <c r="AQ2392" t="s">
        <v>88</v>
      </c>
      <c r="AR2392" t="s">
        <v>107</v>
      </c>
      <c r="AS2392" t="s"/>
      <c r="AT2392" t="s">
        <v>90</v>
      </c>
      <c r="AU2392" t="s"/>
      <c r="AV2392" t="s"/>
      <c r="AW2392" t="s"/>
      <c r="AX2392" t="s"/>
      <c r="AY2392" t="n">
        <v>6680920</v>
      </c>
      <c r="AZ2392" t="s">
        <v>322</v>
      </c>
      <c r="BA2392" t="s"/>
      <c r="BB2392" t="n">
        <v>43502</v>
      </c>
      <c r="BC2392" t="n">
        <v>0</v>
      </c>
      <c r="BD2392" t="n">
        <v>0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92</v>
      </c>
    </row>
    <row r="2393" spans="1:70">
      <c r="A2393" t="s">
        <v>97</v>
      </c>
      <c r="B2393" t="s">
        <v>71</v>
      </c>
      <c r="C2393" t="s">
        <v>98</v>
      </c>
      <c r="D2393" t="n">
        <v>2</v>
      </c>
      <c r="E2393" t="s">
        <v>560</v>
      </c>
      <c r="F2393" t="n">
        <v>2028100</v>
      </c>
      <c r="G2393" t="s">
        <v>74</v>
      </c>
      <c r="H2393" t="s">
        <v>75</v>
      </c>
      <c r="I2393" t="s"/>
      <c r="J2393" t="s">
        <v>74</v>
      </c>
      <c r="K2393" t="n">
        <v>75</v>
      </c>
      <c r="L2393" t="s">
        <v>76</v>
      </c>
      <c r="M2393" t="s"/>
      <c r="N2393" t="s">
        <v>77</v>
      </c>
      <c r="O2393" t="s">
        <v>78</v>
      </c>
      <c r="P2393" t="s">
        <v>561</v>
      </c>
      <c r="Q2393" t="s"/>
      <c r="R2393" t="s">
        <v>80</v>
      </c>
      <c r="S2393" t="s">
        <v>139</v>
      </c>
      <c r="T2393" t="s">
        <v>82</v>
      </c>
      <c r="U2393" t="s"/>
      <c r="V2393" t="s">
        <v>83</v>
      </c>
      <c r="W2393" t="s">
        <v>94</v>
      </c>
      <c r="X2393" t="s"/>
      <c r="Y2393" t="s">
        <v>85</v>
      </c>
      <c r="Z2393">
        <f>HYPERLINK("https://hotelmonitor-cachepage.eclerx.com/savepage/tk_15439017696067939_sr_2151.html","info")</f>
        <v/>
      </c>
      <c r="AA2393" t="n">
        <v>132652</v>
      </c>
      <c r="AB2393" t="s"/>
      <c r="AC2393" t="s"/>
      <c r="AD2393" t="s">
        <v>86</v>
      </c>
      <c r="AE2393" t="s"/>
      <c r="AF2393" t="s"/>
      <c r="AG2393" t="s"/>
      <c r="AH2393" t="s"/>
      <c r="AI2393" t="s"/>
      <c r="AJ2393" t="s"/>
      <c r="AK2393" t="s">
        <v>87</v>
      </c>
      <c r="AL2393" t="s"/>
      <c r="AM2393" t="s"/>
      <c r="AN2393" t="s">
        <v>87</v>
      </c>
      <c r="AO2393" t="s"/>
      <c r="AP2393" t="n">
        <v>114</v>
      </c>
      <c r="AQ2393" t="s">
        <v>88</v>
      </c>
      <c r="AR2393" t="s">
        <v>121</v>
      </c>
      <c r="AS2393" t="s"/>
      <c r="AT2393" t="s">
        <v>90</v>
      </c>
      <c r="AU2393" t="s"/>
      <c r="AV2393" t="s"/>
      <c r="AW2393" t="s"/>
      <c r="AX2393" t="s"/>
      <c r="AY2393" t="n">
        <v>2311983</v>
      </c>
      <c r="AZ2393" t="s">
        <v>562</v>
      </c>
      <c r="BA2393" t="s"/>
      <c r="BB2393" t="n">
        <v>60069</v>
      </c>
      <c r="BC2393" t="n">
        <v>10.012361</v>
      </c>
      <c r="BD2393" t="n">
        <v>53.553379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92</v>
      </c>
    </row>
    <row r="2394" spans="1:70">
      <c r="A2394" t="s">
        <v>97</v>
      </c>
      <c r="B2394" t="s">
        <v>71</v>
      </c>
      <c r="C2394" t="s">
        <v>98</v>
      </c>
      <c r="D2394" t="n">
        <v>2</v>
      </c>
      <c r="E2394" t="s">
        <v>560</v>
      </c>
      <c r="F2394" t="n">
        <v>2028100</v>
      </c>
      <c r="G2394" t="s">
        <v>74</v>
      </c>
      <c r="H2394" t="s">
        <v>75</v>
      </c>
      <c r="I2394" t="s"/>
      <c r="J2394" t="s">
        <v>74</v>
      </c>
      <c r="K2394" t="n">
        <v>81</v>
      </c>
      <c r="L2394" t="s">
        <v>76</v>
      </c>
      <c r="M2394" t="s"/>
      <c r="N2394" t="s">
        <v>111</v>
      </c>
      <c r="O2394" t="s">
        <v>78</v>
      </c>
      <c r="P2394" t="s">
        <v>561</v>
      </c>
      <c r="Q2394" t="s"/>
      <c r="R2394" t="s">
        <v>80</v>
      </c>
      <c r="S2394" t="s">
        <v>115</v>
      </c>
      <c r="T2394" t="s">
        <v>82</v>
      </c>
      <c r="U2394" t="s"/>
      <c r="V2394" t="s">
        <v>83</v>
      </c>
      <c r="W2394" t="s">
        <v>94</v>
      </c>
      <c r="X2394" t="s"/>
      <c r="Y2394" t="s">
        <v>85</v>
      </c>
      <c r="Z2394">
        <f>HYPERLINK("https://hotelmonitor-cachepage.eclerx.com/savepage/tk_15439017696067939_sr_2151.html","info")</f>
        <v/>
      </c>
      <c r="AA2394" t="n">
        <v>132652</v>
      </c>
      <c r="AB2394" t="s"/>
      <c r="AC2394" t="s"/>
      <c r="AD2394" t="s">
        <v>86</v>
      </c>
      <c r="AE2394" t="s"/>
      <c r="AF2394" t="s"/>
      <c r="AG2394" t="s"/>
      <c r="AH2394" t="s"/>
      <c r="AI2394" t="s"/>
      <c r="AJ2394" t="s"/>
      <c r="AK2394" t="s">
        <v>87</v>
      </c>
      <c r="AL2394" t="s"/>
      <c r="AM2394" t="s"/>
      <c r="AN2394" t="s">
        <v>87</v>
      </c>
      <c r="AO2394" t="s"/>
      <c r="AP2394" t="n">
        <v>114</v>
      </c>
      <c r="AQ2394" t="s">
        <v>88</v>
      </c>
      <c r="AR2394" t="s">
        <v>113</v>
      </c>
      <c r="AS2394" t="s"/>
      <c r="AT2394" t="s">
        <v>90</v>
      </c>
      <c r="AU2394" t="s"/>
      <c r="AV2394" t="s"/>
      <c r="AW2394" t="s"/>
      <c r="AX2394" t="s"/>
      <c r="AY2394" t="n">
        <v>2311983</v>
      </c>
      <c r="AZ2394" t="s">
        <v>562</v>
      </c>
      <c r="BA2394" t="s"/>
      <c r="BB2394" t="n">
        <v>60069</v>
      </c>
      <c r="BC2394" t="n">
        <v>10.012361</v>
      </c>
      <c r="BD2394" t="n">
        <v>53.553379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92</v>
      </c>
    </row>
    <row r="2395" spans="1:70">
      <c r="A2395" t="s">
        <v>97</v>
      </c>
      <c r="B2395" t="s">
        <v>71</v>
      </c>
      <c r="C2395" t="s">
        <v>98</v>
      </c>
      <c r="D2395" t="n">
        <v>2</v>
      </c>
      <c r="E2395" t="s">
        <v>560</v>
      </c>
      <c r="F2395" t="n">
        <v>2028100</v>
      </c>
      <c r="G2395" t="s">
        <v>74</v>
      </c>
      <c r="H2395" t="s">
        <v>75</v>
      </c>
      <c r="I2395" t="s"/>
      <c r="J2395" t="s">
        <v>74</v>
      </c>
      <c r="K2395" t="n">
        <v>82</v>
      </c>
      <c r="L2395" t="s">
        <v>76</v>
      </c>
      <c r="M2395" t="s"/>
      <c r="N2395" t="s">
        <v>262</v>
      </c>
      <c r="O2395" t="s">
        <v>78</v>
      </c>
      <c r="P2395" t="s">
        <v>561</v>
      </c>
      <c r="Q2395" t="s"/>
      <c r="R2395" t="s">
        <v>80</v>
      </c>
      <c r="S2395" t="s">
        <v>118</v>
      </c>
      <c r="T2395" t="s">
        <v>82</v>
      </c>
      <c r="U2395" t="s"/>
      <c r="V2395" t="s">
        <v>83</v>
      </c>
      <c r="W2395" t="s">
        <v>94</v>
      </c>
      <c r="X2395" t="s"/>
      <c r="Y2395" t="s">
        <v>85</v>
      </c>
      <c r="Z2395">
        <f>HYPERLINK("https://hotelmonitor-cachepage.eclerx.com/savepage/tk_15439017696067939_sr_2151.html","info")</f>
        <v/>
      </c>
      <c r="AA2395" t="n">
        <v>132652</v>
      </c>
      <c r="AB2395" t="s"/>
      <c r="AC2395" t="s"/>
      <c r="AD2395" t="s">
        <v>86</v>
      </c>
      <c r="AE2395" t="s"/>
      <c r="AF2395" t="s"/>
      <c r="AG2395" t="s"/>
      <c r="AH2395" t="s"/>
      <c r="AI2395" t="s"/>
      <c r="AJ2395" t="s"/>
      <c r="AK2395" t="s">
        <v>87</v>
      </c>
      <c r="AL2395" t="s"/>
      <c r="AM2395" t="s"/>
      <c r="AN2395" t="s">
        <v>87</v>
      </c>
      <c r="AO2395" t="s"/>
      <c r="AP2395" t="n">
        <v>114</v>
      </c>
      <c r="AQ2395" t="s">
        <v>88</v>
      </c>
      <c r="AR2395" t="s">
        <v>110</v>
      </c>
      <c r="AS2395" t="s"/>
      <c r="AT2395" t="s">
        <v>90</v>
      </c>
      <c r="AU2395" t="s"/>
      <c r="AV2395" t="s"/>
      <c r="AW2395" t="s"/>
      <c r="AX2395" t="s"/>
      <c r="AY2395" t="n">
        <v>2311983</v>
      </c>
      <c r="AZ2395" t="s">
        <v>562</v>
      </c>
      <c r="BA2395" t="s"/>
      <c r="BB2395" t="n">
        <v>60069</v>
      </c>
      <c r="BC2395" t="n">
        <v>10.012361</v>
      </c>
      <c r="BD2395" t="n">
        <v>53.553379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92</v>
      </c>
    </row>
    <row r="2396" spans="1:70">
      <c r="A2396" t="s">
        <v>97</v>
      </c>
      <c r="B2396" t="s">
        <v>71</v>
      </c>
      <c r="C2396" t="s">
        <v>98</v>
      </c>
      <c r="D2396" t="n">
        <v>2</v>
      </c>
      <c r="E2396" t="s">
        <v>560</v>
      </c>
      <c r="F2396" t="n">
        <v>2028100</v>
      </c>
      <c r="G2396" t="s">
        <v>74</v>
      </c>
      <c r="H2396" t="s">
        <v>75</v>
      </c>
      <c r="I2396" t="s"/>
      <c r="J2396" t="s">
        <v>74</v>
      </c>
      <c r="K2396" t="n">
        <v>83</v>
      </c>
      <c r="L2396" t="s">
        <v>76</v>
      </c>
      <c r="M2396" t="s"/>
      <c r="N2396" t="s">
        <v>312</v>
      </c>
      <c r="O2396" t="s">
        <v>78</v>
      </c>
      <c r="P2396" t="s">
        <v>561</v>
      </c>
      <c r="Q2396" t="s"/>
      <c r="R2396" t="s">
        <v>80</v>
      </c>
      <c r="S2396" t="s">
        <v>120</v>
      </c>
      <c r="T2396" t="s">
        <v>82</v>
      </c>
      <c r="U2396" t="s"/>
      <c r="V2396" t="s">
        <v>83</v>
      </c>
      <c r="W2396" t="s">
        <v>94</v>
      </c>
      <c r="X2396" t="s"/>
      <c r="Y2396" t="s">
        <v>85</v>
      </c>
      <c r="Z2396">
        <f>HYPERLINK("https://hotelmonitor-cachepage.eclerx.com/savepage/tk_15439017696067939_sr_2151.html","info")</f>
        <v/>
      </c>
      <c r="AA2396" t="n">
        <v>132652</v>
      </c>
      <c r="AB2396" t="s"/>
      <c r="AC2396" t="s"/>
      <c r="AD2396" t="s">
        <v>86</v>
      </c>
      <c r="AE2396" t="s"/>
      <c r="AF2396" t="s"/>
      <c r="AG2396" t="s"/>
      <c r="AH2396" t="s"/>
      <c r="AI2396" t="s"/>
      <c r="AJ2396" t="s"/>
      <c r="AK2396" t="s">
        <v>87</v>
      </c>
      <c r="AL2396" t="s"/>
      <c r="AM2396" t="s"/>
      <c r="AN2396" t="s">
        <v>87</v>
      </c>
      <c r="AO2396" t="s"/>
      <c r="AP2396" t="n">
        <v>114</v>
      </c>
      <c r="AQ2396" t="s">
        <v>88</v>
      </c>
      <c r="AR2396" t="s">
        <v>103</v>
      </c>
      <c r="AS2396" t="s"/>
      <c r="AT2396" t="s">
        <v>90</v>
      </c>
      <c r="AU2396" t="s"/>
      <c r="AV2396" t="s"/>
      <c r="AW2396" t="s"/>
      <c r="AX2396" t="s"/>
      <c r="AY2396" t="n">
        <v>2311983</v>
      </c>
      <c r="AZ2396" t="s">
        <v>562</v>
      </c>
      <c r="BA2396" t="s"/>
      <c r="BB2396" t="n">
        <v>60069</v>
      </c>
      <c r="BC2396" t="n">
        <v>10.012361</v>
      </c>
      <c r="BD2396" t="n">
        <v>53.553379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92</v>
      </c>
    </row>
    <row r="2397" spans="1:70">
      <c r="A2397" t="s">
        <v>97</v>
      </c>
      <c r="B2397" t="s">
        <v>71</v>
      </c>
      <c r="C2397" t="s">
        <v>98</v>
      </c>
      <c r="D2397" t="n">
        <v>2</v>
      </c>
      <c r="E2397" t="s">
        <v>560</v>
      </c>
      <c r="F2397" t="n">
        <v>2028100</v>
      </c>
      <c r="G2397" t="s">
        <v>74</v>
      </c>
      <c r="H2397" t="s">
        <v>75</v>
      </c>
      <c r="I2397" t="s"/>
      <c r="J2397" t="s">
        <v>74</v>
      </c>
      <c r="K2397" t="n">
        <v>84</v>
      </c>
      <c r="L2397" t="s">
        <v>76</v>
      </c>
      <c r="M2397" t="s"/>
      <c r="N2397" t="s">
        <v>262</v>
      </c>
      <c r="O2397" t="s">
        <v>78</v>
      </c>
      <c r="P2397" t="s">
        <v>561</v>
      </c>
      <c r="Q2397" t="s"/>
      <c r="R2397" t="s">
        <v>80</v>
      </c>
      <c r="S2397" t="s">
        <v>123</v>
      </c>
      <c r="T2397" t="s">
        <v>82</v>
      </c>
      <c r="U2397" t="s"/>
      <c r="V2397" t="s">
        <v>83</v>
      </c>
      <c r="W2397" t="s">
        <v>94</v>
      </c>
      <c r="X2397" t="s"/>
      <c r="Y2397" t="s">
        <v>85</v>
      </c>
      <c r="Z2397">
        <f>HYPERLINK("https://hotelmonitor-cachepage.eclerx.com/savepage/tk_15439017696067939_sr_2151.html","info")</f>
        <v/>
      </c>
      <c r="AA2397" t="n">
        <v>132652</v>
      </c>
      <c r="AB2397" t="s"/>
      <c r="AC2397" t="s"/>
      <c r="AD2397" t="s">
        <v>86</v>
      </c>
      <c r="AE2397" t="s"/>
      <c r="AF2397" t="s"/>
      <c r="AG2397" t="s"/>
      <c r="AH2397" t="s"/>
      <c r="AI2397" t="s"/>
      <c r="AJ2397" t="s"/>
      <c r="AK2397" t="s">
        <v>87</v>
      </c>
      <c r="AL2397" t="s"/>
      <c r="AM2397" t="s"/>
      <c r="AN2397" t="s">
        <v>87</v>
      </c>
      <c r="AO2397" t="s"/>
      <c r="AP2397" t="n">
        <v>114</v>
      </c>
      <c r="AQ2397" t="s">
        <v>88</v>
      </c>
      <c r="AR2397" t="s">
        <v>116</v>
      </c>
      <c r="AS2397" t="s"/>
      <c r="AT2397" t="s">
        <v>90</v>
      </c>
      <c r="AU2397" t="s"/>
      <c r="AV2397" t="s"/>
      <c r="AW2397" t="s"/>
      <c r="AX2397" t="s"/>
      <c r="AY2397" t="n">
        <v>2311983</v>
      </c>
      <c r="AZ2397" t="s">
        <v>562</v>
      </c>
      <c r="BA2397" t="s"/>
      <c r="BB2397" t="n">
        <v>60069</v>
      </c>
      <c r="BC2397" t="n">
        <v>10.012361</v>
      </c>
      <c r="BD2397" t="n">
        <v>53.553379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92</v>
      </c>
    </row>
    <row r="2398" spans="1:70">
      <c r="A2398" t="s">
        <v>97</v>
      </c>
      <c r="B2398" t="s">
        <v>71</v>
      </c>
      <c r="C2398" t="s">
        <v>98</v>
      </c>
      <c r="D2398" t="n">
        <v>2</v>
      </c>
      <c r="E2398" t="s">
        <v>560</v>
      </c>
      <c r="F2398" t="n">
        <v>2028100</v>
      </c>
      <c r="G2398" t="s">
        <v>74</v>
      </c>
      <c r="H2398" t="s">
        <v>75</v>
      </c>
      <c r="I2398" t="s"/>
      <c r="J2398" t="s">
        <v>74</v>
      </c>
      <c r="K2398" t="n">
        <v>115</v>
      </c>
      <c r="L2398" t="s">
        <v>76</v>
      </c>
      <c r="M2398" t="s"/>
      <c r="N2398" t="s">
        <v>272</v>
      </c>
      <c r="O2398" t="s">
        <v>78</v>
      </c>
      <c r="P2398" t="s">
        <v>561</v>
      </c>
      <c r="Q2398" t="s"/>
      <c r="R2398" t="s">
        <v>80</v>
      </c>
      <c r="S2398" t="s">
        <v>285</v>
      </c>
      <c r="T2398" t="s">
        <v>82</v>
      </c>
      <c r="U2398" t="s"/>
      <c r="V2398" t="s">
        <v>83</v>
      </c>
      <c r="W2398" t="s">
        <v>94</v>
      </c>
      <c r="X2398" t="s"/>
      <c r="Y2398" t="s">
        <v>85</v>
      </c>
      <c r="Z2398">
        <f>HYPERLINK("https://hotelmonitor-cachepage.eclerx.com/savepage/tk_15439017696067939_sr_2151.html","info")</f>
        <v/>
      </c>
      <c r="AA2398" t="n">
        <v>132652</v>
      </c>
      <c r="AB2398" t="s"/>
      <c r="AC2398" t="s"/>
      <c r="AD2398" t="s">
        <v>86</v>
      </c>
      <c r="AE2398" t="s"/>
      <c r="AF2398" t="s"/>
      <c r="AG2398" t="s"/>
      <c r="AH2398" t="s"/>
      <c r="AI2398" t="s"/>
      <c r="AJ2398" t="s"/>
      <c r="AK2398" t="s">
        <v>87</v>
      </c>
      <c r="AL2398" t="s"/>
      <c r="AM2398" t="s"/>
      <c r="AN2398" t="s">
        <v>87</v>
      </c>
      <c r="AO2398" t="s"/>
      <c r="AP2398" t="n">
        <v>114</v>
      </c>
      <c r="AQ2398" t="s">
        <v>88</v>
      </c>
      <c r="AR2398" t="s">
        <v>110</v>
      </c>
      <c r="AS2398" t="s"/>
      <c r="AT2398" t="s">
        <v>90</v>
      </c>
      <c r="AU2398" t="s"/>
      <c r="AV2398" t="s"/>
      <c r="AW2398" t="s"/>
      <c r="AX2398" t="s"/>
      <c r="AY2398" t="n">
        <v>2311983</v>
      </c>
      <c r="AZ2398" t="s">
        <v>562</v>
      </c>
      <c r="BA2398" t="s"/>
      <c r="BB2398" t="n">
        <v>60069</v>
      </c>
      <c r="BC2398" t="n">
        <v>10.012361</v>
      </c>
      <c r="BD2398" t="n">
        <v>53.553379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92</v>
      </c>
    </row>
    <row r="2399" spans="1:70">
      <c r="A2399" t="s">
        <v>97</v>
      </c>
      <c r="B2399" t="s">
        <v>71</v>
      </c>
      <c r="C2399" t="s">
        <v>98</v>
      </c>
      <c r="D2399" t="n">
        <v>2</v>
      </c>
      <c r="E2399" t="s">
        <v>560</v>
      </c>
      <c r="F2399" t="n">
        <v>2028100</v>
      </c>
      <c r="G2399" t="s">
        <v>74</v>
      </c>
      <c r="H2399" t="s">
        <v>75</v>
      </c>
      <c r="I2399" t="s"/>
      <c r="J2399" t="s">
        <v>74</v>
      </c>
      <c r="K2399" t="n">
        <v>117</v>
      </c>
      <c r="L2399" t="s">
        <v>76</v>
      </c>
      <c r="M2399" t="s"/>
      <c r="N2399" t="s">
        <v>563</v>
      </c>
      <c r="O2399" t="s">
        <v>78</v>
      </c>
      <c r="P2399" t="s">
        <v>561</v>
      </c>
      <c r="Q2399" t="s"/>
      <c r="R2399" t="s">
        <v>80</v>
      </c>
      <c r="S2399" t="s">
        <v>526</v>
      </c>
      <c r="T2399" t="s">
        <v>82</v>
      </c>
      <c r="U2399" t="s"/>
      <c r="V2399" t="s">
        <v>83</v>
      </c>
      <c r="W2399" t="s">
        <v>94</v>
      </c>
      <c r="X2399" t="s"/>
      <c r="Y2399" t="s">
        <v>85</v>
      </c>
      <c r="Z2399">
        <f>HYPERLINK("https://hotelmonitor-cachepage.eclerx.com/savepage/tk_15439017696067939_sr_2151.html","info")</f>
        <v/>
      </c>
      <c r="AA2399" t="n">
        <v>132652</v>
      </c>
      <c r="AB2399" t="s"/>
      <c r="AC2399" t="s"/>
      <c r="AD2399" t="s">
        <v>86</v>
      </c>
      <c r="AE2399" t="s"/>
      <c r="AF2399" t="s"/>
      <c r="AG2399" t="s"/>
      <c r="AH2399" t="s"/>
      <c r="AI2399" t="s"/>
      <c r="AJ2399" t="s"/>
      <c r="AK2399" t="s">
        <v>87</v>
      </c>
      <c r="AL2399" t="s"/>
      <c r="AM2399" t="s"/>
      <c r="AN2399" t="s">
        <v>87</v>
      </c>
      <c r="AO2399" t="s"/>
      <c r="AP2399" t="n">
        <v>114</v>
      </c>
      <c r="AQ2399" t="s">
        <v>88</v>
      </c>
      <c r="AR2399" t="s">
        <v>121</v>
      </c>
      <c r="AS2399" t="s"/>
      <c r="AT2399" t="s">
        <v>90</v>
      </c>
      <c r="AU2399" t="s"/>
      <c r="AV2399" t="s"/>
      <c r="AW2399" t="s"/>
      <c r="AX2399" t="s"/>
      <c r="AY2399" t="n">
        <v>2311983</v>
      </c>
      <c r="AZ2399" t="s">
        <v>562</v>
      </c>
      <c r="BA2399" t="s"/>
      <c r="BB2399" t="n">
        <v>60069</v>
      </c>
      <c r="BC2399" t="n">
        <v>10.012361</v>
      </c>
      <c r="BD2399" t="n">
        <v>53.553379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92</v>
      </c>
    </row>
    <row r="2400" spans="1:70">
      <c r="A2400" t="s">
        <v>97</v>
      </c>
      <c r="B2400" t="s">
        <v>71</v>
      </c>
      <c r="C2400" t="s">
        <v>98</v>
      </c>
      <c r="D2400" t="n">
        <v>2</v>
      </c>
      <c r="E2400" t="s">
        <v>560</v>
      </c>
      <c r="F2400" t="n">
        <v>2028100</v>
      </c>
      <c r="G2400" t="s">
        <v>74</v>
      </c>
      <c r="H2400" t="s">
        <v>75</v>
      </c>
      <c r="I2400" t="s"/>
      <c r="J2400" t="s">
        <v>74</v>
      </c>
      <c r="K2400" t="n">
        <v>117</v>
      </c>
      <c r="L2400" t="s">
        <v>76</v>
      </c>
      <c r="M2400" t="s"/>
      <c r="N2400" t="s">
        <v>272</v>
      </c>
      <c r="O2400" t="s">
        <v>78</v>
      </c>
      <c r="P2400" t="s">
        <v>561</v>
      </c>
      <c r="Q2400" t="s"/>
      <c r="R2400" t="s">
        <v>80</v>
      </c>
      <c r="S2400" t="s">
        <v>526</v>
      </c>
      <c r="T2400" t="s">
        <v>82</v>
      </c>
      <c r="U2400" t="s"/>
      <c r="V2400" t="s">
        <v>83</v>
      </c>
      <c r="W2400" t="s">
        <v>94</v>
      </c>
      <c r="X2400" t="s"/>
      <c r="Y2400" t="s">
        <v>85</v>
      </c>
      <c r="Z2400">
        <f>HYPERLINK("https://hotelmonitor-cachepage.eclerx.com/savepage/tk_15439017696067939_sr_2151.html","info")</f>
        <v/>
      </c>
      <c r="AA2400" t="n">
        <v>132652</v>
      </c>
      <c r="AB2400" t="s"/>
      <c r="AC2400" t="s"/>
      <c r="AD2400" t="s">
        <v>86</v>
      </c>
      <c r="AE2400" t="s"/>
      <c r="AF2400" t="s"/>
      <c r="AG2400" t="s"/>
      <c r="AH2400" t="s"/>
      <c r="AI2400" t="s"/>
      <c r="AJ2400" t="s"/>
      <c r="AK2400" t="s">
        <v>87</v>
      </c>
      <c r="AL2400" t="s"/>
      <c r="AM2400" t="s"/>
      <c r="AN2400" t="s">
        <v>87</v>
      </c>
      <c r="AO2400" t="s"/>
      <c r="AP2400" t="n">
        <v>114</v>
      </c>
      <c r="AQ2400" t="s">
        <v>88</v>
      </c>
      <c r="AR2400" t="s">
        <v>116</v>
      </c>
      <c r="AS2400" t="s"/>
      <c r="AT2400" t="s">
        <v>90</v>
      </c>
      <c r="AU2400" t="s"/>
      <c r="AV2400" t="s"/>
      <c r="AW2400" t="s"/>
      <c r="AX2400" t="s"/>
      <c r="AY2400" t="n">
        <v>2311983</v>
      </c>
      <c r="AZ2400" t="s">
        <v>562</v>
      </c>
      <c r="BA2400" t="s"/>
      <c r="BB2400" t="n">
        <v>60069</v>
      </c>
      <c r="BC2400" t="n">
        <v>10.012361</v>
      </c>
      <c r="BD2400" t="n">
        <v>53.553379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92</v>
      </c>
    </row>
    <row r="2401" spans="1:70">
      <c r="A2401" t="s">
        <v>97</v>
      </c>
      <c r="B2401" t="s">
        <v>71</v>
      </c>
      <c r="C2401" t="s">
        <v>98</v>
      </c>
      <c r="D2401" t="n">
        <v>2</v>
      </c>
      <c r="E2401" t="s">
        <v>560</v>
      </c>
      <c r="F2401" t="n">
        <v>2028100</v>
      </c>
      <c r="G2401" t="s">
        <v>74</v>
      </c>
      <c r="H2401" t="s">
        <v>75</v>
      </c>
      <c r="I2401" t="s"/>
      <c r="J2401" t="s">
        <v>74</v>
      </c>
      <c r="K2401" t="n">
        <v>142</v>
      </c>
      <c r="L2401" t="s">
        <v>76</v>
      </c>
      <c r="M2401" t="s"/>
      <c r="N2401" t="s">
        <v>275</v>
      </c>
      <c r="O2401" t="s">
        <v>78</v>
      </c>
      <c r="P2401" t="s">
        <v>561</v>
      </c>
      <c r="Q2401" t="s"/>
      <c r="R2401" t="s">
        <v>80</v>
      </c>
      <c r="S2401" t="s">
        <v>154</v>
      </c>
      <c r="T2401" t="s">
        <v>82</v>
      </c>
      <c r="U2401" t="s"/>
      <c r="V2401" t="s">
        <v>83</v>
      </c>
      <c r="W2401" t="s">
        <v>94</v>
      </c>
      <c r="X2401" t="s"/>
      <c r="Y2401" t="s">
        <v>85</v>
      </c>
      <c r="Z2401">
        <f>HYPERLINK("https://hotelmonitor-cachepage.eclerx.com/savepage/tk_15439017696067939_sr_2151.html","info")</f>
        <v/>
      </c>
      <c r="AA2401" t="n">
        <v>132652</v>
      </c>
      <c r="AB2401" t="s"/>
      <c r="AC2401" t="s"/>
      <c r="AD2401" t="s">
        <v>86</v>
      </c>
      <c r="AE2401" t="s"/>
      <c r="AF2401" t="s"/>
      <c r="AG2401" t="s"/>
      <c r="AH2401" t="s"/>
      <c r="AI2401" t="s"/>
      <c r="AJ2401" t="s"/>
      <c r="AK2401" t="s">
        <v>87</v>
      </c>
      <c r="AL2401" t="s"/>
      <c r="AM2401" t="s"/>
      <c r="AN2401" t="s">
        <v>87</v>
      </c>
      <c r="AO2401" t="s"/>
      <c r="AP2401" t="n">
        <v>114</v>
      </c>
      <c r="AQ2401" t="s">
        <v>88</v>
      </c>
      <c r="AR2401" t="s">
        <v>110</v>
      </c>
      <c r="AS2401" t="s"/>
      <c r="AT2401" t="s">
        <v>90</v>
      </c>
      <c r="AU2401" t="s"/>
      <c r="AV2401" t="s"/>
      <c r="AW2401" t="s"/>
      <c r="AX2401" t="s"/>
      <c r="AY2401" t="n">
        <v>2311983</v>
      </c>
      <c r="AZ2401" t="s">
        <v>562</v>
      </c>
      <c r="BA2401" t="s"/>
      <c r="BB2401" t="n">
        <v>60069</v>
      </c>
      <c r="BC2401" t="n">
        <v>10.012361</v>
      </c>
      <c r="BD2401" t="n">
        <v>53.553379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92</v>
      </c>
    </row>
    <row r="2402" spans="1:70">
      <c r="A2402" t="s">
        <v>97</v>
      </c>
      <c r="B2402" t="s">
        <v>71</v>
      </c>
      <c r="C2402" t="s">
        <v>98</v>
      </c>
      <c r="D2402" t="n">
        <v>2</v>
      </c>
      <c r="E2402" t="s">
        <v>560</v>
      </c>
      <c r="F2402" t="n">
        <v>2028100</v>
      </c>
      <c r="G2402" t="s">
        <v>74</v>
      </c>
      <c r="H2402" t="s">
        <v>75</v>
      </c>
      <c r="I2402" t="s"/>
      <c r="J2402" t="s">
        <v>74</v>
      </c>
      <c r="K2402" t="n">
        <v>143</v>
      </c>
      <c r="L2402" t="s">
        <v>76</v>
      </c>
      <c r="M2402" t="s"/>
      <c r="N2402" t="s">
        <v>564</v>
      </c>
      <c r="O2402" t="s">
        <v>78</v>
      </c>
      <c r="P2402" t="s">
        <v>561</v>
      </c>
      <c r="Q2402" t="s"/>
      <c r="R2402" t="s">
        <v>80</v>
      </c>
      <c r="S2402" t="s">
        <v>155</v>
      </c>
      <c r="T2402" t="s">
        <v>82</v>
      </c>
      <c r="U2402" t="s"/>
      <c r="V2402" t="s">
        <v>83</v>
      </c>
      <c r="W2402" t="s">
        <v>94</v>
      </c>
      <c r="X2402" t="s"/>
      <c r="Y2402" t="s">
        <v>85</v>
      </c>
      <c r="Z2402">
        <f>HYPERLINK("https://hotelmonitor-cachepage.eclerx.com/savepage/tk_15439017696067939_sr_2151.html","info")</f>
        <v/>
      </c>
      <c r="AA2402" t="n">
        <v>132652</v>
      </c>
      <c r="AB2402" t="s"/>
      <c r="AC2402" t="s"/>
      <c r="AD2402" t="s">
        <v>86</v>
      </c>
      <c r="AE2402" t="s"/>
      <c r="AF2402" t="s"/>
      <c r="AG2402" t="s"/>
      <c r="AH2402" t="s"/>
      <c r="AI2402" t="s"/>
      <c r="AJ2402" t="s"/>
      <c r="AK2402" t="s">
        <v>87</v>
      </c>
      <c r="AL2402" t="s"/>
      <c r="AM2402" t="s"/>
      <c r="AN2402" t="s">
        <v>87</v>
      </c>
      <c r="AO2402" t="s"/>
      <c r="AP2402" t="n">
        <v>114</v>
      </c>
      <c r="AQ2402" t="s">
        <v>88</v>
      </c>
      <c r="AR2402" t="s">
        <v>121</v>
      </c>
      <c r="AS2402" t="s"/>
      <c r="AT2402" t="s">
        <v>90</v>
      </c>
      <c r="AU2402" t="s"/>
      <c r="AV2402" t="s"/>
      <c r="AW2402" t="s"/>
      <c r="AX2402" t="s"/>
      <c r="AY2402" t="n">
        <v>2311983</v>
      </c>
      <c r="AZ2402" t="s">
        <v>562</v>
      </c>
      <c r="BA2402" t="s"/>
      <c r="BB2402" t="n">
        <v>60069</v>
      </c>
      <c r="BC2402" t="n">
        <v>10.012361</v>
      </c>
      <c r="BD2402" t="n">
        <v>53.553379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92</v>
      </c>
    </row>
    <row r="2403" spans="1:70">
      <c r="A2403" t="s">
        <v>97</v>
      </c>
      <c r="B2403" t="s">
        <v>71</v>
      </c>
      <c r="C2403" t="s">
        <v>98</v>
      </c>
      <c r="D2403" t="n">
        <v>2</v>
      </c>
      <c r="E2403" t="s">
        <v>560</v>
      </c>
      <c r="F2403" t="n">
        <v>2028100</v>
      </c>
      <c r="G2403" t="s">
        <v>74</v>
      </c>
      <c r="H2403" t="s">
        <v>75</v>
      </c>
      <c r="I2403" t="s"/>
      <c r="J2403" t="s">
        <v>74</v>
      </c>
      <c r="K2403" t="n">
        <v>145</v>
      </c>
      <c r="L2403" t="s">
        <v>76</v>
      </c>
      <c r="M2403" t="s"/>
      <c r="N2403" t="s">
        <v>275</v>
      </c>
      <c r="O2403" t="s">
        <v>78</v>
      </c>
      <c r="P2403" t="s">
        <v>561</v>
      </c>
      <c r="Q2403" t="s"/>
      <c r="R2403" t="s">
        <v>80</v>
      </c>
      <c r="S2403" t="s">
        <v>295</v>
      </c>
      <c r="T2403" t="s">
        <v>82</v>
      </c>
      <c r="U2403" t="s"/>
      <c r="V2403" t="s">
        <v>83</v>
      </c>
      <c r="W2403" t="s">
        <v>94</v>
      </c>
      <c r="X2403" t="s"/>
      <c r="Y2403" t="s">
        <v>85</v>
      </c>
      <c r="Z2403">
        <f>HYPERLINK("https://hotelmonitor-cachepage.eclerx.com/savepage/tk_15439017696067939_sr_2151.html","info")</f>
        <v/>
      </c>
      <c r="AA2403" t="n">
        <v>132652</v>
      </c>
      <c r="AB2403" t="s"/>
      <c r="AC2403" t="s"/>
      <c r="AD2403" t="s">
        <v>86</v>
      </c>
      <c r="AE2403" t="s"/>
      <c r="AF2403" t="s"/>
      <c r="AG2403" t="s"/>
      <c r="AH2403" t="s"/>
      <c r="AI2403" t="s"/>
      <c r="AJ2403" t="s"/>
      <c r="AK2403" t="s">
        <v>87</v>
      </c>
      <c r="AL2403" t="s"/>
      <c r="AM2403" t="s"/>
      <c r="AN2403" t="s">
        <v>87</v>
      </c>
      <c r="AO2403" t="s"/>
      <c r="AP2403" t="n">
        <v>114</v>
      </c>
      <c r="AQ2403" t="s">
        <v>88</v>
      </c>
      <c r="AR2403" t="s">
        <v>116</v>
      </c>
      <c r="AS2403" t="s"/>
      <c r="AT2403" t="s">
        <v>90</v>
      </c>
      <c r="AU2403" t="s"/>
      <c r="AV2403" t="s"/>
      <c r="AW2403" t="s"/>
      <c r="AX2403" t="s"/>
      <c r="AY2403" t="n">
        <v>2311983</v>
      </c>
      <c r="AZ2403" t="s">
        <v>562</v>
      </c>
      <c r="BA2403" t="s"/>
      <c r="BB2403" t="n">
        <v>60069</v>
      </c>
      <c r="BC2403" t="n">
        <v>10.012361</v>
      </c>
      <c r="BD2403" t="n">
        <v>53.553379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92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507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84</v>
      </c>
      <c r="L2404" t="s">
        <v>76</v>
      </c>
      <c r="M2404" t="s"/>
      <c r="N2404" t="s">
        <v>77</v>
      </c>
      <c r="O2404" t="s">
        <v>78</v>
      </c>
      <c r="P2404" t="s">
        <v>507</v>
      </c>
      <c r="Q2404" t="s"/>
      <c r="R2404" t="s">
        <v>347</v>
      </c>
      <c r="S2404" t="s">
        <v>123</v>
      </c>
      <c r="T2404" t="s">
        <v>82</v>
      </c>
      <c r="U2404" t="s"/>
      <c r="V2404" t="s">
        <v>83</v>
      </c>
      <c r="W2404" t="s">
        <v>84</v>
      </c>
      <c r="X2404" t="s"/>
      <c r="Y2404" t="s">
        <v>85</v>
      </c>
      <c r="Z2404">
        <f>HYPERLINK("https://hotelmonitor-cachepage.eclerx.com/savepage/tk_15439117261978493_sr_2152.html","info")</f>
        <v/>
      </c>
      <c r="AA2404" t="n">
        <v>-2901153</v>
      </c>
      <c r="AB2404" t="s"/>
      <c r="AC2404" t="s"/>
      <c r="AD2404" t="s">
        <v>86</v>
      </c>
      <c r="AE2404" t="s"/>
      <c r="AF2404" t="s"/>
      <c r="AG2404" t="s"/>
      <c r="AH2404" t="s"/>
      <c r="AI2404" t="s"/>
      <c r="AJ2404" t="s"/>
      <c r="AK2404" t="s">
        <v>87</v>
      </c>
      <c r="AL2404" t="s"/>
      <c r="AM2404" t="s"/>
      <c r="AN2404" t="s">
        <v>87</v>
      </c>
      <c r="AO2404" t="s"/>
      <c r="AP2404" t="n">
        <v>109</v>
      </c>
      <c r="AQ2404" t="s">
        <v>88</v>
      </c>
      <c r="AR2404" t="s">
        <v>113</v>
      </c>
      <c r="AS2404" t="s"/>
      <c r="AT2404" t="s">
        <v>90</v>
      </c>
      <c r="AU2404" t="s"/>
      <c r="AV2404" t="s"/>
      <c r="AW2404" t="s"/>
      <c r="AX2404" t="s"/>
      <c r="AY2404" t="n">
        <v>2901153</v>
      </c>
      <c r="AZ2404" t="s">
        <v>508</v>
      </c>
      <c r="BA2404" t="s"/>
      <c r="BB2404" t="n">
        <v>68434</v>
      </c>
      <c r="BC2404" t="n">
        <v>10.01499</v>
      </c>
      <c r="BD2404" t="n">
        <v>53.54874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92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507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84</v>
      </c>
      <c r="L2405" t="s">
        <v>76</v>
      </c>
      <c r="M2405" t="s"/>
      <c r="N2405" t="s">
        <v>515</v>
      </c>
      <c r="O2405" t="s">
        <v>78</v>
      </c>
      <c r="P2405" t="s">
        <v>507</v>
      </c>
      <c r="Q2405" t="s"/>
      <c r="R2405" t="s">
        <v>347</v>
      </c>
      <c r="S2405" t="s">
        <v>123</v>
      </c>
      <c r="T2405" t="s">
        <v>82</v>
      </c>
      <c r="U2405" t="s"/>
      <c r="V2405" t="s">
        <v>83</v>
      </c>
      <c r="W2405" t="s">
        <v>84</v>
      </c>
      <c r="X2405" t="s"/>
      <c r="Y2405" t="s">
        <v>85</v>
      </c>
      <c r="Z2405">
        <f>HYPERLINK("https://hotelmonitor-cachepage.eclerx.com/savepage/tk_15439117261978493_sr_2152.html","info")</f>
        <v/>
      </c>
      <c r="AA2405" t="n">
        <v>-2901153</v>
      </c>
      <c r="AB2405" t="s"/>
      <c r="AC2405" t="s"/>
      <c r="AD2405" t="s">
        <v>86</v>
      </c>
      <c r="AE2405" t="s"/>
      <c r="AF2405" t="s"/>
      <c r="AG2405" t="s"/>
      <c r="AH2405" t="s"/>
      <c r="AI2405" t="s"/>
      <c r="AJ2405" t="s"/>
      <c r="AK2405" t="s">
        <v>87</v>
      </c>
      <c r="AL2405" t="s"/>
      <c r="AM2405" t="s"/>
      <c r="AN2405" t="s">
        <v>87</v>
      </c>
      <c r="AO2405" t="s"/>
      <c r="AP2405" t="n">
        <v>109</v>
      </c>
      <c r="AQ2405" t="s">
        <v>88</v>
      </c>
      <c r="AR2405" t="s">
        <v>107</v>
      </c>
      <c r="AS2405" t="s"/>
      <c r="AT2405" t="s">
        <v>90</v>
      </c>
      <c r="AU2405" t="s"/>
      <c r="AV2405" t="s"/>
      <c r="AW2405" t="s"/>
      <c r="AX2405" t="s"/>
      <c r="AY2405" t="n">
        <v>2901153</v>
      </c>
      <c r="AZ2405" t="s">
        <v>508</v>
      </c>
      <c r="BA2405" t="s"/>
      <c r="BB2405" t="n">
        <v>68434</v>
      </c>
      <c r="BC2405" t="n">
        <v>10.01499</v>
      </c>
      <c r="BD2405" t="n">
        <v>53.54874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92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507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86</v>
      </c>
      <c r="L2406" t="s">
        <v>76</v>
      </c>
      <c r="M2406" t="s"/>
      <c r="N2406" t="s">
        <v>283</v>
      </c>
      <c r="O2406" t="s">
        <v>78</v>
      </c>
      <c r="P2406" t="s">
        <v>507</v>
      </c>
      <c r="Q2406" t="s"/>
      <c r="R2406" t="s">
        <v>347</v>
      </c>
      <c r="S2406" t="s">
        <v>125</v>
      </c>
      <c r="T2406" t="s">
        <v>82</v>
      </c>
      <c r="U2406" t="s"/>
      <c r="V2406" t="s">
        <v>83</v>
      </c>
      <c r="W2406" t="s">
        <v>84</v>
      </c>
      <c r="X2406" t="s"/>
      <c r="Y2406" t="s">
        <v>85</v>
      </c>
      <c r="Z2406">
        <f>HYPERLINK("https://hotelmonitor-cachepage.eclerx.com/savepage/tk_15439117261978493_sr_2152.html","info")</f>
        <v/>
      </c>
      <c r="AA2406" t="n">
        <v>-2901153</v>
      </c>
      <c r="AB2406" t="s"/>
      <c r="AC2406" t="s"/>
      <c r="AD2406" t="s">
        <v>86</v>
      </c>
      <c r="AE2406" t="s"/>
      <c r="AF2406" t="s"/>
      <c r="AG2406" t="s"/>
      <c r="AH2406" t="s"/>
      <c r="AI2406" t="s"/>
      <c r="AJ2406" t="s"/>
      <c r="AK2406" t="s">
        <v>87</v>
      </c>
      <c r="AL2406" t="s"/>
      <c r="AM2406" t="s"/>
      <c r="AN2406" t="s">
        <v>87</v>
      </c>
      <c r="AO2406" t="s"/>
      <c r="AP2406" t="n">
        <v>109</v>
      </c>
      <c r="AQ2406" t="s">
        <v>88</v>
      </c>
      <c r="AR2406" t="s">
        <v>103</v>
      </c>
      <c r="AS2406" t="s"/>
      <c r="AT2406" t="s">
        <v>90</v>
      </c>
      <c r="AU2406" t="s"/>
      <c r="AV2406" t="s"/>
      <c r="AW2406" t="s"/>
      <c r="AX2406" t="s"/>
      <c r="AY2406" t="n">
        <v>2901153</v>
      </c>
      <c r="AZ2406" t="s">
        <v>508</v>
      </c>
      <c r="BA2406" t="s"/>
      <c r="BB2406" t="n">
        <v>68434</v>
      </c>
      <c r="BC2406" t="n">
        <v>10.01499</v>
      </c>
      <c r="BD2406" t="n">
        <v>53.54874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92</v>
      </c>
    </row>
    <row r="2407" spans="1:70">
      <c r="A2407" t="s">
        <v>97</v>
      </c>
      <c r="B2407" t="s">
        <v>71</v>
      </c>
      <c r="C2407" t="s">
        <v>98</v>
      </c>
      <c r="D2407" t="n">
        <v>2</v>
      </c>
      <c r="E2407" t="s">
        <v>346</v>
      </c>
      <c r="F2407" t="n">
        <v>2028136</v>
      </c>
      <c r="G2407" t="s">
        <v>74</v>
      </c>
      <c r="H2407" t="s">
        <v>75</v>
      </c>
      <c r="I2407" t="s"/>
      <c r="J2407" t="s">
        <v>74</v>
      </c>
      <c r="K2407" t="n">
        <v>78</v>
      </c>
      <c r="L2407" t="s">
        <v>76</v>
      </c>
      <c r="M2407" t="s"/>
      <c r="N2407" t="s">
        <v>77</v>
      </c>
      <c r="O2407" t="s">
        <v>78</v>
      </c>
      <c r="P2407" t="s">
        <v>346</v>
      </c>
      <c r="Q2407" t="s"/>
      <c r="R2407" t="s">
        <v>347</v>
      </c>
      <c r="S2407" t="s">
        <v>307</v>
      </c>
      <c r="T2407" t="s">
        <v>82</v>
      </c>
      <c r="U2407" t="s"/>
      <c r="V2407" t="s">
        <v>83</v>
      </c>
      <c r="W2407" t="s">
        <v>94</v>
      </c>
      <c r="X2407" t="s"/>
      <c r="Y2407" t="s">
        <v>85</v>
      </c>
      <c r="Z2407">
        <f>HYPERLINK("https://hotelmonitor-cachepage.eclerx.com/savepage/tk_15439015893340137_sr_2151.html","info")</f>
        <v/>
      </c>
      <c r="AA2407" t="n">
        <v>373733</v>
      </c>
      <c r="AB2407" t="s"/>
      <c r="AC2407" t="s"/>
      <c r="AD2407" t="s">
        <v>86</v>
      </c>
      <c r="AE2407" t="s"/>
      <c r="AF2407" t="s"/>
      <c r="AG2407" t="s"/>
      <c r="AH2407" t="s"/>
      <c r="AI2407" t="s"/>
      <c r="AJ2407" t="s"/>
      <c r="AK2407" t="s">
        <v>87</v>
      </c>
      <c r="AL2407" t="s"/>
      <c r="AM2407" t="s"/>
      <c r="AN2407" t="s">
        <v>87</v>
      </c>
      <c r="AO2407" t="s"/>
      <c r="AP2407" t="n">
        <v>54</v>
      </c>
      <c r="AQ2407" t="s">
        <v>88</v>
      </c>
      <c r="AR2407" t="s">
        <v>121</v>
      </c>
      <c r="AS2407" t="s"/>
      <c r="AT2407" t="s">
        <v>90</v>
      </c>
      <c r="AU2407" t="s"/>
      <c r="AV2407" t="s"/>
      <c r="AW2407" t="s"/>
      <c r="AX2407" t="s"/>
      <c r="AY2407" t="n">
        <v>2311917</v>
      </c>
      <c r="AZ2407" t="s">
        <v>348</v>
      </c>
      <c r="BA2407" t="s"/>
      <c r="BB2407" t="n">
        <v>28907</v>
      </c>
      <c r="BC2407" t="n">
        <v>10.010599</v>
      </c>
      <c r="BD2407" t="n">
        <v>53.647315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92</v>
      </c>
    </row>
    <row r="2408" spans="1:70">
      <c r="A2408" t="s">
        <v>97</v>
      </c>
      <c r="B2408" t="s">
        <v>71</v>
      </c>
      <c r="C2408" t="s">
        <v>98</v>
      </c>
      <c r="D2408" t="n">
        <v>2</v>
      </c>
      <c r="E2408" t="s">
        <v>346</v>
      </c>
      <c r="F2408" t="n">
        <v>2028136</v>
      </c>
      <c r="G2408" t="s">
        <v>74</v>
      </c>
      <c r="H2408" t="s">
        <v>75</v>
      </c>
      <c r="I2408" t="s"/>
      <c r="J2408" t="s">
        <v>74</v>
      </c>
      <c r="K2408" t="n">
        <v>83</v>
      </c>
      <c r="L2408" t="s">
        <v>76</v>
      </c>
      <c r="M2408" t="s"/>
      <c r="N2408" t="s">
        <v>349</v>
      </c>
      <c r="O2408" t="s">
        <v>78</v>
      </c>
      <c r="P2408" t="s">
        <v>346</v>
      </c>
      <c r="Q2408" t="s"/>
      <c r="R2408" t="s">
        <v>347</v>
      </c>
      <c r="S2408" t="s">
        <v>120</v>
      </c>
      <c r="T2408" t="s">
        <v>82</v>
      </c>
      <c r="U2408" t="s"/>
      <c r="V2408" t="s">
        <v>83</v>
      </c>
      <c r="W2408" t="s">
        <v>94</v>
      </c>
      <c r="X2408" t="s"/>
      <c r="Y2408" t="s">
        <v>85</v>
      </c>
      <c r="Z2408">
        <f>HYPERLINK("https://hotelmonitor-cachepage.eclerx.com/savepage/tk_15439015893340137_sr_2151.html","info")</f>
        <v/>
      </c>
      <c r="AA2408" t="n">
        <v>373733</v>
      </c>
      <c r="AB2408" t="s"/>
      <c r="AC2408" t="s"/>
      <c r="AD2408" t="s">
        <v>86</v>
      </c>
      <c r="AE2408" t="s"/>
      <c r="AF2408" t="s"/>
      <c r="AG2408" t="s"/>
      <c r="AH2408" t="s"/>
      <c r="AI2408" t="s"/>
      <c r="AJ2408" t="s"/>
      <c r="AK2408" t="s">
        <v>87</v>
      </c>
      <c r="AL2408" t="s"/>
      <c r="AM2408" t="s"/>
      <c r="AN2408" t="s">
        <v>87</v>
      </c>
      <c r="AO2408" t="s"/>
      <c r="AP2408" t="n">
        <v>54</v>
      </c>
      <c r="AQ2408" t="s">
        <v>88</v>
      </c>
      <c r="AR2408" t="s">
        <v>113</v>
      </c>
      <c r="AS2408" t="s"/>
      <c r="AT2408" t="s">
        <v>90</v>
      </c>
      <c r="AU2408" t="s"/>
      <c r="AV2408" t="s"/>
      <c r="AW2408" t="s"/>
      <c r="AX2408" t="s"/>
      <c r="AY2408" t="n">
        <v>2311917</v>
      </c>
      <c r="AZ2408" t="s">
        <v>348</v>
      </c>
      <c r="BA2408" t="s"/>
      <c r="BB2408" t="n">
        <v>28907</v>
      </c>
      <c r="BC2408" t="n">
        <v>10.010599</v>
      </c>
      <c r="BD2408" t="n">
        <v>53.647315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92</v>
      </c>
    </row>
    <row r="2409" spans="1:70">
      <c r="A2409" t="s">
        <v>97</v>
      </c>
      <c r="B2409" t="s">
        <v>71</v>
      </c>
      <c r="C2409" t="s">
        <v>98</v>
      </c>
      <c r="D2409" t="n">
        <v>2</v>
      </c>
      <c r="E2409" t="s">
        <v>346</v>
      </c>
      <c r="F2409" t="n">
        <v>2028136</v>
      </c>
      <c r="G2409" t="s">
        <v>74</v>
      </c>
      <c r="H2409" t="s">
        <v>75</v>
      </c>
      <c r="I2409" t="s"/>
      <c r="J2409" t="s">
        <v>74</v>
      </c>
      <c r="K2409" t="n">
        <v>84</v>
      </c>
      <c r="L2409" t="s">
        <v>76</v>
      </c>
      <c r="M2409" t="s"/>
      <c r="N2409" t="s">
        <v>312</v>
      </c>
      <c r="O2409" t="s">
        <v>78</v>
      </c>
      <c r="P2409" t="s">
        <v>346</v>
      </c>
      <c r="Q2409" t="s"/>
      <c r="R2409" t="s">
        <v>347</v>
      </c>
      <c r="S2409" t="s">
        <v>123</v>
      </c>
      <c r="T2409" t="s">
        <v>82</v>
      </c>
      <c r="U2409" t="s"/>
      <c r="V2409" t="s">
        <v>83</v>
      </c>
      <c r="W2409" t="s">
        <v>94</v>
      </c>
      <c r="X2409" t="s"/>
      <c r="Y2409" t="s">
        <v>85</v>
      </c>
      <c r="Z2409">
        <f>HYPERLINK("https://hotelmonitor-cachepage.eclerx.com/savepage/tk_15439015893340137_sr_2151.html","info")</f>
        <v/>
      </c>
      <c r="AA2409" t="n">
        <v>373733</v>
      </c>
      <c r="AB2409" t="s"/>
      <c r="AC2409" t="s"/>
      <c r="AD2409" t="s">
        <v>86</v>
      </c>
      <c r="AE2409" t="s"/>
      <c r="AF2409" t="s"/>
      <c r="AG2409" t="s"/>
      <c r="AH2409" t="s"/>
      <c r="AI2409" t="s"/>
      <c r="AJ2409" t="s"/>
      <c r="AK2409" t="s">
        <v>87</v>
      </c>
      <c r="AL2409" t="s"/>
      <c r="AM2409" t="s"/>
      <c r="AN2409" t="s">
        <v>87</v>
      </c>
      <c r="AO2409" t="s"/>
      <c r="AP2409" t="n">
        <v>54</v>
      </c>
      <c r="AQ2409" t="s">
        <v>88</v>
      </c>
      <c r="AR2409" t="s">
        <v>103</v>
      </c>
      <c r="AS2409" t="s"/>
      <c r="AT2409" t="s">
        <v>90</v>
      </c>
      <c r="AU2409" t="s"/>
      <c r="AV2409" t="s"/>
      <c r="AW2409" t="s"/>
      <c r="AX2409" t="s"/>
      <c r="AY2409" t="n">
        <v>2311917</v>
      </c>
      <c r="AZ2409" t="s">
        <v>348</v>
      </c>
      <c r="BA2409" t="s"/>
      <c r="BB2409" t="n">
        <v>28907</v>
      </c>
      <c r="BC2409" t="n">
        <v>10.010599</v>
      </c>
      <c r="BD2409" t="n">
        <v>53.647315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92</v>
      </c>
    </row>
    <row r="2410" spans="1:70">
      <c r="A2410" t="s">
        <v>97</v>
      </c>
      <c r="B2410" t="s">
        <v>71</v>
      </c>
      <c r="C2410" t="s">
        <v>98</v>
      </c>
      <c r="D2410" t="n">
        <v>2</v>
      </c>
      <c r="E2410" t="s">
        <v>346</v>
      </c>
      <c r="F2410" t="n">
        <v>2028136</v>
      </c>
      <c r="G2410" t="s">
        <v>74</v>
      </c>
      <c r="H2410" t="s">
        <v>75</v>
      </c>
      <c r="I2410" t="s"/>
      <c r="J2410" t="s">
        <v>74</v>
      </c>
      <c r="K2410" t="n">
        <v>86</v>
      </c>
      <c r="L2410" t="s">
        <v>76</v>
      </c>
      <c r="M2410" t="s"/>
      <c r="N2410" t="s">
        <v>77</v>
      </c>
      <c r="O2410" t="s">
        <v>78</v>
      </c>
      <c r="P2410" t="s">
        <v>346</v>
      </c>
      <c r="Q2410" t="s"/>
      <c r="R2410" t="s">
        <v>347</v>
      </c>
      <c r="S2410" t="s">
        <v>125</v>
      </c>
      <c r="T2410" t="s">
        <v>82</v>
      </c>
      <c r="U2410" t="s"/>
      <c r="V2410" t="s">
        <v>83</v>
      </c>
      <c r="W2410" t="s">
        <v>94</v>
      </c>
      <c r="X2410" t="s"/>
      <c r="Y2410" t="s">
        <v>85</v>
      </c>
      <c r="Z2410">
        <f>HYPERLINK("https://hotelmonitor-cachepage.eclerx.com/savepage/tk_15439015893340137_sr_2151.html","info")</f>
        <v/>
      </c>
      <c r="AA2410" t="n">
        <v>373733</v>
      </c>
      <c r="AB2410" t="s"/>
      <c r="AC2410" t="s"/>
      <c r="AD2410" t="s">
        <v>86</v>
      </c>
      <c r="AE2410" t="s"/>
      <c r="AF2410" t="s"/>
      <c r="AG2410" t="s"/>
      <c r="AH2410" t="s"/>
      <c r="AI2410" t="s"/>
      <c r="AJ2410" t="s"/>
      <c r="AK2410" t="s">
        <v>87</v>
      </c>
      <c r="AL2410" t="s"/>
      <c r="AM2410" t="s"/>
      <c r="AN2410" t="s">
        <v>87</v>
      </c>
      <c r="AO2410" t="s"/>
      <c r="AP2410" t="n">
        <v>54</v>
      </c>
      <c r="AQ2410" t="s">
        <v>88</v>
      </c>
      <c r="AR2410" t="s">
        <v>140</v>
      </c>
      <c r="AS2410" t="s"/>
      <c r="AT2410" t="s">
        <v>90</v>
      </c>
      <c r="AU2410" t="s"/>
      <c r="AV2410" t="s"/>
      <c r="AW2410" t="s"/>
      <c r="AX2410" t="s"/>
      <c r="AY2410" t="n">
        <v>2311917</v>
      </c>
      <c r="AZ2410" t="s">
        <v>348</v>
      </c>
      <c r="BA2410" t="s"/>
      <c r="BB2410" t="n">
        <v>28907</v>
      </c>
      <c r="BC2410" t="n">
        <v>10.010599</v>
      </c>
      <c r="BD2410" t="n">
        <v>53.647315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92</v>
      </c>
    </row>
    <row r="2411" spans="1:70">
      <c r="A2411" t="s">
        <v>97</v>
      </c>
      <c r="B2411" t="s">
        <v>71</v>
      </c>
      <c r="C2411" t="s">
        <v>98</v>
      </c>
      <c r="D2411" t="n">
        <v>2</v>
      </c>
      <c r="E2411" t="s">
        <v>346</v>
      </c>
      <c r="F2411" t="n">
        <v>2028136</v>
      </c>
      <c r="G2411" t="s">
        <v>74</v>
      </c>
      <c r="H2411" t="s">
        <v>75</v>
      </c>
      <c r="I2411" t="s"/>
      <c r="J2411" t="s">
        <v>74</v>
      </c>
      <c r="K2411" t="n">
        <v>86</v>
      </c>
      <c r="L2411" t="s">
        <v>76</v>
      </c>
      <c r="M2411" t="s"/>
      <c r="N2411" t="s">
        <v>77</v>
      </c>
      <c r="O2411" t="s">
        <v>78</v>
      </c>
      <c r="P2411" t="s">
        <v>346</v>
      </c>
      <c r="Q2411" t="s"/>
      <c r="R2411" t="s">
        <v>347</v>
      </c>
      <c r="S2411" t="s">
        <v>125</v>
      </c>
      <c r="T2411" t="s">
        <v>82</v>
      </c>
      <c r="U2411" t="s"/>
      <c r="V2411" t="s">
        <v>83</v>
      </c>
      <c r="W2411" t="s">
        <v>94</v>
      </c>
      <c r="X2411" t="s"/>
      <c r="Y2411" t="s">
        <v>85</v>
      </c>
      <c r="Z2411">
        <f>HYPERLINK("https://hotelmonitor-cachepage.eclerx.com/savepage/tk_15439015893340137_sr_2151.html","info")</f>
        <v/>
      </c>
      <c r="AA2411" t="n">
        <v>373733</v>
      </c>
      <c r="AB2411" t="s"/>
      <c r="AC2411" t="s"/>
      <c r="AD2411" t="s">
        <v>86</v>
      </c>
      <c r="AE2411" t="s"/>
      <c r="AF2411" t="s"/>
      <c r="AG2411" t="s"/>
      <c r="AH2411" t="s"/>
      <c r="AI2411" t="s"/>
      <c r="AJ2411" t="s"/>
      <c r="AK2411" t="s">
        <v>87</v>
      </c>
      <c r="AL2411" t="s"/>
      <c r="AM2411" t="s"/>
      <c r="AN2411" t="s">
        <v>87</v>
      </c>
      <c r="AO2411" t="s"/>
      <c r="AP2411" t="n">
        <v>54</v>
      </c>
      <c r="AQ2411" t="s">
        <v>88</v>
      </c>
      <c r="AR2411" t="s">
        <v>186</v>
      </c>
      <c r="AS2411" t="s"/>
      <c r="AT2411" t="s">
        <v>90</v>
      </c>
      <c r="AU2411" t="s"/>
      <c r="AV2411" t="s"/>
      <c r="AW2411" t="s"/>
      <c r="AX2411" t="s"/>
      <c r="AY2411" t="n">
        <v>2311917</v>
      </c>
      <c r="AZ2411" t="s">
        <v>348</v>
      </c>
      <c r="BA2411" t="s"/>
      <c r="BB2411" t="n">
        <v>28907</v>
      </c>
      <c r="BC2411" t="n">
        <v>10.010599</v>
      </c>
      <c r="BD2411" t="n">
        <v>53.647315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92</v>
      </c>
    </row>
    <row r="2412" spans="1:70">
      <c r="A2412" t="s">
        <v>97</v>
      </c>
      <c r="B2412" t="s">
        <v>71</v>
      </c>
      <c r="C2412" t="s">
        <v>98</v>
      </c>
      <c r="D2412" t="n">
        <v>2</v>
      </c>
      <c r="E2412" t="s">
        <v>346</v>
      </c>
      <c r="F2412" t="n">
        <v>2028136</v>
      </c>
      <c r="G2412" t="s">
        <v>74</v>
      </c>
      <c r="H2412" t="s">
        <v>75</v>
      </c>
      <c r="I2412" t="s"/>
      <c r="J2412" t="s">
        <v>74</v>
      </c>
      <c r="K2412" t="n">
        <v>107</v>
      </c>
      <c r="L2412" t="s">
        <v>76</v>
      </c>
      <c r="M2412" t="s"/>
      <c r="N2412" t="s">
        <v>77</v>
      </c>
      <c r="O2412" t="s">
        <v>78</v>
      </c>
      <c r="P2412" t="s">
        <v>346</v>
      </c>
      <c r="Q2412" t="s"/>
      <c r="R2412" t="s">
        <v>347</v>
      </c>
      <c r="S2412" t="s">
        <v>268</v>
      </c>
      <c r="T2412" t="s">
        <v>82</v>
      </c>
      <c r="U2412" t="s"/>
      <c r="V2412" t="s">
        <v>83</v>
      </c>
      <c r="W2412" t="s">
        <v>84</v>
      </c>
      <c r="X2412" t="s"/>
      <c r="Y2412" t="s">
        <v>85</v>
      </c>
      <c r="Z2412">
        <f>HYPERLINK("https://hotelmonitor-cachepage.eclerx.com/savepage/tk_15439015893340137_sr_2151.html","info")</f>
        <v/>
      </c>
      <c r="AA2412" t="n">
        <v>373733</v>
      </c>
      <c r="AB2412" t="s"/>
      <c r="AC2412" t="s"/>
      <c r="AD2412" t="s">
        <v>86</v>
      </c>
      <c r="AE2412" t="s"/>
      <c r="AF2412" t="s"/>
      <c r="AG2412" t="s"/>
      <c r="AH2412" t="s"/>
      <c r="AI2412" t="s"/>
      <c r="AJ2412" t="s"/>
      <c r="AK2412" t="s">
        <v>87</v>
      </c>
      <c r="AL2412" t="s"/>
      <c r="AM2412" t="s"/>
      <c r="AN2412" t="s">
        <v>87</v>
      </c>
      <c r="AO2412" t="s"/>
      <c r="AP2412" t="n">
        <v>54</v>
      </c>
      <c r="AQ2412" t="s">
        <v>88</v>
      </c>
      <c r="AR2412" t="s">
        <v>121</v>
      </c>
      <c r="AS2412" t="s"/>
      <c r="AT2412" t="s">
        <v>90</v>
      </c>
      <c r="AU2412" t="s"/>
      <c r="AV2412" t="s"/>
      <c r="AW2412" t="s"/>
      <c r="AX2412" t="s"/>
      <c r="AY2412" t="n">
        <v>2311917</v>
      </c>
      <c r="AZ2412" t="s">
        <v>348</v>
      </c>
      <c r="BA2412" t="s"/>
      <c r="BB2412" t="n">
        <v>28907</v>
      </c>
      <c r="BC2412" t="n">
        <v>10.010599</v>
      </c>
      <c r="BD2412" t="n">
        <v>53.647315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92</v>
      </c>
    </row>
    <row r="2413" spans="1:70">
      <c r="A2413" t="s">
        <v>97</v>
      </c>
      <c r="B2413" t="s">
        <v>71</v>
      </c>
      <c r="C2413" t="s">
        <v>98</v>
      </c>
      <c r="D2413" t="n">
        <v>2</v>
      </c>
      <c r="E2413" t="s">
        <v>346</v>
      </c>
      <c r="F2413" t="n">
        <v>2028136</v>
      </c>
      <c r="G2413" t="s">
        <v>74</v>
      </c>
      <c r="H2413" t="s">
        <v>75</v>
      </c>
      <c r="I2413" t="s"/>
      <c r="J2413" t="s">
        <v>74</v>
      </c>
      <c r="K2413" t="n">
        <v>113</v>
      </c>
      <c r="L2413" t="s">
        <v>76</v>
      </c>
      <c r="M2413" t="s"/>
      <c r="N2413" t="s">
        <v>351</v>
      </c>
      <c r="O2413" t="s">
        <v>78</v>
      </c>
      <c r="P2413" t="s">
        <v>346</v>
      </c>
      <c r="Q2413" t="s"/>
      <c r="R2413" t="s">
        <v>347</v>
      </c>
      <c r="S2413" t="s">
        <v>152</v>
      </c>
      <c r="T2413" t="s">
        <v>82</v>
      </c>
      <c r="U2413" t="s"/>
      <c r="V2413" t="s">
        <v>83</v>
      </c>
      <c r="W2413" t="s">
        <v>84</v>
      </c>
      <c r="X2413" t="s"/>
      <c r="Y2413" t="s">
        <v>85</v>
      </c>
      <c r="Z2413">
        <f>HYPERLINK("https://hotelmonitor-cachepage.eclerx.com/savepage/tk_15439015893340137_sr_2151.html","info")</f>
        <v/>
      </c>
      <c r="AA2413" t="n">
        <v>373733</v>
      </c>
      <c r="AB2413" t="s"/>
      <c r="AC2413" t="s"/>
      <c r="AD2413" t="s">
        <v>86</v>
      </c>
      <c r="AE2413" t="s"/>
      <c r="AF2413" t="s"/>
      <c r="AG2413" t="s"/>
      <c r="AH2413" t="s"/>
      <c r="AI2413" t="s"/>
      <c r="AJ2413" t="s"/>
      <c r="AK2413" t="s">
        <v>87</v>
      </c>
      <c r="AL2413" t="s"/>
      <c r="AM2413" t="s"/>
      <c r="AN2413" t="s">
        <v>87</v>
      </c>
      <c r="AO2413" t="s"/>
      <c r="AP2413" t="n">
        <v>54</v>
      </c>
      <c r="AQ2413" t="s">
        <v>88</v>
      </c>
      <c r="AR2413" t="s">
        <v>110</v>
      </c>
      <c r="AS2413" t="s"/>
      <c r="AT2413" t="s">
        <v>90</v>
      </c>
      <c r="AU2413" t="s"/>
      <c r="AV2413" t="s"/>
      <c r="AW2413" t="s"/>
      <c r="AX2413" t="s"/>
      <c r="AY2413" t="n">
        <v>2311917</v>
      </c>
      <c r="AZ2413" t="s">
        <v>348</v>
      </c>
      <c r="BA2413" t="s"/>
      <c r="BB2413" t="n">
        <v>28907</v>
      </c>
      <c r="BC2413" t="n">
        <v>10.010599</v>
      </c>
      <c r="BD2413" t="n">
        <v>53.647315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92</v>
      </c>
    </row>
    <row r="2414" spans="1:70">
      <c r="A2414" t="s">
        <v>97</v>
      </c>
      <c r="B2414" t="s">
        <v>71</v>
      </c>
      <c r="C2414" t="s">
        <v>98</v>
      </c>
      <c r="D2414" t="n">
        <v>2</v>
      </c>
      <c r="E2414" t="s">
        <v>346</v>
      </c>
      <c r="F2414" t="n">
        <v>2028136</v>
      </c>
      <c r="G2414" t="s">
        <v>74</v>
      </c>
      <c r="H2414" t="s">
        <v>75</v>
      </c>
      <c r="I2414" t="s"/>
      <c r="J2414" t="s">
        <v>74</v>
      </c>
      <c r="K2414" t="n">
        <v>116</v>
      </c>
      <c r="L2414" t="s">
        <v>76</v>
      </c>
      <c r="M2414" t="s"/>
      <c r="N2414" t="s">
        <v>349</v>
      </c>
      <c r="O2414" t="s">
        <v>78</v>
      </c>
      <c r="P2414" t="s">
        <v>346</v>
      </c>
      <c r="Q2414" t="s"/>
      <c r="R2414" t="s">
        <v>347</v>
      </c>
      <c r="S2414" t="s">
        <v>132</v>
      </c>
      <c r="T2414" t="s">
        <v>82</v>
      </c>
      <c r="U2414" t="s"/>
      <c r="V2414" t="s">
        <v>83</v>
      </c>
      <c r="W2414" t="s">
        <v>84</v>
      </c>
      <c r="X2414" t="s"/>
      <c r="Y2414" t="s">
        <v>85</v>
      </c>
      <c r="Z2414">
        <f>HYPERLINK("https://hotelmonitor-cachepage.eclerx.com/savepage/tk_15439015893340137_sr_2151.html","info")</f>
        <v/>
      </c>
      <c r="AA2414" t="n">
        <v>373733</v>
      </c>
      <c r="AB2414" t="s"/>
      <c r="AC2414" t="s"/>
      <c r="AD2414" t="s">
        <v>86</v>
      </c>
      <c r="AE2414" t="s"/>
      <c r="AF2414" t="s"/>
      <c r="AG2414" t="s"/>
      <c r="AH2414" t="s"/>
      <c r="AI2414" t="s"/>
      <c r="AJ2414" t="s"/>
      <c r="AK2414" t="s">
        <v>87</v>
      </c>
      <c r="AL2414" t="s"/>
      <c r="AM2414" t="s"/>
      <c r="AN2414" t="s">
        <v>87</v>
      </c>
      <c r="AO2414" t="s"/>
      <c r="AP2414" t="n">
        <v>54</v>
      </c>
      <c r="AQ2414" t="s">
        <v>88</v>
      </c>
      <c r="AR2414" t="s">
        <v>113</v>
      </c>
      <c r="AS2414" t="s"/>
      <c r="AT2414" t="s">
        <v>90</v>
      </c>
      <c r="AU2414" t="s"/>
      <c r="AV2414" t="s"/>
      <c r="AW2414" t="s"/>
      <c r="AX2414" t="s"/>
      <c r="AY2414" t="n">
        <v>2311917</v>
      </c>
      <c r="AZ2414" t="s">
        <v>348</v>
      </c>
      <c r="BA2414" t="s"/>
      <c r="BB2414" t="n">
        <v>28907</v>
      </c>
      <c r="BC2414" t="n">
        <v>10.010599</v>
      </c>
      <c r="BD2414" t="n">
        <v>53.647315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92</v>
      </c>
    </row>
    <row r="2415" spans="1:70">
      <c r="A2415" t="s">
        <v>97</v>
      </c>
      <c r="B2415" t="s">
        <v>71</v>
      </c>
      <c r="C2415" t="s">
        <v>98</v>
      </c>
      <c r="D2415" t="n">
        <v>2</v>
      </c>
      <c r="E2415" t="s">
        <v>346</v>
      </c>
      <c r="F2415" t="n">
        <v>2028136</v>
      </c>
      <c r="G2415" t="s">
        <v>74</v>
      </c>
      <c r="H2415" t="s">
        <v>75</v>
      </c>
      <c r="I2415" t="s"/>
      <c r="J2415" t="s">
        <v>74</v>
      </c>
      <c r="K2415" t="n">
        <v>116</v>
      </c>
      <c r="L2415" t="s">
        <v>76</v>
      </c>
      <c r="M2415" t="s"/>
      <c r="N2415" t="s">
        <v>77</v>
      </c>
      <c r="O2415" t="s">
        <v>78</v>
      </c>
      <c r="P2415" t="s">
        <v>346</v>
      </c>
      <c r="Q2415" t="s"/>
      <c r="R2415" t="s">
        <v>347</v>
      </c>
      <c r="S2415" t="s">
        <v>132</v>
      </c>
      <c r="T2415" t="s">
        <v>82</v>
      </c>
      <c r="U2415" t="s"/>
      <c r="V2415" t="s">
        <v>83</v>
      </c>
      <c r="W2415" t="s">
        <v>84</v>
      </c>
      <c r="X2415" t="s"/>
      <c r="Y2415" t="s">
        <v>85</v>
      </c>
      <c r="Z2415">
        <f>HYPERLINK("https://hotelmonitor-cachepage.eclerx.com/savepage/tk_15439015893340137_sr_2151.html","info")</f>
        <v/>
      </c>
      <c r="AA2415" t="n">
        <v>373733</v>
      </c>
      <c r="AB2415" t="s"/>
      <c r="AC2415" t="s"/>
      <c r="AD2415" t="s">
        <v>86</v>
      </c>
      <c r="AE2415" t="s"/>
      <c r="AF2415" t="s"/>
      <c r="AG2415" t="s"/>
      <c r="AH2415" t="s"/>
      <c r="AI2415" t="s"/>
      <c r="AJ2415" t="s"/>
      <c r="AK2415" t="s">
        <v>87</v>
      </c>
      <c r="AL2415" t="s"/>
      <c r="AM2415" t="s"/>
      <c r="AN2415" t="s">
        <v>87</v>
      </c>
      <c r="AO2415" t="s"/>
      <c r="AP2415" t="n">
        <v>54</v>
      </c>
      <c r="AQ2415" t="s">
        <v>88</v>
      </c>
      <c r="AR2415" t="s">
        <v>119</v>
      </c>
      <c r="AS2415" t="s"/>
      <c r="AT2415" t="s">
        <v>90</v>
      </c>
      <c r="AU2415" t="s"/>
      <c r="AV2415" t="s"/>
      <c r="AW2415" t="s"/>
      <c r="AX2415" t="s"/>
      <c r="AY2415" t="n">
        <v>2311917</v>
      </c>
      <c r="AZ2415" t="s">
        <v>348</v>
      </c>
      <c r="BA2415" t="s"/>
      <c r="BB2415" t="n">
        <v>28907</v>
      </c>
      <c r="BC2415" t="n">
        <v>10.010599</v>
      </c>
      <c r="BD2415" t="n">
        <v>53.647315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92</v>
      </c>
    </row>
    <row r="2416" spans="1:70">
      <c r="A2416" t="s">
        <v>97</v>
      </c>
      <c r="B2416" t="s">
        <v>71</v>
      </c>
      <c r="C2416" t="s">
        <v>98</v>
      </c>
      <c r="D2416" t="n">
        <v>2</v>
      </c>
      <c r="E2416" t="s">
        <v>346</v>
      </c>
      <c r="F2416" t="n">
        <v>2028136</v>
      </c>
      <c r="G2416" t="s">
        <v>74</v>
      </c>
      <c r="H2416" t="s">
        <v>75</v>
      </c>
      <c r="I2416" t="s"/>
      <c r="J2416" t="s">
        <v>74</v>
      </c>
      <c r="K2416" t="n">
        <v>117</v>
      </c>
      <c r="L2416" t="s">
        <v>76</v>
      </c>
      <c r="M2416" t="s"/>
      <c r="N2416" t="s">
        <v>312</v>
      </c>
      <c r="O2416" t="s">
        <v>78</v>
      </c>
      <c r="P2416" t="s">
        <v>346</v>
      </c>
      <c r="Q2416" t="s"/>
      <c r="R2416" t="s">
        <v>347</v>
      </c>
      <c r="S2416" t="s">
        <v>526</v>
      </c>
      <c r="T2416" t="s">
        <v>82</v>
      </c>
      <c r="U2416" t="s"/>
      <c r="V2416" t="s">
        <v>83</v>
      </c>
      <c r="W2416" t="s">
        <v>84</v>
      </c>
      <c r="X2416" t="s"/>
      <c r="Y2416" t="s">
        <v>85</v>
      </c>
      <c r="Z2416">
        <f>HYPERLINK("https://hotelmonitor-cachepage.eclerx.com/savepage/tk_15439015893340137_sr_2151.html","info")</f>
        <v/>
      </c>
      <c r="AA2416" t="n">
        <v>373733</v>
      </c>
      <c r="AB2416" t="s"/>
      <c r="AC2416" t="s"/>
      <c r="AD2416" t="s">
        <v>86</v>
      </c>
      <c r="AE2416" t="s"/>
      <c r="AF2416" t="s"/>
      <c r="AG2416" t="s"/>
      <c r="AH2416" t="s"/>
      <c r="AI2416" t="s"/>
      <c r="AJ2416" t="s"/>
      <c r="AK2416" t="s">
        <v>87</v>
      </c>
      <c r="AL2416" t="s"/>
      <c r="AM2416" t="s"/>
      <c r="AN2416" t="s">
        <v>87</v>
      </c>
      <c r="AO2416" t="s"/>
      <c r="AP2416" t="n">
        <v>54</v>
      </c>
      <c r="AQ2416" t="s">
        <v>88</v>
      </c>
      <c r="AR2416" t="s">
        <v>103</v>
      </c>
      <c r="AS2416" t="s"/>
      <c r="AT2416" t="s">
        <v>90</v>
      </c>
      <c r="AU2416" t="s"/>
      <c r="AV2416" t="s"/>
      <c r="AW2416" t="s"/>
      <c r="AX2416" t="s"/>
      <c r="AY2416" t="n">
        <v>2311917</v>
      </c>
      <c r="AZ2416" t="s">
        <v>348</v>
      </c>
      <c r="BA2416" t="s"/>
      <c r="BB2416" t="n">
        <v>28907</v>
      </c>
      <c r="BC2416" t="n">
        <v>10.010599</v>
      </c>
      <c r="BD2416" t="n">
        <v>53.647315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92</v>
      </c>
    </row>
    <row r="2417" spans="1:70">
      <c r="A2417" t="s">
        <v>97</v>
      </c>
      <c r="B2417" t="s">
        <v>71</v>
      </c>
      <c r="C2417" t="s">
        <v>98</v>
      </c>
      <c r="D2417" t="n">
        <v>2</v>
      </c>
      <c r="E2417" t="s">
        <v>346</v>
      </c>
      <c r="F2417" t="n">
        <v>2028136</v>
      </c>
      <c r="G2417" t="s">
        <v>74</v>
      </c>
      <c r="H2417" t="s">
        <v>75</v>
      </c>
      <c r="I2417" t="s"/>
      <c r="J2417" t="s">
        <v>74</v>
      </c>
      <c r="K2417" t="n">
        <v>118</v>
      </c>
      <c r="L2417" t="s">
        <v>76</v>
      </c>
      <c r="M2417" t="s"/>
      <c r="N2417" t="s">
        <v>351</v>
      </c>
      <c r="O2417" t="s">
        <v>78</v>
      </c>
      <c r="P2417" t="s">
        <v>346</v>
      </c>
      <c r="Q2417" t="s"/>
      <c r="R2417" t="s">
        <v>347</v>
      </c>
      <c r="S2417" t="s">
        <v>449</v>
      </c>
      <c r="T2417" t="s">
        <v>82</v>
      </c>
      <c r="U2417" t="s"/>
      <c r="V2417" t="s">
        <v>83</v>
      </c>
      <c r="W2417" t="s">
        <v>84</v>
      </c>
      <c r="X2417" t="s"/>
      <c r="Y2417" t="s">
        <v>85</v>
      </c>
      <c r="Z2417">
        <f>HYPERLINK("https://hotelmonitor-cachepage.eclerx.com/savepage/tk_15439015893340137_sr_2151.html","info")</f>
        <v/>
      </c>
      <c r="AA2417" t="n">
        <v>373733</v>
      </c>
      <c r="AB2417" t="s"/>
      <c r="AC2417" t="s"/>
      <c r="AD2417" t="s">
        <v>86</v>
      </c>
      <c r="AE2417" t="s"/>
      <c r="AF2417" t="s"/>
      <c r="AG2417" t="s"/>
      <c r="AH2417" t="s"/>
      <c r="AI2417" t="s"/>
      <c r="AJ2417" t="s"/>
      <c r="AK2417" t="s">
        <v>87</v>
      </c>
      <c r="AL2417" t="s"/>
      <c r="AM2417" t="s"/>
      <c r="AN2417" t="s">
        <v>87</v>
      </c>
      <c r="AO2417" t="s"/>
      <c r="AP2417" t="n">
        <v>54</v>
      </c>
      <c r="AQ2417" t="s">
        <v>88</v>
      </c>
      <c r="AR2417" t="s">
        <v>116</v>
      </c>
      <c r="AS2417" t="s"/>
      <c r="AT2417" t="s">
        <v>90</v>
      </c>
      <c r="AU2417" t="s"/>
      <c r="AV2417" t="s"/>
      <c r="AW2417" t="s"/>
      <c r="AX2417" t="s"/>
      <c r="AY2417" t="n">
        <v>2311917</v>
      </c>
      <c r="AZ2417" t="s">
        <v>348</v>
      </c>
      <c r="BA2417" t="s"/>
      <c r="BB2417" t="n">
        <v>28907</v>
      </c>
      <c r="BC2417" t="n">
        <v>10.010599</v>
      </c>
      <c r="BD2417" t="n">
        <v>53.647315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92</v>
      </c>
    </row>
    <row r="2418" spans="1:70">
      <c r="A2418" t="s">
        <v>97</v>
      </c>
      <c r="B2418" t="s">
        <v>71</v>
      </c>
      <c r="C2418" t="s">
        <v>98</v>
      </c>
      <c r="D2418" t="n">
        <v>2</v>
      </c>
      <c r="E2418" t="s">
        <v>346</v>
      </c>
      <c r="F2418" t="n">
        <v>2028136</v>
      </c>
      <c r="G2418" t="s">
        <v>74</v>
      </c>
      <c r="H2418" t="s">
        <v>75</v>
      </c>
      <c r="I2418" t="s"/>
      <c r="J2418" t="s">
        <v>74</v>
      </c>
      <c r="K2418" t="n">
        <v>119</v>
      </c>
      <c r="L2418" t="s">
        <v>76</v>
      </c>
      <c r="M2418" t="s"/>
      <c r="N2418" t="s">
        <v>77</v>
      </c>
      <c r="O2418" t="s">
        <v>78</v>
      </c>
      <c r="P2418" t="s">
        <v>346</v>
      </c>
      <c r="Q2418" t="s"/>
      <c r="R2418" t="s">
        <v>347</v>
      </c>
      <c r="S2418" t="s">
        <v>623</v>
      </c>
      <c r="T2418" t="s">
        <v>82</v>
      </c>
      <c r="U2418" t="s"/>
      <c r="V2418" t="s">
        <v>83</v>
      </c>
      <c r="W2418" t="s">
        <v>84</v>
      </c>
      <c r="X2418" t="s"/>
      <c r="Y2418" t="s">
        <v>85</v>
      </c>
      <c r="Z2418">
        <f>HYPERLINK("https://hotelmonitor-cachepage.eclerx.com/savepage/tk_15439015893340137_sr_2151.html","info")</f>
        <v/>
      </c>
      <c r="AA2418" t="n">
        <v>373733</v>
      </c>
      <c r="AB2418" t="s"/>
      <c r="AC2418" t="s"/>
      <c r="AD2418" t="s">
        <v>86</v>
      </c>
      <c r="AE2418" t="s"/>
      <c r="AF2418" t="s"/>
      <c r="AG2418" t="s"/>
      <c r="AH2418" t="s"/>
      <c r="AI2418" t="s"/>
      <c r="AJ2418" t="s"/>
      <c r="AK2418" t="s">
        <v>87</v>
      </c>
      <c r="AL2418" t="s"/>
      <c r="AM2418" t="s"/>
      <c r="AN2418" t="s">
        <v>87</v>
      </c>
      <c r="AO2418" t="s"/>
      <c r="AP2418" t="n">
        <v>54</v>
      </c>
      <c r="AQ2418" t="s">
        <v>88</v>
      </c>
      <c r="AR2418" t="s">
        <v>140</v>
      </c>
      <c r="AS2418" t="s"/>
      <c r="AT2418" t="s">
        <v>90</v>
      </c>
      <c r="AU2418" t="s"/>
      <c r="AV2418" t="s"/>
      <c r="AW2418" t="s"/>
      <c r="AX2418" t="s"/>
      <c r="AY2418" t="n">
        <v>2311917</v>
      </c>
      <c r="AZ2418" t="s">
        <v>348</v>
      </c>
      <c r="BA2418" t="s"/>
      <c r="BB2418" t="n">
        <v>28907</v>
      </c>
      <c r="BC2418" t="n">
        <v>10.010599</v>
      </c>
      <c r="BD2418" t="n">
        <v>53.647315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92</v>
      </c>
    </row>
    <row r="2419" spans="1:70">
      <c r="A2419" t="s">
        <v>97</v>
      </c>
      <c r="B2419" t="s">
        <v>71</v>
      </c>
      <c r="C2419" t="s">
        <v>98</v>
      </c>
      <c r="D2419" t="n">
        <v>2</v>
      </c>
      <c r="E2419" t="s">
        <v>346</v>
      </c>
      <c r="F2419" t="n">
        <v>2028136</v>
      </c>
      <c r="G2419" t="s">
        <v>74</v>
      </c>
      <c r="H2419" t="s">
        <v>75</v>
      </c>
      <c r="I2419" t="s"/>
      <c r="J2419" t="s">
        <v>74</v>
      </c>
      <c r="K2419" t="n">
        <v>119</v>
      </c>
      <c r="L2419" t="s">
        <v>76</v>
      </c>
      <c r="M2419" t="s"/>
      <c r="N2419" t="s">
        <v>77</v>
      </c>
      <c r="O2419" t="s">
        <v>78</v>
      </c>
      <c r="P2419" t="s">
        <v>346</v>
      </c>
      <c r="Q2419" t="s"/>
      <c r="R2419" t="s">
        <v>347</v>
      </c>
      <c r="S2419" t="s">
        <v>623</v>
      </c>
      <c r="T2419" t="s">
        <v>82</v>
      </c>
      <c r="U2419" t="s"/>
      <c r="V2419" t="s">
        <v>83</v>
      </c>
      <c r="W2419" t="s">
        <v>84</v>
      </c>
      <c r="X2419" t="s"/>
      <c r="Y2419" t="s">
        <v>85</v>
      </c>
      <c r="Z2419">
        <f>HYPERLINK("https://hotelmonitor-cachepage.eclerx.com/savepage/tk_15439015893340137_sr_2151.html","info")</f>
        <v/>
      </c>
      <c r="AA2419" t="n">
        <v>373733</v>
      </c>
      <c r="AB2419" t="s"/>
      <c r="AC2419" t="s"/>
      <c r="AD2419" t="s">
        <v>86</v>
      </c>
      <c r="AE2419" t="s"/>
      <c r="AF2419" t="s"/>
      <c r="AG2419" t="s"/>
      <c r="AH2419" t="s"/>
      <c r="AI2419" t="s"/>
      <c r="AJ2419" t="s"/>
      <c r="AK2419" t="s">
        <v>87</v>
      </c>
      <c r="AL2419" t="s"/>
      <c r="AM2419" t="s"/>
      <c r="AN2419" t="s">
        <v>87</v>
      </c>
      <c r="AO2419" t="s"/>
      <c r="AP2419" t="n">
        <v>54</v>
      </c>
      <c r="AQ2419" t="s">
        <v>88</v>
      </c>
      <c r="AR2419" t="s">
        <v>186</v>
      </c>
      <c r="AS2419" t="s"/>
      <c r="AT2419" t="s">
        <v>90</v>
      </c>
      <c r="AU2419" t="s"/>
      <c r="AV2419" t="s"/>
      <c r="AW2419" t="s"/>
      <c r="AX2419" t="s"/>
      <c r="AY2419" t="n">
        <v>2311917</v>
      </c>
      <c r="AZ2419" t="s">
        <v>348</v>
      </c>
      <c r="BA2419" t="s"/>
      <c r="BB2419" t="n">
        <v>28907</v>
      </c>
      <c r="BC2419" t="n">
        <v>10.010599</v>
      </c>
      <c r="BD2419" t="n">
        <v>53.647315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92</v>
      </c>
    </row>
    <row r="2420" spans="1:70">
      <c r="A2420" t="s">
        <v>97</v>
      </c>
      <c r="B2420" t="s">
        <v>71</v>
      </c>
      <c r="C2420" t="s">
        <v>98</v>
      </c>
      <c r="D2420" t="n">
        <v>2</v>
      </c>
      <c r="E2420" t="s">
        <v>346</v>
      </c>
      <c r="F2420" t="n">
        <v>2028136</v>
      </c>
      <c r="G2420" t="s">
        <v>74</v>
      </c>
      <c r="H2420" t="s">
        <v>75</v>
      </c>
      <c r="I2420" t="s"/>
      <c r="J2420" t="s">
        <v>74</v>
      </c>
      <c r="K2420" t="n">
        <v>1004</v>
      </c>
      <c r="L2420" t="s">
        <v>76</v>
      </c>
      <c r="M2420" t="s"/>
      <c r="N2420" t="s">
        <v>77</v>
      </c>
      <c r="O2420" t="s">
        <v>78</v>
      </c>
      <c r="P2420" t="s">
        <v>346</v>
      </c>
      <c r="Q2420" t="s"/>
      <c r="R2420" t="s">
        <v>347</v>
      </c>
      <c r="S2420" t="s">
        <v>1030</v>
      </c>
      <c r="T2420" t="s">
        <v>82</v>
      </c>
      <c r="U2420" t="s"/>
      <c r="V2420" t="s">
        <v>83</v>
      </c>
      <c r="W2420" t="s">
        <v>84</v>
      </c>
      <c r="X2420" t="s"/>
      <c r="Y2420" t="s">
        <v>85</v>
      </c>
      <c r="Z2420">
        <f>HYPERLINK("https://hotelmonitor-cachepage.eclerx.com/savepage/tk_15439015893340137_sr_2151.html","info")</f>
        <v/>
      </c>
      <c r="AA2420" t="n">
        <v>373733</v>
      </c>
      <c r="AB2420" t="s"/>
      <c r="AC2420" t="s"/>
      <c r="AD2420" t="s">
        <v>86</v>
      </c>
      <c r="AE2420" t="s"/>
      <c r="AF2420" t="s"/>
      <c r="AG2420" t="s"/>
      <c r="AH2420" t="s"/>
      <c r="AI2420" t="s"/>
      <c r="AJ2420" t="s"/>
      <c r="AK2420" t="s">
        <v>87</v>
      </c>
      <c r="AL2420" t="s"/>
      <c r="AM2420" t="s"/>
      <c r="AN2420" t="s">
        <v>87</v>
      </c>
      <c r="AO2420" t="s"/>
      <c r="AP2420" t="n">
        <v>54</v>
      </c>
      <c r="AQ2420" t="s">
        <v>88</v>
      </c>
      <c r="AR2420" t="s">
        <v>140</v>
      </c>
      <c r="AS2420" t="s"/>
      <c r="AT2420" t="s">
        <v>90</v>
      </c>
      <c r="AU2420" t="s"/>
      <c r="AV2420" t="s"/>
      <c r="AW2420" t="s"/>
      <c r="AX2420" t="s"/>
      <c r="AY2420" t="n">
        <v>2311917</v>
      </c>
      <c r="AZ2420" t="s">
        <v>348</v>
      </c>
      <c r="BA2420" t="s"/>
      <c r="BB2420" t="n">
        <v>28907</v>
      </c>
      <c r="BC2420" t="n">
        <v>10.010599</v>
      </c>
      <c r="BD2420" t="n">
        <v>53.647315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92</v>
      </c>
    </row>
    <row r="2421" spans="1:70">
      <c r="A2421" t="s">
        <v>97</v>
      </c>
      <c r="B2421" t="s">
        <v>71</v>
      </c>
      <c r="C2421" t="s">
        <v>98</v>
      </c>
      <c r="D2421" t="n">
        <v>2</v>
      </c>
      <c r="E2421" t="s">
        <v>346</v>
      </c>
      <c r="F2421" t="n">
        <v>2028136</v>
      </c>
      <c r="G2421" t="s">
        <v>74</v>
      </c>
      <c r="H2421" t="s">
        <v>75</v>
      </c>
      <c r="I2421" t="s"/>
      <c r="J2421" t="s">
        <v>74</v>
      </c>
      <c r="K2421" t="n">
        <v>1004</v>
      </c>
      <c r="L2421" t="s">
        <v>76</v>
      </c>
      <c r="M2421" t="s"/>
      <c r="N2421" t="s">
        <v>77</v>
      </c>
      <c r="O2421" t="s">
        <v>78</v>
      </c>
      <c r="P2421" t="s">
        <v>346</v>
      </c>
      <c r="Q2421" t="s"/>
      <c r="R2421" t="s">
        <v>347</v>
      </c>
      <c r="S2421" t="s">
        <v>1030</v>
      </c>
      <c r="T2421" t="s">
        <v>82</v>
      </c>
      <c r="U2421" t="s"/>
      <c r="V2421" t="s">
        <v>83</v>
      </c>
      <c r="W2421" t="s">
        <v>84</v>
      </c>
      <c r="X2421" t="s"/>
      <c r="Y2421" t="s">
        <v>85</v>
      </c>
      <c r="Z2421">
        <f>HYPERLINK("https://hotelmonitor-cachepage.eclerx.com/savepage/tk_15439015893340137_sr_2151.html","info")</f>
        <v/>
      </c>
      <c r="AA2421" t="n">
        <v>373733</v>
      </c>
      <c r="AB2421" t="s"/>
      <c r="AC2421" t="s"/>
      <c r="AD2421" t="s">
        <v>86</v>
      </c>
      <c r="AE2421" t="s"/>
      <c r="AF2421" t="s"/>
      <c r="AG2421" t="s"/>
      <c r="AH2421" t="s"/>
      <c r="AI2421" t="s"/>
      <c r="AJ2421" t="s"/>
      <c r="AK2421" t="s">
        <v>87</v>
      </c>
      <c r="AL2421" t="s"/>
      <c r="AM2421" t="s"/>
      <c r="AN2421" t="s">
        <v>87</v>
      </c>
      <c r="AO2421" t="s"/>
      <c r="AP2421" t="n">
        <v>54</v>
      </c>
      <c r="AQ2421" t="s">
        <v>88</v>
      </c>
      <c r="AR2421" t="s">
        <v>140</v>
      </c>
      <c r="AS2421" t="s"/>
      <c r="AT2421" t="s">
        <v>90</v>
      </c>
      <c r="AU2421" t="s"/>
      <c r="AV2421" t="s"/>
      <c r="AW2421" t="s"/>
      <c r="AX2421" t="s"/>
      <c r="AY2421" t="n">
        <v>2311917</v>
      </c>
      <c r="AZ2421" t="s">
        <v>348</v>
      </c>
      <c r="BA2421" t="s"/>
      <c r="BB2421" t="n">
        <v>28907</v>
      </c>
      <c r="BC2421" t="n">
        <v>10.010599</v>
      </c>
      <c r="BD2421" t="n">
        <v>53.647315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92</v>
      </c>
    </row>
    <row r="2422" spans="1:70">
      <c r="A2422" t="s">
        <v>97</v>
      </c>
      <c r="B2422" t="s">
        <v>71</v>
      </c>
      <c r="C2422" t="s">
        <v>98</v>
      </c>
      <c r="D2422" t="n">
        <v>2</v>
      </c>
      <c r="E2422" t="s">
        <v>346</v>
      </c>
      <c r="F2422" t="n">
        <v>2028136</v>
      </c>
      <c r="G2422" t="s">
        <v>74</v>
      </c>
      <c r="H2422" t="s">
        <v>75</v>
      </c>
      <c r="I2422" t="s"/>
      <c r="J2422" t="s">
        <v>74</v>
      </c>
      <c r="K2422" t="n">
        <v>1004</v>
      </c>
      <c r="L2422" t="s">
        <v>76</v>
      </c>
      <c r="M2422" t="s"/>
      <c r="N2422" t="s">
        <v>77</v>
      </c>
      <c r="O2422" t="s">
        <v>78</v>
      </c>
      <c r="P2422" t="s">
        <v>346</v>
      </c>
      <c r="Q2422" t="s"/>
      <c r="R2422" t="s">
        <v>347</v>
      </c>
      <c r="S2422" t="s">
        <v>1030</v>
      </c>
      <c r="T2422" t="s">
        <v>82</v>
      </c>
      <c r="U2422" t="s"/>
      <c r="V2422" t="s">
        <v>83</v>
      </c>
      <c r="W2422" t="s">
        <v>84</v>
      </c>
      <c r="X2422" t="s"/>
      <c r="Y2422" t="s">
        <v>85</v>
      </c>
      <c r="Z2422">
        <f>HYPERLINK("https://hotelmonitor-cachepage.eclerx.com/savepage/tk_15439015893340137_sr_2151.html","info")</f>
        <v/>
      </c>
      <c r="AA2422" t="n">
        <v>373733</v>
      </c>
      <c r="AB2422" t="s"/>
      <c r="AC2422" t="s"/>
      <c r="AD2422" t="s">
        <v>86</v>
      </c>
      <c r="AE2422" t="s"/>
      <c r="AF2422" t="s"/>
      <c r="AG2422" t="s"/>
      <c r="AH2422" t="s"/>
      <c r="AI2422" t="s"/>
      <c r="AJ2422" t="s"/>
      <c r="AK2422" t="s">
        <v>87</v>
      </c>
      <c r="AL2422" t="s"/>
      <c r="AM2422" t="s"/>
      <c r="AN2422" t="s">
        <v>87</v>
      </c>
      <c r="AO2422" t="s"/>
      <c r="AP2422" t="n">
        <v>54</v>
      </c>
      <c r="AQ2422" t="s">
        <v>88</v>
      </c>
      <c r="AR2422" t="s">
        <v>186</v>
      </c>
      <c r="AS2422" t="s"/>
      <c r="AT2422" t="s">
        <v>90</v>
      </c>
      <c r="AU2422" t="s"/>
      <c r="AV2422" t="s"/>
      <c r="AW2422" t="s"/>
      <c r="AX2422" t="s"/>
      <c r="AY2422" t="n">
        <v>2311917</v>
      </c>
      <c r="AZ2422" t="s">
        <v>348</v>
      </c>
      <c r="BA2422" t="s"/>
      <c r="BB2422" t="n">
        <v>28907</v>
      </c>
      <c r="BC2422" t="n">
        <v>10.010599</v>
      </c>
      <c r="BD2422" t="n">
        <v>53.647315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92</v>
      </c>
    </row>
    <row r="2423" spans="1:70">
      <c r="A2423" t="s">
        <v>97</v>
      </c>
      <c r="B2423" t="s">
        <v>71</v>
      </c>
      <c r="C2423" t="s">
        <v>98</v>
      </c>
      <c r="D2423" t="n">
        <v>2</v>
      </c>
      <c r="E2423" t="s">
        <v>346</v>
      </c>
      <c r="F2423" t="n">
        <v>2028136</v>
      </c>
      <c r="G2423" t="s">
        <v>74</v>
      </c>
      <c r="H2423" t="s">
        <v>75</v>
      </c>
      <c r="I2423" t="s"/>
      <c r="J2423" t="s">
        <v>74</v>
      </c>
      <c r="K2423" t="n">
        <v>1004</v>
      </c>
      <c r="L2423" t="s">
        <v>76</v>
      </c>
      <c r="M2423" t="s"/>
      <c r="N2423" t="s">
        <v>77</v>
      </c>
      <c r="O2423" t="s">
        <v>78</v>
      </c>
      <c r="P2423" t="s">
        <v>346</v>
      </c>
      <c r="Q2423" t="s"/>
      <c r="R2423" t="s">
        <v>347</v>
      </c>
      <c r="S2423" t="s">
        <v>1030</v>
      </c>
      <c r="T2423" t="s">
        <v>82</v>
      </c>
      <c r="U2423" t="s"/>
      <c r="V2423" t="s">
        <v>83</v>
      </c>
      <c r="W2423" t="s">
        <v>84</v>
      </c>
      <c r="X2423" t="s"/>
      <c r="Y2423" t="s">
        <v>85</v>
      </c>
      <c r="Z2423">
        <f>HYPERLINK("https://hotelmonitor-cachepage.eclerx.com/savepage/tk_15439015893340137_sr_2151.html","info")</f>
        <v/>
      </c>
      <c r="AA2423" t="n">
        <v>373733</v>
      </c>
      <c r="AB2423" t="s"/>
      <c r="AC2423" t="s"/>
      <c r="AD2423" t="s">
        <v>86</v>
      </c>
      <c r="AE2423" t="s"/>
      <c r="AF2423" t="s"/>
      <c r="AG2423" t="s"/>
      <c r="AH2423" t="s"/>
      <c r="AI2423" t="s"/>
      <c r="AJ2423" t="s"/>
      <c r="AK2423" t="s">
        <v>87</v>
      </c>
      <c r="AL2423" t="s"/>
      <c r="AM2423" t="s"/>
      <c r="AN2423" t="s">
        <v>87</v>
      </c>
      <c r="AO2423" t="s"/>
      <c r="AP2423" t="n">
        <v>54</v>
      </c>
      <c r="AQ2423" t="s">
        <v>88</v>
      </c>
      <c r="AR2423" t="s">
        <v>186</v>
      </c>
      <c r="AS2423" t="s"/>
      <c r="AT2423" t="s">
        <v>90</v>
      </c>
      <c r="AU2423" t="s"/>
      <c r="AV2423" t="s"/>
      <c r="AW2423" t="s"/>
      <c r="AX2423" t="s"/>
      <c r="AY2423" t="n">
        <v>2311917</v>
      </c>
      <c r="AZ2423" t="s">
        <v>348</v>
      </c>
      <c r="BA2423" t="s"/>
      <c r="BB2423" t="n">
        <v>28907</v>
      </c>
      <c r="BC2423" t="n">
        <v>10.010599</v>
      </c>
      <c r="BD2423" t="n">
        <v>53.647315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92</v>
      </c>
    </row>
    <row r="2424" spans="1:70">
      <c r="A2424" t="s">
        <v>97</v>
      </c>
      <c r="B2424" t="s">
        <v>71</v>
      </c>
      <c r="C2424" t="s">
        <v>98</v>
      </c>
      <c r="D2424" t="n">
        <v>2</v>
      </c>
      <c r="E2424" t="s">
        <v>1031</v>
      </c>
      <c r="F2424" t="n">
        <v>4944738</v>
      </c>
      <c r="G2424" t="s">
        <v>74</v>
      </c>
      <c r="H2424" t="s">
        <v>75</v>
      </c>
      <c r="I2424" t="s"/>
      <c r="J2424" t="s">
        <v>74</v>
      </c>
      <c r="K2424" t="n">
        <v>144</v>
      </c>
      <c r="L2424" t="s">
        <v>76</v>
      </c>
      <c r="M2424" t="s"/>
      <c r="N2424" t="s">
        <v>1032</v>
      </c>
      <c r="O2424" t="s">
        <v>78</v>
      </c>
      <c r="P2424" t="s">
        <v>1033</v>
      </c>
      <c r="Q2424" t="s"/>
      <c r="R2424" t="s">
        <v>80</v>
      </c>
      <c r="S2424" t="s">
        <v>354</v>
      </c>
      <c r="T2424" t="s">
        <v>82</v>
      </c>
      <c r="U2424" t="s"/>
      <c r="V2424" t="s">
        <v>83</v>
      </c>
      <c r="W2424" t="s">
        <v>94</v>
      </c>
      <c r="X2424" t="s"/>
      <c r="Y2424" t="s">
        <v>85</v>
      </c>
      <c r="Z2424">
        <f>HYPERLINK("https://hotelmonitor-cachepage.eclerx.com/savepage/tk_15439014884979973_sr_2151.html","info")</f>
        <v/>
      </c>
      <c r="AA2424" t="n">
        <v>555242</v>
      </c>
      <c r="AB2424" t="s"/>
      <c r="AC2424" t="s"/>
      <c r="AD2424" t="s">
        <v>86</v>
      </c>
      <c r="AE2424" t="s"/>
      <c r="AF2424" t="s"/>
      <c r="AG2424" t="s"/>
      <c r="AH2424" t="s"/>
      <c r="AI2424" t="s"/>
      <c r="AJ2424" t="s"/>
      <c r="AK2424" t="s">
        <v>87</v>
      </c>
      <c r="AL2424" t="s"/>
      <c r="AM2424" t="s"/>
      <c r="AN2424" t="s">
        <v>87</v>
      </c>
      <c r="AO2424" t="s"/>
      <c r="AP2424" t="n">
        <v>23</v>
      </c>
      <c r="AQ2424" t="s">
        <v>88</v>
      </c>
      <c r="AR2424" t="s">
        <v>110</v>
      </c>
      <c r="AS2424" t="s"/>
      <c r="AT2424" t="s">
        <v>90</v>
      </c>
      <c r="AU2424" t="s"/>
      <c r="AV2424" t="s"/>
      <c r="AW2424" t="s"/>
      <c r="AX2424" t="s"/>
      <c r="AY2424" t="n">
        <v>4758529</v>
      </c>
      <c r="AZ2424" t="s">
        <v>1034</v>
      </c>
      <c r="BA2424" t="s"/>
      <c r="BB2424" t="n">
        <v>197359</v>
      </c>
      <c r="BC2424" t="n">
        <v>9.992374985284901</v>
      </c>
      <c r="BD2424" t="n">
        <v>53.545990437754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92</v>
      </c>
    </row>
    <row r="2425" spans="1:70">
      <c r="A2425" t="s">
        <v>97</v>
      </c>
      <c r="B2425" t="s">
        <v>71</v>
      </c>
      <c r="C2425" t="s">
        <v>98</v>
      </c>
      <c r="D2425" t="n">
        <v>2</v>
      </c>
      <c r="E2425" t="s">
        <v>1031</v>
      </c>
      <c r="F2425" t="n">
        <v>4944738</v>
      </c>
      <c r="G2425" t="s">
        <v>74</v>
      </c>
      <c r="H2425" t="s">
        <v>75</v>
      </c>
      <c r="I2425" t="s"/>
      <c r="J2425" t="s">
        <v>74</v>
      </c>
      <c r="K2425" t="n">
        <v>147</v>
      </c>
      <c r="L2425" t="s">
        <v>76</v>
      </c>
      <c r="M2425" t="s"/>
      <c r="N2425" t="s">
        <v>1032</v>
      </c>
      <c r="O2425" t="s">
        <v>78</v>
      </c>
      <c r="P2425" t="s">
        <v>1033</v>
      </c>
      <c r="Q2425" t="s"/>
      <c r="R2425" t="s">
        <v>80</v>
      </c>
      <c r="S2425" t="s">
        <v>355</v>
      </c>
      <c r="T2425" t="s">
        <v>82</v>
      </c>
      <c r="U2425" t="s"/>
      <c r="V2425" t="s">
        <v>83</v>
      </c>
      <c r="W2425" t="s">
        <v>94</v>
      </c>
      <c r="X2425" t="s"/>
      <c r="Y2425" t="s">
        <v>85</v>
      </c>
      <c r="Z2425">
        <f>HYPERLINK("https://hotelmonitor-cachepage.eclerx.com/savepage/tk_15439014884979973_sr_2151.html","info")</f>
        <v/>
      </c>
      <c r="AA2425" t="n">
        <v>555242</v>
      </c>
      <c r="AB2425" t="s"/>
      <c r="AC2425" t="s"/>
      <c r="AD2425" t="s">
        <v>86</v>
      </c>
      <c r="AE2425" t="s"/>
      <c r="AF2425" t="s"/>
      <c r="AG2425" t="s"/>
      <c r="AH2425" t="s"/>
      <c r="AI2425" t="s"/>
      <c r="AJ2425" t="s"/>
      <c r="AK2425" t="s">
        <v>87</v>
      </c>
      <c r="AL2425" t="s"/>
      <c r="AM2425" t="s"/>
      <c r="AN2425" t="s">
        <v>87</v>
      </c>
      <c r="AO2425" t="s"/>
      <c r="AP2425" t="n">
        <v>23</v>
      </c>
      <c r="AQ2425" t="s">
        <v>88</v>
      </c>
      <c r="AR2425" t="s">
        <v>116</v>
      </c>
      <c r="AS2425" t="s"/>
      <c r="AT2425" t="s">
        <v>90</v>
      </c>
      <c r="AU2425" t="s"/>
      <c r="AV2425" t="s"/>
      <c r="AW2425" t="s"/>
      <c r="AX2425" t="s"/>
      <c r="AY2425" t="n">
        <v>4758529</v>
      </c>
      <c r="AZ2425" t="s">
        <v>1034</v>
      </c>
      <c r="BA2425" t="s"/>
      <c r="BB2425" t="n">
        <v>197359</v>
      </c>
      <c r="BC2425" t="n">
        <v>9.992374985284901</v>
      </c>
      <c r="BD2425" t="n">
        <v>53.545990437754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92</v>
      </c>
    </row>
    <row r="2426" spans="1:70">
      <c r="A2426" t="s">
        <v>97</v>
      </c>
      <c r="B2426" t="s">
        <v>71</v>
      </c>
      <c r="C2426" t="s">
        <v>98</v>
      </c>
      <c r="D2426" t="n">
        <v>2</v>
      </c>
      <c r="E2426" t="s">
        <v>1031</v>
      </c>
      <c r="F2426" t="n">
        <v>4944738</v>
      </c>
      <c r="G2426" t="s">
        <v>74</v>
      </c>
      <c r="H2426" t="s">
        <v>75</v>
      </c>
      <c r="I2426" t="s"/>
      <c r="J2426" t="s">
        <v>74</v>
      </c>
      <c r="K2426" t="n">
        <v>155</v>
      </c>
      <c r="L2426" t="s">
        <v>76</v>
      </c>
      <c r="M2426" t="s"/>
      <c r="N2426" t="s">
        <v>1035</v>
      </c>
      <c r="O2426" t="s">
        <v>78</v>
      </c>
      <c r="P2426" t="s">
        <v>1033</v>
      </c>
      <c r="Q2426" t="s"/>
      <c r="R2426" t="s">
        <v>80</v>
      </c>
      <c r="S2426" t="s">
        <v>373</v>
      </c>
      <c r="T2426" t="s">
        <v>82</v>
      </c>
      <c r="U2426" t="s"/>
      <c r="V2426" t="s">
        <v>83</v>
      </c>
      <c r="W2426" t="s">
        <v>94</v>
      </c>
      <c r="X2426" t="s"/>
      <c r="Y2426" t="s">
        <v>85</v>
      </c>
      <c r="Z2426">
        <f>HYPERLINK("https://hotelmonitor-cachepage.eclerx.com/savepage/tk_15439014884979973_sr_2151.html","info")</f>
        <v/>
      </c>
      <c r="AA2426" t="n">
        <v>555242</v>
      </c>
      <c r="AB2426" t="s"/>
      <c r="AC2426" t="s"/>
      <c r="AD2426" t="s">
        <v>86</v>
      </c>
      <c r="AE2426" t="s"/>
      <c r="AF2426" t="s"/>
      <c r="AG2426" t="s"/>
      <c r="AH2426" t="s"/>
      <c r="AI2426" t="s"/>
      <c r="AJ2426" t="s"/>
      <c r="AK2426" t="s">
        <v>87</v>
      </c>
      <c r="AL2426" t="s"/>
      <c r="AM2426" t="s"/>
      <c r="AN2426" t="s">
        <v>87</v>
      </c>
      <c r="AO2426" t="s"/>
      <c r="AP2426" t="n">
        <v>23</v>
      </c>
      <c r="AQ2426" t="s">
        <v>88</v>
      </c>
      <c r="AR2426" t="s">
        <v>103</v>
      </c>
      <c r="AS2426" t="s"/>
      <c r="AT2426" t="s">
        <v>90</v>
      </c>
      <c r="AU2426" t="s"/>
      <c r="AV2426" t="s"/>
      <c r="AW2426" t="s"/>
      <c r="AX2426" t="s"/>
      <c r="AY2426" t="n">
        <v>4758529</v>
      </c>
      <c r="AZ2426" t="s">
        <v>1034</v>
      </c>
      <c r="BA2426" t="s"/>
      <c r="BB2426" t="n">
        <v>197359</v>
      </c>
      <c r="BC2426" t="n">
        <v>9.992374985284901</v>
      </c>
      <c r="BD2426" t="n">
        <v>53.545990437754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92</v>
      </c>
    </row>
    <row r="2427" spans="1:70">
      <c r="A2427" t="s">
        <v>97</v>
      </c>
      <c r="B2427" t="s">
        <v>71</v>
      </c>
      <c r="C2427" t="s">
        <v>98</v>
      </c>
      <c r="D2427" t="n">
        <v>2</v>
      </c>
      <c r="E2427" t="s">
        <v>1031</v>
      </c>
      <c r="F2427" t="n">
        <v>4944738</v>
      </c>
      <c r="G2427" t="s">
        <v>74</v>
      </c>
      <c r="H2427" t="s">
        <v>75</v>
      </c>
      <c r="I2427" t="s"/>
      <c r="J2427" t="s">
        <v>74</v>
      </c>
      <c r="K2427" t="n">
        <v>155</v>
      </c>
      <c r="L2427" t="s">
        <v>76</v>
      </c>
      <c r="M2427" t="s"/>
      <c r="N2427" t="s">
        <v>1035</v>
      </c>
      <c r="O2427" t="s">
        <v>78</v>
      </c>
      <c r="P2427" t="s">
        <v>1033</v>
      </c>
      <c r="Q2427" t="s"/>
      <c r="R2427" t="s">
        <v>80</v>
      </c>
      <c r="S2427" t="s">
        <v>373</v>
      </c>
      <c r="T2427" t="s">
        <v>82</v>
      </c>
      <c r="U2427" t="s"/>
      <c r="V2427" t="s">
        <v>83</v>
      </c>
      <c r="W2427" t="s">
        <v>94</v>
      </c>
      <c r="X2427" t="s"/>
      <c r="Y2427" t="s">
        <v>85</v>
      </c>
      <c r="Z2427">
        <f>HYPERLINK("https://hotelmonitor-cachepage.eclerx.com/savepage/tk_15439014884979973_sr_2151.html","info")</f>
        <v/>
      </c>
      <c r="AA2427" t="n">
        <v>555242</v>
      </c>
      <c r="AB2427" t="s"/>
      <c r="AC2427" t="s"/>
      <c r="AD2427" t="s">
        <v>86</v>
      </c>
      <c r="AE2427" t="s"/>
      <c r="AF2427" t="s"/>
      <c r="AG2427" t="s"/>
      <c r="AH2427" t="s"/>
      <c r="AI2427" t="s"/>
      <c r="AJ2427" t="s"/>
      <c r="AK2427" t="s">
        <v>87</v>
      </c>
      <c r="AL2427" t="s"/>
      <c r="AM2427" t="s"/>
      <c r="AN2427" t="s">
        <v>87</v>
      </c>
      <c r="AO2427" t="s"/>
      <c r="AP2427" t="n">
        <v>23</v>
      </c>
      <c r="AQ2427" t="s">
        <v>88</v>
      </c>
      <c r="AR2427" t="s">
        <v>414</v>
      </c>
      <c r="AS2427" t="s"/>
      <c r="AT2427" t="s">
        <v>90</v>
      </c>
      <c r="AU2427" t="s"/>
      <c r="AV2427" t="s"/>
      <c r="AW2427" t="s"/>
      <c r="AX2427" t="s"/>
      <c r="AY2427" t="n">
        <v>4758529</v>
      </c>
      <c r="AZ2427" t="s">
        <v>1034</v>
      </c>
      <c r="BA2427" t="s"/>
      <c r="BB2427" t="n">
        <v>197359</v>
      </c>
      <c r="BC2427" t="n">
        <v>9.992374985284901</v>
      </c>
      <c r="BD2427" t="n">
        <v>53.545990437754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92</v>
      </c>
    </row>
    <row r="2428" spans="1:70">
      <c r="A2428" t="s">
        <v>97</v>
      </c>
      <c r="B2428" t="s">
        <v>71</v>
      </c>
      <c r="C2428" t="s">
        <v>98</v>
      </c>
      <c r="D2428" t="n">
        <v>2</v>
      </c>
      <c r="E2428" t="s">
        <v>1031</v>
      </c>
      <c r="F2428" t="n">
        <v>4944738</v>
      </c>
      <c r="G2428" t="s">
        <v>74</v>
      </c>
      <c r="H2428" t="s">
        <v>75</v>
      </c>
      <c r="I2428" t="s"/>
      <c r="J2428" t="s">
        <v>74</v>
      </c>
      <c r="K2428" t="n">
        <v>163</v>
      </c>
      <c r="L2428" t="s">
        <v>76</v>
      </c>
      <c r="M2428" t="s"/>
      <c r="N2428" t="s">
        <v>1036</v>
      </c>
      <c r="O2428" t="s">
        <v>78</v>
      </c>
      <c r="P2428" t="s">
        <v>1033</v>
      </c>
      <c r="Q2428" t="s"/>
      <c r="R2428" t="s">
        <v>80</v>
      </c>
      <c r="S2428" t="s">
        <v>805</v>
      </c>
      <c r="T2428" t="s">
        <v>82</v>
      </c>
      <c r="U2428" t="s"/>
      <c r="V2428" t="s">
        <v>83</v>
      </c>
      <c r="W2428" t="s">
        <v>94</v>
      </c>
      <c r="X2428" t="s"/>
      <c r="Y2428" t="s">
        <v>85</v>
      </c>
      <c r="Z2428">
        <f>HYPERLINK("https://hotelmonitor-cachepage.eclerx.com/savepage/tk_15439014884979973_sr_2151.html","info")</f>
        <v/>
      </c>
      <c r="AA2428" t="n">
        <v>555242</v>
      </c>
      <c r="AB2428" t="s"/>
      <c r="AC2428" t="s"/>
      <c r="AD2428" t="s">
        <v>86</v>
      </c>
      <c r="AE2428" t="s"/>
      <c r="AF2428" t="s"/>
      <c r="AG2428" t="s"/>
      <c r="AH2428" t="s"/>
      <c r="AI2428" t="s"/>
      <c r="AJ2428" t="s"/>
      <c r="AK2428" t="s">
        <v>87</v>
      </c>
      <c r="AL2428" t="s"/>
      <c r="AM2428" t="s"/>
      <c r="AN2428" t="s">
        <v>87</v>
      </c>
      <c r="AO2428" t="s"/>
      <c r="AP2428" t="n">
        <v>23</v>
      </c>
      <c r="AQ2428" t="s">
        <v>88</v>
      </c>
      <c r="AR2428" t="s">
        <v>110</v>
      </c>
      <c r="AS2428" t="s"/>
      <c r="AT2428" t="s">
        <v>90</v>
      </c>
      <c r="AU2428" t="s"/>
      <c r="AV2428" t="s"/>
      <c r="AW2428" t="s"/>
      <c r="AX2428" t="s"/>
      <c r="AY2428" t="n">
        <v>4758529</v>
      </c>
      <c r="AZ2428" t="s">
        <v>1034</v>
      </c>
      <c r="BA2428" t="s"/>
      <c r="BB2428" t="n">
        <v>197359</v>
      </c>
      <c r="BC2428" t="n">
        <v>9.992374985284901</v>
      </c>
      <c r="BD2428" t="n">
        <v>53.545990437754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92</v>
      </c>
    </row>
    <row r="2429" spans="1:70">
      <c r="A2429" t="s">
        <v>97</v>
      </c>
      <c r="B2429" t="s">
        <v>71</v>
      </c>
      <c r="C2429" t="s">
        <v>98</v>
      </c>
      <c r="D2429" t="n">
        <v>2</v>
      </c>
      <c r="E2429" t="s">
        <v>1031</v>
      </c>
      <c r="F2429" t="n">
        <v>4944738</v>
      </c>
      <c r="G2429" t="s">
        <v>74</v>
      </c>
      <c r="H2429" t="s">
        <v>75</v>
      </c>
      <c r="I2429" t="s"/>
      <c r="J2429" t="s">
        <v>74</v>
      </c>
      <c r="K2429" t="n">
        <v>167</v>
      </c>
      <c r="L2429" t="s">
        <v>76</v>
      </c>
      <c r="M2429" t="s"/>
      <c r="N2429" t="s">
        <v>1036</v>
      </c>
      <c r="O2429" t="s">
        <v>78</v>
      </c>
      <c r="P2429" t="s">
        <v>1033</v>
      </c>
      <c r="Q2429" t="s"/>
      <c r="R2429" t="s">
        <v>80</v>
      </c>
      <c r="S2429" t="s">
        <v>478</v>
      </c>
      <c r="T2429" t="s">
        <v>82</v>
      </c>
      <c r="U2429" t="s"/>
      <c r="V2429" t="s">
        <v>83</v>
      </c>
      <c r="W2429" t="s">
        <v>94</v>
      </c>
      <c r="X2429" t="s"/>
      <c r="Y2429" t="s">
        <v>85</v>
      </c>
      <c r="Z2429">
        <f>HYPERLINK("https://hotelmonitor-cachepage.eclerx.com/savepage/tk_15439014884979973_sr_2151.html","info")</f>
        <v/>
      </c>
      <c r="AA2429" t="n">
        <v>555242</v>
      </c>
      <c r="AB2429" t="s"/>
      <c r="AC2429" t="s"/>
      <c r="AD2429" t="s">
        <v>86</v>
      </c>
      <c r="AE2429" t="s"/>
      <c r="AF2429" t="s"/>
      <c r="AG2429" t="s"/>
      <c r="AH2429" t="s"/>
      <c r="AI2429" t="s"/>
      <c r="AJ2429" t="s"/>
      <c r="AK2429" t="s">
        <v>87</v>
      </c>
      <c r="AL2429" t="s"/>
      <c r="AM2429" t="s"/>
      <c r="AN2429" t="s">
        <v>87</v>
      </c>
      <c r="AO2429" t="s"/>
      <c r="AP2429" t="n">
        <v>23</v>
      </c>
      <c r="AQ2429" t="s">
        <v>88</v>
      </c>
      <c r="AR2429" t="s">
        <v>116</v>
      </c>
      <c r="AS2429" t="s"/>
      <c r="AT2429" t="s">
        <v>90</v>
      </c>
      <c r="AU2429" t="s"/>
      <c r="AV2429" t="s"/>
      <c r="AW2429" t="s"/>
      <c r="AX2429" t="s"/>
      <c r="AY2429" t="n">
        <v>4758529</v>
      </c>
      <c r="AZ2429" t="s">
        <v>1034</v>
      </c>
      <c r="BA2429" t="s"/>
      <c r="BB2429" t="n">
        <v>197359</v>
      </c>
      <c r="BC2429" t="n">
        <v>9.992374985284901</v>
      </c>
      <c r="BD2429" t="n">
        <v>53.545990437754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92</v>
      </c>
    </row>
    <row r="2430" spans="1:70">
      <c r="A2430" t="s">
        <v>97</v>
      </c>
      <c r="B2430" t="s">
        <v>71</v>
      </c>
      <c r="C2430" t="s">
        <v>98</v>
      </c>
      <c r="D2430" t="n">
        <v>2</v>
      </c>
      <c r="E2430" t="s">
        <v>1031</v>
      </c>
      <c r="F2430" t="n">
        <v>4944738</v>
      </c>
      <c r="G2430" t="s">
        <v>74</v>
      </c>
      <c r="H2430" t="s">
        <v>75</v>
      </c>
      <c r="I2430" t="s"/>
      <c r="J2430" t="s">
        <v>74</v>
      </c>
      <c r="K2430" t="n">
        <v>175</v>
      </c>
      <c r="L2430" t="s">
        <v>76</v>
      </c>
      <c r="M2430" t="s"/>
      <c r="N2430" t="s">
        <v>1037</v>
      </c>
      <c r="O2430" t="s">
        <v>78</v>
      </c>
      <c r="P2430" t="s">
        <v>1033</v>
      </c>
      <c r="Q2430" t="s"/>
      <c r="R2430" t="s">
        <v>80</v>
      </c>
      <c r="S2430" t="s">
        <v>489</v>
      </c>
      <c r="T2430" t="s">
        <v>82</v>
      </c>
      <c r="U2430" t="s"/>
      <c r="V2430" t="s">
        <v>83</v>
      </c>
      <c r="W2430" t="s">
        <v>94</v>
      </c>
      <c r="X2430" t="s"/>
      <c r="Y2430" t="s">
        <v>85</v>
      </c>
      <c r="Z2430">
        <f>HYPERLINK("https://hotelmonitor-cachepage.eclerx.com/savepage/tk_15439014884979973_sr_2151.html","info")</f>
        <v/>
      </c>
      <c r="AA2430" t="n">
        <v>555242</v>
      </c>
      <c r="AB2430" t="s"/>
      <c r="AC2430" t="s"/>
      <c r="AD2430" t="s">
        <v>86</v>
      </c>
      <c r="AE2430" t="s"/>
      <c r="AF2430" t="s"/>
      <c r="AG2430" t="s"/>
      <c r="AH2430" t="s"/>
      <c r="AI2430" t="s"/>
      <c r="AJ2430" t="s"/>
      <c r="AK2430" t="s">
        <v>87</v>
      </c>
      <c r="AL2430" t="s"/>
      <c r="AM2430" t="s"/>
      <c r="AN2430" t="s">
        <v>87</v>
      </c>
      <c r="AO2430" t="s"/>
      <c r="AP2430" t="n">
        <v>23</v>
      </c>
      <c r="AQ2430" t="s">
        <v>88</v>
      </c>
      <c r="AR2430" t="s">
        <v>103</v>
      </c>
      <c r="AS2430" t="s"/>
      <c r="AT2430" t="s">
        <v>90</v>
      </c>
      <c r="AU2430" t="s"/>
      <c r="AV2430" t="s"/>
      <c r="AW2430" t="s"/>
      <c r="AX2430" t="s"/>
      <c r="AY2430" t="n">
        <v>4758529</v>
      </c>
      <c r="AZ2430" t="s">
        <v>1034</v>
      </c>
      <c r="BA2430" t="s"/>
      <c r="BB2430" t="n">
        <v>197359</v>
      </c>
      <c r="BC2430" t="n">
        <v>9.992374985284901</v>
      </c>
      <c r="BD2430" t="n">
        <v>53.545990437754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92</v>
      </c>
    </row>
    <row r="2431" spans="1:70">
      <c r="A2431" t="s">
        <v>97</v>
      </c>
      <c r="B2431" t="s">
        <v>71</v>
      </c>
      <c r="C2431" t="s">
        <v>98</v>
      </c>
      <c r="D2431" t="n">
        <v>2</v>
      </c>
      <c r="E2431" t="s">
        <v>1031</v>
      </c>
      <c r="F2431" t="n">
        <v>4944738</v>
      </c>
      <c r="G2431" t="s">
        <v>74</v>
      </c>
      <c r="H2431" t="s">
        <v>75</v>
      </c>
      <c r="I2431" t="s"/>
      <c r="J2431" t="s">
        <v>74</v>
      </c>
      <c r="K2431" t="n">
        <v>175</v>
      </c>
      <c r="L2431" t="s">
        <v>76</v>
      </c>
      <c r="M2431" t="s"/>
      <c r="N2431" t="s">
        <v>1037</v>
      </c>
      <c r="O2431" t="s">
        <v>78</v>
      </c>
      <c r="P2431" t="s">
        <v>1033</v>
      </c>
      <c r="Q2431" t="s"/>
      <c r="R2431" t="s">
        <v>80</v>
      </c>
      <c r="S2431" t="s">
        <v>489</v>
      </c>
      <c r="T2431" t="s">
        <v>82</v>
      </c>
      <c r="U2431" t="s"/>
      <c r="V2431" t="s">
        <v>83</v>
      </c>
      <c r="W2431" t="s">
        <v>94</v>
      </c>
      <c r="X2431" t="s"/>
      <c r="Y2431" t="s">
        <v>85</v>
      </c>
      <c r="Z2431">
        <f>HYPERLINK("https://hotelmonitor-cachepage.eclerx.com/savepage/tk_15439014884979973_sr_2151.html","info")</f>
        <v/>
      </c>
      <c r="AA2431" t="n">
        <v>555242</v>
      </c>
      <c r="AB2431" t="s"/>
      <c r="AC2431" t="s"/>
      <c r="AD2431" t="s">
        <v>86</v>
      </c>
      <c r="AE2431" t="s"/>
      <c r="AF2431" t="s"/>
      <c r="AG2431" t="s"/>
      <c r="AH2431" t="s"/>
      <c r="AI2431" t="s"/>
      <c r="AJ2431" t="s"/>
      <c r="AK2431" t="s">
        <v>87</v>
      </c>
      <c r="AL2431" t="s"/>
      <c r="AM2431" t="s"/>
      <c r="AN2431" t="s">
        <v>87</v>
      </c>
      <c r="AO2431" t="s"/>
      <c r="AP2431" t="n">
        <v>23</v>
      </c>
      <c r="AQ2431" t="s">
        <v>88</v>
      </c>
      <c r="AR2431" t="s">
        <v>414</v>
      </c>
      <c r="AS2431" t="s"/>
      <c r="AT2431" t="s">
        <v>90</v>
      </c>
      <c r="AU2431" t="s"/>
      <c r="AV2431" t="s"/>
      <c r="AW2431" t="s"/>
      <c r="AX2431" t="s"/>
      <c r="AY2431" t="n">
        <v>4758529</v>
      </c>
      <c r="AZ2431" t="s">
        <v>1034</v>
      </c>
      <c r="BA2431" t="s"/>
      <c r="BB2431" t="n">
        <v>197359</v>
      </c>
      <c r="BC2431" t="n">
        <v>9.992374985284901</v>
      </c>
      <c r="BD2431" t="n">
        <v>53.545990437754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92</v>
      </c>
    </row>
    <row r="2432" spans="1:70">
      <c r="A2432" t="s">
        <v>97</v>
      </c>
      <c r="B2432" t="s">
        <v>71</v>
      </c>
      <c r="C2432" t="s">
        <v>98</v>
      </c>
      <c r="D2432" t="n">
        <v>2</v>
      </c>
      <c r="E2432" t="s">
        <v>1031</v>
      </c>
      <c r="F2432" t="n">
        <v>4944738</v>
      </c>
      <c r="G2432" t="s">
        <v>74</v>
      </c>
      <c r="H2432" t="s">
        <v>75</v>
      </c>
      <c r="I2432" t="s"/>
      <c r="J2432" t="s">
        <v>74</v>
      </c>
      <c r="K2432" t="n">
        <v>184</v>
      </c>
      <c r="L2432" t="s">
        <v>76</v>
      </c>
      <c r="M2432" t="s"/>
      <c r="N2432" t="s">
        <v>1032</v>
      </c>
      <c r="O2432" t="s">
        <v>78</v>
      </c>
      <c r="P2432" t="s">
        <v>1033</v>
      </c>
      <c r="Q2432" t="s"/>
      <c r="R2432" t="s">
        <v>80</v>
      </c>
      <c r="S2432" t="s">
        <v>182</v>
      </c>
      <c r="T2432" t="s">
        <v>82</v>
      </c>
      <c r="U2432" t="s"/>
      <c r="V2432" t="s">
        <v>83</v>
      </c>
      <c r="W2432" t="s">
        <v>84</v>
      </c>
      <c r="X2432" t="s"/>
      <c r="Y2432" t="s">
        <v>85</v>
      </c>
      <c r="Z2432">
        <f>HYPERLINK("https://hotelmonitor-cachepage.eclerx.com/savepage/tk_15439014884979973_sr_2151.html","info")</f>
        <v/>
      </c>
      <c r="AA2432" t="n">
        <v>555242</v>
      </c>
      <c r="AB2432" t="s"/>
      <c r="AC2432" t="s"/>
      <c r="AD2432" t="s">
        <v>86</v>
      </c>
      <c r="AE2432" t="s"/>
      <c r="AF2432" t="s"/>
      <c r="AG2432" t="s"/>
      <c r="AH2432" t="s"/>
      <c r="AI2432" t="s"/>
      <c r="AJ2432" t="s"/>
      <c r="AK2432" t="s">
        <v>87</v>
      </c>
      <c r="AL2432" t="s"/>
      <c r="AM2432" t="s"/>
      <c r="AN2432" t="s">
        <v>87</v>
      </c>
      <c r="AO2432" t="s"/>
      <c r="AP2432" t="n">
        <v>23</v>
      </c>
      <c r="AQ2432" t="s">
        <v>88</v>
      </c>
      <c r="AR2432" t="s">
        <v>110</v>
      </c>
      <c r="AS2432" t="s"/>
      <c r="AT2432" t="s">
        <v>90</v>
      </c>
      <c r="AU2432" t="s"/>
      <c r="AV2432" t="s"/>
      <c r="AW2432" t="s"/>
      <c r="AX2432" t="s"/>
      <c r="AY2432" t="n">
        <v>4758529</v>
      </c>
      <c r="AZ2432" t="s">
        <v>1034</v>
      </c>
      <c r="BA2432" t="s"/>
      <c r="BB2432" t="n">
        <v>197359</v>
      </c>
      <c r="BC2432" t="n">
        <v>9.992374985284901</v>
      </c>
      <c r="BD2432" t="n">
        <v>53.545990437754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92</v>
      </c>
    </row>
    <row r="2433" spans="1:70">
      <c r="A2433" t="s">
        <v>97</v>
      </c>
      <c r="B2433" t="s">
        <v>71</v>
      </c>
      <c r="C2433" t="s">
        <v>98</v>
      </c>
      <c r="D2433" t="n">
        <v>2</v>
      </c>
      <c r="E2433" t="s">
        <v>1031</v>
      </c>
      <c r="F2433" t="n">
        <v>4944738</v>
      </c>
      <c r="G2433" t="s">
        <v>74</v>
      </c>
      <c r="H2433" t="s">
        <v>75</v>
      </c>
      <c r="I2433" t="s"/>
      <c r="J2433" t="s">
        <v>74</v>
      </c>
      <c r="K2433" t="n">
        <v>188</v>
      </c>
      <c r="L2433" t="s">
        <v>76</v>
      </c>
      <c r="M2433" t="s"/>
      <c r="N2433" t="s">
        <v>1032</v>
      </c>
      <c r="O2433" t="s">
        <v>78</v>
      </c>
      <c r="P2433" t="s">
        <v>1033</v>
      </c>
      <c r="Q2433" t="s"/>
      <c r="R2433" t="s">
        <v>80</v>
      </c>
      <c r="S2433" t="s">
        <v>185</v>
      </c>
      <c r="T2433" t="s">
        <v>82</v>
      </c>
      <c r="U2433" t="s"/>
      <c r="V2433" t="s">
        <v>83</v>
      </c>
      <c r="W2433" t="s">
        <v>84</v>
      </c>
      <c r="X2433" t="s"/>
      <c r="Y2433" t="s">
        <v>85</v>
      </c>
      <c r="Z2433">
        <f>HYPERLINK("https://hotelmonitor-cachepage.eclerx.com/savepage/tk_15439014884979973_sr_2151.html","info")</f>
        <v/>
      </c>
      <c r="AA2433" t="n">
        <v>555242</v>
      </c>
      <c r="AB2433" t="s"/>
      <c r="AC2433" t="s"/>
      <c r="AD2433" t="s">
        <v>86</v>
      </c>
      <c r="AE2433" t="s"/>
      <c r="AF2433" t="s"/>
      <c r="AG2433" t="s"/>
      <c r="AH2433" t="s"/>
      <c r="AI2433" t="s"/>
      <c r="AJ2433" t="s"/>
      <c r="AK2433" t="s">
        <v>87</v>
      </c>
      <c r="AL2433" t="s"/>
      <c r="AM2433" t="s"/>
      <c r="AN2433" t="s">
        <v>87</v>
      </c>
      <c r="AO2433" t="s"/>
      <c r="AP2433" t="n">
        <v>23</v>
      </c>
      <c r="AQ2433" t="s">
        <v>88</v>
      </c>
      <c r="AR2433" t="s">
        <v>116</v>
      </c>
      <c r="AS2433" t="s"/>
      <c r="AT2433" t="s">
        <v>90</v>
      </c>
      <c r="AU2433" t="s"/>
      <c r="AV2433" t="s"/>
      <c r="AW2433" t="s"/>
      <c r="AX2433" t="s"/>
      <c r="AY2433" t="n">
        <v>4758529</v>
      </c>
      <c r="AZ2433" t="s">
        <v>1034</v>
      </c>
      <c r="BA2433" t="s"/>
      <c r="BB2433" t="n">
        <v>197359</v>
      </c>
      <c r="BC2433" t="n">
        <v>9.992374985284901</v>
      </c>
      <c r="BD2433" t="n">
        <v>53.545990437754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92</v>
      </c>
    </row>
    <row r="2434" spans="1:70">
      <c r="A2434" t="s">
        <v>97</v>
      </c>
      <c r="B2434" t="s">
        <v>71</v>
      </c>
      <c r="C2434" t="s">
        <v>98</v>
      </c>
      <c r="D2434" t="n">
        <v>2</v>
      </c>
      <c r="E2434" t="s">
        <v>1031</v>
      </c>
      <c r="F2434" t="n">
        <v>4944738</v>
      </c>
      <c r="G2434" t="s">
        <v>74</v>
      </c>
      <c r="H2434" t="s">
        <v>75</v>
      </c>
      <c r="I2434" t="s"/>
      <c r="J2434" t="s">
        <v>74</v>
      </c>
      <c r="K2434" t="n">
        <v>193</v>
      </c>
      <c r="L2434" t="s">
        <v>76</v>
      </c>
      <c r="M2434" t="s"/>
      <c r="N2434" t="s">
        <v>1038</v>
      </c>
      <c r="O2434" t="s">
        <v>78</v>
      </c>
      <c r="P2434" t="s">
        <v>1033</v>
      </c>
      <c r="Q2434" t="s"/>
      <c r="R2434" t="s">
        <v>80</v>
      </c>
      <c r="S2434" t="s">
        <v>188</v>
      </c>
      <c r="T2434" t="s">
        <v>82</v>
      </c>
      <c r="U2434" t="s"/>
      <c r="V2434" t="s">
        <v>83</v>
      </c>
      <c r="W2434" t="s">
        <v>94</v>
      </c>
      <c r="X2434" t="s"/>
      <c r="Y2434" t="s">
        <v>85</v>
      </c>
      <c r="Z2434">
        <f>HYPERLINK("https://hotelmonitor-cachepage.eclerx.com/savepage/tk_15439014884979973_sr_2151.html","info")</f>
        <v/>
      </c>
      <c r="AA2434" t="n">
        <v>555242</v>
      </c>
      <c r="AB2434" t="s"/>
      <c r="AC2434" t="s"/>
      <c r="AD2434" t="s">
        <v>86</v>
      </c>
      <c r="AE2434" t="s"/>
      <c r="AF2434" t="s"/>
      <c r="AG2434" t="s"/>
      <c r="AH2434" t="s"/>
      <c r="AI2434" t="s"/>
      <c r="AJ2434" t="s"/>
      <c r="AK2434" t="s">
        <v>87</v>
      </c>
      <c r="AL2434" t="s"/>
      <c r="AM2434" t="s"/>
      <c r="AN2434" t="s">
        <v>87</v>
      </c>
      <c r="AO2434" t="s"/>
      <c r="AP2434" t="n">
        <v>23</v>
      </c>
      <c r="AQ2434" t="s">
        <v>88</v>
      </c>
      <c r="AR2434" t="s">
        <v>103</v>
      </c>
      <c r="AS2434" t="s"/>
      <c r="AT2434" t="s">
        <v>90</v>
      </c>
      <c r="AU2434" t="s"/>
      <c r="AV2434" t="s"/>
      <c r="AW2434" t="s"/>
      <c r="AX2434" t="s"/>
      <c r="AY2434" t="n">
        <v>4758529</v>
      </c>
      <c r="AZ2434" t="s">
        <v>1034</v>
      </c>
      <c r="BA2434" t="s"/>
      <c r="BB2434" t="n">
        <v>197359</v>
      </c>
      <c r="BC2434" t="n">
        <v>9.992374985284901</v>
      </c>
      <c r="BD2434" t="n">
        <v>53.545990437754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92</v>
      </c>
    </row>
    <row r="2435" spans="1:70">
      <c r="A2435" t="s">
        <v>97</v>
      </c>
      <c r="B2435" t="s">
        <v>71</v>
      </c>
      <c r="C2435" t="s">
        <v>98</v>
      </c>
      <c r="D2435" t="n">
        <v>2</v>
      </c>
      <c r="E2435" t="s">
        <v>1031</v>
      </c>
      <c r="F2435" t="n">
        <v>4944738</v>
      </c>
      <c r="G2435" t="s">
        <v>74</v>
      </c>
      <c r="H2435" t="s">
        <v>75</v>
      </c>
      <c r="I2435" t="s"/>
      <c r="J2435" t="s">
        <v>74</v>
      </c>
      <c r="K2435" t="n">
        <v>193</v>
      </c>
      <c r="L2435" t="s">
        <v>76</v>
      </c>
      <c r="M2435" t="s"/>
      <c r="N2435" t="s">
        <v>1038</v>
      </c>
      <c r="O2435" t="s">
        <v>78</v>
      </c>
      <c r="P2435" t="s">
        <v>1033</v>
      </c>
      <c r="Q2435" t="s"/>
      <c r="R2435" t="s">
        <v>80</v>
      </c>
      <c r="S2435" t="s">
        <v>188</v>
      </c>
      <c r="T2435" t="s">
        <v>82</v>
      </c>
      <c r="U2435" t="s"/>
      <c r="V2435" t="s">
        <v>83</v>
      </c>
      <c r="W2435" t="s">
        <v>94</v>
      </c>
      <c r="X2435" t="s"/>
      <c r="Y2435" t="s">
        <v>85</v>
      </c>
      <c r="Z2435">
        <f>HYPERLINK("https://hotelmonitor-cachepage.eclerx.com/savepage/tk_15439014884979973_sr_2151.html","info")</f>
        <v/>
      </c>
      <c r="AA2435" t="n">
        <v>555242</v>
      </c>
      <c r="AB2435" t="s"/>
      <c r="AC2435" t="s"/>
      <c r="AD2435" t="s">
        <v>86</v>
      </c>
      <c r="AE2435" t="s"/>
      <c r="AF2435" t="s"/>
      <c r="AG2435" t="s"/>
      <c r="AH2435" t="s"/>
      <c r="AI2435" t="s"/>
      <c r="AJ2435" t="s"/>
      <c r="AK2435" t="s">
        <v>87</v>
      </c>
      <c r="AL2435" t="s"/>
      <c r="AM2435" t="s"/>
      <c r="AN2435" t="s">
        <v>87</v>
      </c>
      <c r="AO2435" t="s"/>
      <c r="AP2435" t="n">
        <v>23</v>
      </c>
      <c r="AQ2435" t="s">
        <v>88</v>
      </c>
      <c r="AR2435" t="s">
        <v>414</v>
      </c>
      <c r="AS2435" t="s"/>
      <c r="AT2435" t="s">
        <v>90</v>
      </c>
      <c r="AU2435" t="s"/>
      <c r="AV2435" t="s"/>
      <c r="AW2435" t="s"/>
      <c r="AX2435" t="s"/>
      <c r="AY2435" t="n">
        <v>4758529</v>
      </c>
      <c r="AZ2435" t="s">
        <v>1034</v>
      </c>
      <c r="BA2435" t="s"/>
      <c r="BB2435" t="n">
        <v>197359</v>
      </c>
      <c r="BC2435" t="n">
        <v>9.992374985284901</v>
      </c>
      <c r="BD2435" t="n">
        <v>53.545990437754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92</v>
      </c>
    </row>
    <row r="2436" spans="1:70">
      <c r="A2436" t="s">
        <v>97</v>
      </c>
      <c r="B2436" t="s">
        <v>71</v>
      </c>
      <c r="C2436" t="s">
        <v>98</v>
      </c>
      <c r="D2436" t="n">
        <v>2</v>
      </c>
      <c r="E2436" t="s">
        <v>1031</v>
      </c>
      <c r="F2436" t="n">
        <v>4944738</v>
      </c>
      <c r="G2436" t="s">
        <v>74</v>
      </c>
      <c r="H2436" t="s">
        <v>75</v>
      </c>
      <c r="I2436" t="s"/>
      <c r="J2436" t="s">
        <v>74</v>
      </c>
      <c r="K2436" t="n">
        <v>203</v>
      </c>
      <c r="L2436" t="s">
        <v>76</v>
      </c>
      <c r="M2436" t="s"/>
      <c r="N2436" t="s">
        <v>1036</v>
      </c>
      <c r="O2436" t="s">
        <v>78</v>
      </c>
      <c r="P2436" t="s">
        <v>1033</v>
      </c>
      <c r="Q2436" t="s"/>
      <c r="R2436" t="s">
        <v>80</v>
      </c>
      <c r="S2436" t="s">
        <v>506</v>
      </c>
      <c r="T2436" t="s">
        <v>82</v>
      </c>
      <c r="U2436" t="s"/>
      <c r="V2436" t="s">
        <v>83</v>
      </c>
      <c r="W2436" t="s">
        <v>84</v>
      </c>
      <c r="X2436" t="s"/>
      <c r="Y2436" t="s">
        <v>85</v>
      </c>
      <c r="Z2436">
        <f>HYPERLINK("https://hotelmonitor-cachepage.eclerx.com/savepage/tk_15439014884979973_sr_2151.html","info")</f>
        <v/>
      </c>
      <c r="AA2436" t="n">
        <v>555242</v>
      </c>
      <c r="AB2436" t="s"/>
      <c r="AC2436" t="s"/>
      <c r="AD2436" t="s">
        <v>86</v>
      </c>
      <c r="AE2436" t="s"/>
      <c r="AF2436" t="s"/>
      <c r="AG2436" t="s"/>
      <c r="AH2436" t="s"/>
      <c r="AI2436" t="s"/>
      <c r="AJ2436" t="s"/>
      <c r="AK2436" t="s">
        <v>87</v>
      </c>
      <c r="AL2436" t="s"/>
      <c r="AM2436" t="s"/>
      <c r="AN2436" t="s">
        <v>87</v>
      </c>
      <c r="AO2436" t="s"/>
      <c r="AP2436" t="n">
        <v>23</v>
      </c>
      <c r="AQ2436" t="s">
        <v>88</v>
      </c>
      <c r="AR2436" t="s">
        <v>110</v>
      </c>
      <c r="AS2436" t="s"/>
      <c r="AT2436" t="s">
        <v>90</v>
      </c>
      <c r="AU2436" t="s"/>
      <c r="AV2436" t="s"/>
      <c r="AW2436" t="s"/>
      <c r="AX2436" t="s"/>
      <c r="AY2436" t="n">
        <v>4758529</v>
      </c>
      <c r="AZ2436" t="s">
        <v>1034</v>
      </c>
      <c r="BA2436" t="s"/>
      <c r="BB2436" t="n">
        <v>197359</v>
      </c>
      <c r="BC2436" t="n">
        <v>9.992374985284901</v>
      </c>
      <c r="BD2436" t="n">
        <v>53.545990437754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92</v>
      </c>
    </row>
    <row r="2437" spans="1:70">
      <c r="A2437" t="s">
        <v>97</v>
      </c>
      <c r="B2437" t="s">
        <v>71</v>
      </c>
      <c r="C2437" t="s">
        <v>98</v>
      </c>
      <c r="D2437" t="n">
        <v>2</v>
      </c>
      <c r="E2437" t="s">
        <v>1031</v>
      </c>
      <c r="F2437" t="n">
        <v>4944738</v>
      </c>
      <c r="G2437" t="s">
        <v>74</v>
      </c>
      <c r="H2437" t="s">
        <v>75</v>
      </c>
      <c r="I2437" t="s"/>
      <c r="J2437" t="s">
        <v>74</v>
      </c>
      <c r="K2437" t="n">
        <v>208</v>
      </c>
      <c r="L2437" t="s">
        <v>76</v>
      </c>
      <c r="M2437" t="s"/>
      <c r="N2437" t="s">
        <v>1036</v>
      </c>
      <c r="O2437" t="s">
        <v>78</v>
      </c>
      <c r="P2437" t="s">
        <v>1033</v>
      </c>
      <c r="Q2437" t="s"/>
      <c r="R2437" t="s">
        <v>80</v>
      </c>
      <c r="S2437" t="s">
        <v>197</v>
      </c>
      <c r="T2437" t="s">
        <v>82</v>
      </c>
      <c r="U2437" t="s"/>
      <c r="V2437" t="s">
        <v>83</v>
      </c>
      <c r="W2437" t="s">
        <v>84</v>
      </c>
      <c r="X2437" t="s"/>
      <c r="Y2437" t="s">
        <v>85</v>
      </c>
      <c r="Z2437">
        <f>HYPERLINK("https://hotelmonitor-cachepage.eclerx.com/savepage/tk_15439014884979973_sr_2151.html","info")</f>
        <v/>
      </c>
      <c r="AA2437" t="n">
        <v>555242</v>
      </c>
      <c r="AB2437" t="s"/>
      <c r="AC2437" t="s"/>
      <c r="AD2437" t="s">
        <v>86</v>
      </c>
      <c r="AE2437" t="s"/>
      <c r="AF2437" t="s"/>
      <c r="AG2437" t="s"/>
      <c r="AH2437" t="s"/>
      <c r="AI2437" t="s"/>
      <c r="AJ2437" t="s"/>
      <c r="AK2437" t="s">
        <v>87</v>
      </c>
      <c r="AL2437" t="s"/>
      <c r="AM2437" t="s"/>
      <c r="AN2437" t="s">
        <v>87</v>
      </c>
      <c r="AO2437" t="s"/>
      <c r="AP2437" t="n">
        <v>23</v>
      </c>
      <c r="AQ2437" t="s">
        <v>88</v>
      </c>
      <c r="AR2437" t="s">
        <v>116</v>
      </c>
      <c r="AS2437" t="s"/>
      <c r="AT2437" t="s">
        <v>90</v>
      </c>
      <c r="AU2437" t="s"/>
      <c r="AV2437" t="s"/>
      <c r="AW2437" t="s"/>
      <c r="AX2437" t="s"/>
      <c r="AY2437" t="n">
        <v>4758529</v>
      </c>
      <c r="AZ2437" t="s">
        <v>1034</v>
      </c>
      <c r="BA2437" t="s"/>
      <c r="BB2437" t="n">
        <v>197359</v>
      </c>
      <c r="BC2437" t="n">
        <v>9.992374985284901</v>
      </c>
      <c r="BD2437" t="n">
        <v>53.545990437754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92</v>
      </c>
    </row>
    <row r="2438" spans="1:70">
      <c r="A2438" t="s">
        <v>97</v>
      </c>
      <c r="B2438" t="s">
        <v>71</v>
      </c>
      <c r="C2438" t="s">
        <v>98</v>
      </c>
      <c r="D2438" t="n">
        <v>2</v>
      </c>
      <c r="E2438" t="s">
        <v>1031</v>
      </c>
      <c r="F2438" t="n">
        <v>4944738</v>
      </c>
      <c r="G2438" t="s">
        <v>74</v>
      </c>
      <c r="H2438" t="s">
        <v>75</v>
      </c>
      <c r="I2438" t="s"/>
      <c r="J2438" t="s">
        <v>74</v>
      </c>
      <c r="K2438" t="n">
        <v>259</v>
      </c>
      <c r="L2438" t="s">
        <v>76</v>
      </c>
      <c r="M2438" t="s"/>
      <c r="N2438" t="s">
        <v>1039</v>
      </c>
      <c r="O2438" t="s">
        <v>78</v>
      </c>
      <c r="P2438" t="s">
        <v>1033</v>
      </c>
      <c r="Q2438" t="s"/>
      <c r="R2438" t="s">
        <v>80</v>
      </c>
      <c r="S2438" t="s">
        <v>822</v>
      </c>
      <c r="T2438" t="s">
        <v>82</v>
      </c>
      <c r="U2438" t="s"/>
      <c r="V2438" t="s">
        <v>83</v>
      </c>
      <c r="W2438" t="s">
        <v>94</v>
      </c>
      <c r="X2438" t="s"/>
      <c r="Y2438" t="s">
        <v>85</v>
      </c>
      <c r="Z2438">
        <f>HYPERLINK("https://hotelmonitor-cachepage.eclerx.com/savepage/tk_15439014884979973_sr_2151.html","info")</f>
        <v/>
      </c>
      <c r="AA2438" t="n">
        <v>555242</v>
      </c>
      <c r="AB2438" t="s"/>
      <c r="AC2438" t="s"/>
      <c r="AD2438" t="s">
        <v>86</v>
      </c>
      <c r="AE2438" t="s"/>
      <c r="AF2438" t="s"/>
      <c r="AG2438" t="s"/>
      <c r="AH2438" t="s"/>
      <c r="AI2438" t="s"/>
      <c r="AJ2438" t="s"/>
      <c r="AK2438" t="s">
        <v>87</v>
      </c>
      <c r="AL2438" t="s"/>
      <c r="AM2438" t="s"/>
      <c r="AN2438" t="s">
        <v>87</v>
      </c>
      <c r="AO2438" t="s"/>
      <c r="AP2438" t="n">
        <v>23</v>
      </c>
      <c r="AQ2438" t="s">
        <v>88</v>
      </c>
      <c r="AR2438" t="s">
        <v>110</v>
      </c>
      <c r="AS2438" t="s"/>
      <c r="AT2438" t="s">
        <v>90</v>
      </c>
      <c r="AU2438" t="s"/>
      <c r="AV2438" t="s"/>
      <c r="AW2438" t="s"/>
      <c r="AX2438" t="s"/>
      <c r="AY2438" t="n">
        <v>4758529</v>
      </c>
      <c r="AZ2438" t="s">
        <v>1034</v>
      </c>
      <c r="BA2438" t="s"/>
      <c r="BB2438" t="n">
        <v>197359</v>
      </c>
      <c r="BC2438" t="n">
        <v>9.992374985284901</v>
      </c>
      <c r="BD2438" t="n">
        <v>53.545990437754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92</v>
      </c>
    </row>
    <row r="2439" spans="1:70">
      <c r="A2439" t="s">
        <v>97</v>
      </c>
      <c r="B2439" t="s">
        <v>71</v>
      </c>
      <c r="C2439" t="s">
        <v>98</v>
      </c>
      <c r="D2439" t="n">
        <v>2</v>
      </c>
      <c r="E2439" t="s">
        <v>1031</v>
      </c>
      <c r="F2439" t="n">
        <v>4944738</v>
      </c>
      <c r="G2439" t="s">
        <v>74</v>
      </c>
      <c r="H2439" t="s">
        <v>75</v>
      </c>
      <c r="I2439" t="s"/>
      <c r="J2439" t="s">
        <v>74</v>
      </c>
      <c r="K2439" t="n">
        <v>264</v>
      </c>
      <c r="L2439" t="s">
        <v>76</v>
      </c>
      <c r="M2439" t="s"/>
      <c r="N2439" t="s">
        <v>1039</v>
      </c>
      <c r="O2439" t="s">
        <v>78</v>
      </c>
      <c r="P2439" t="s">
        <v>1033</v>
      </c>
      <c r="Q2439" t="s"/>
      <c r="R2439" t="s">
        <v>80</v>
      </c>
      <c r="S2439" t="s">
        <v>925</v>
      </c>
      <c r="T2439" t="s">
        <v>82</v>
      </c>
      <c r="U2439" t="s"/>
      <c r="V2439" t="s">
        <v>83</v>
      </c>
      <c r="W2439" t="s">
        <v>94</v>
      </c>
      <c r="X2439" t="s"/>
      <c r="Y2439" t="s">
        <v>85</v>
      </c>
      <c r="Z2439">
        <f>HYPERLINK("https://hotelmonitor-cachepage.eclerx.com/savepage/tk_15439014884979973_sr_2151.html","info")</f>
        <v/>
      </c>
      <c r="AA2439" t="n">
        <v>555242</v>
      </c>
      <c r="AB2439" t="s"/>
      <c r="AC2439" t="s"/>
      <c r="AD2439" t="s">
        <v>86</v>
      </c>
      <c r="AE2439" t="s"/>
      <c r="AF2439" t="s"/>
      <c r="AG2439" t="s"/>
      <c r="AH2439" t="s"/>
      <c r="AI2439" t="s"/>
      <c r="AJ2439" t="s"/>
      <c r="AK2439" t="s">
        <v>87</v>
      </c>
      <c r="AL2439" t="s"/>
      <c r="AM2439" t="s"/>
      <c r="AN2439" t="s">
        <v>87</v>
      </c>
      <c r="AO2439" t="s"/>
      <c r="AP2439" t="n">
        <v>23</v>
      </c>
      <c r="AQ2439" t="s">
        <v>88</v>
      </c>
      <c r="AR2439" t="s">
        <v>116</v>
      </c>
      <c r="AS2439" t="s"/>
      <c r="AT2439" t="s">
        <v>90</v>
      </c>
      <c r="AU2439" t="s"/>
      <c r="AV2439" t="s"/>
      <c r="AW2439" t="s"/>
      <c r="AX2439" t="s"/>
      <c r="AY2439" t="n">
        <v>4758529</v>
      </c>
      <c r="AZ2439" t="s">
        <v>1034</v>
      </c>
      <c r="BA2439" t="s"/>
      <c r="BB2439" t="n">
        <v>197359</v>
      </c>
      <c r="BC2439" t="n">
        <v>9.992374985284901</v>
      </c>
      <c r="BD2439" t="n">
        <v>53.545990437754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92</v>
      </c>
    </row>
    <row r="2440" spans="1:70">
      <c r="A2440" t="s">
        <v>97</v>
      </c>
      <c r="B2440" t="s">
        <v>71</v>
      </c>
      <c r="C2440" t="s">
        <v>98</v>
      </c>
      <c r="D2440" t="n">
        <v>2</v>
      </c>
      <c r="E2440" t="s">
        <v>1031</v>
      </c>
      <c r="F2440" t="n">
        <v>4944738</v>
      </c>
      <c r="G2440" t="s">
        <v>74</v>
      </c>
      <c r="H2440" t="s">
        <v>75</v>
      </c>
      <c r="I2440" t="s"/>
      <c r="J2440" t="s">
        <v>74</v>
      </c>
      <c r="K2440" t="n">
        <v>284</v>
      </c>
      <c r="L2440" t="s">
        <v>76</v>
      </c>
      <c r="M2440" t="s"/>
      <c r="N2440" t="s">
        <v>1040</v>
      </c>
      <c r="O2440" t="s">
        <v>78</v>
      </c>
      <c r="P2440" t="s">
        <v>1033</v>
      </c>
      <c r="Q2440" t="s"/>
      <c r="R2440" t="s">
        <v>80</v>
      </c>
      <c r="S2440" t="s">
        <v>439</v>
      </c>
      <c r="T2440" t="s">
        <v>82</v>
      </c>
      <c r="U2440" t="s"/>
      <c r="V2440" t="s">
        <v>83</v>
      </c>
      <c r="W2440" t="s">
        <v>94</v>
      </c>
      <c r="X2440" t="s"/>
      <c r="Y2440" t="s">
        <v>85</v>
      </c>
      <c r="Z2440">
        <f>HYPERLINK("https://hotelmonitor-cachepage.eclerx.com/savepage/tk_15439014884979973_sr_2151.html","info")</f>
        <v/>
      </c>
      <c r="AA2440" t="n">
        <v>555242</v>
      </c>
      <c r="AB2440" t="s"/>
      <c r="AC2440" t="s"/>
      <c r="AD2440" t="s">
        <v>86</v>
      </c>
      <c r="AE2440" t="s"/>
      <c r="AF2440" t="s"/>
      <c r="AG2440" t="s"/>
      <c r="AH2440" t="s"/>
      <c r="AI2440" t="s"/>
      <c r="AJ2440" t="s"/>
      <c r="AK2440" t="s">
        <v>87</v>
      </c>
      <c r="AL2440" t="s"/>
      <c r="AM2440" t="s"/>
      <c r="AN2440" t="s">
        <v>87</v>
      </c>
      <c r="AO2440" t="s"/>
      <c r="AP2440" t="n">
        <v>23</v>
      </c>
      <c r="AQ2440" t="s">
        <v>88</v>
      </c>
      <c r="AR2440" t="s">
        <v>156</v>
      </c>
      <c r="AS2440" t="s"/>
      <c r="AT2440" t="s">
        <v>90</v>
      </c>
      <c r="AU2440" t="s"/>
      <c r="AV2440" t="s"/>
      <c r="AW2440" t="s"/>
      <c r="AX2440" t="s"/>
      <c r="AY2440" t="n">
        <v>4758529</v>
      </c>
      <c r="AZ2440" t="s">
        <v>1034</v>
      </c>
      <c r="BA2440" t="s"/>
      <c r="BB2440" t="n">
        <v>197359</v>
      </c>
      <c r="BC2440" t="n">
        <v>9.992374985284901</v>
      </c>
      <c r="BD2440" t="n">
        <v>53.545990437754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92</v>
      </c>
    </row>
    <row r="2441" spans="1:70">
      <c r="A2441" t="s">
        <v>97</v>
      </c>
      <c r="B2441" t="s">
        <v>71</v>
      </c>
      <c r="C2441" t="s">
        <v>98</v>
      </c>
      <c r="D2441" t="n">
        <v>2</v>
      </c>
      <c r="E2441" t="s">
        <v>1031</v>
      </c>
      <c r="F2441" t="n">
        <v>4944738</v>
      </c>
      <c r="G2441" t="s">
        <v>74</v>
      </c>
      <c r="H2441" t="s">
        <v>75</v>
      </c>
      <c r="I2441" t="s"/>
      <c r="J2441" t="s">
        <v>74</v>
      </c>
      <c r="K2441" t="n">
        <v>299</v>
      </c>
      <c r="L2441" t="s">
        <v>76</v>
      </c>
      <c r="M2441" t="s"/>
      <c r="N2441" t="s">
        <v>1039</v>
      </c>
      <c r="O2441" t="s">
        <v>78</v>
      </c>
      <c r="P2441" t="s">
        <v>1033</v>
      </c>
      <c r="Q2441" t="s"/>
      <c r="R2441" t="s">
        <v>80</v>
      </c>
      <c r="S2441" t="s">
        <v>839</v>
      </c>
      <c r="T2441" t="s">
        <v>82</v>
      </c>
      <c r="U2441" t="s"/>
      <c r="V2441" t="s">
        <v>83</v>
      </c>
      <c r="W2441" t="s">
        <v>84</v>
      </c>
      <c r="X2441" t="s"/>
      <c r="Y2441" t="s">
        <v>85</v>
      </c>
      <c r="Z2441">
        <f>HYPERLINK("https://hotelmonitor-cachepage.eclerx.com/savepage/tk_15439014884979973_sr_2151.html","info")</f>
        <v/>
      </c>
      <c r="AA2441" t="n">
        <v>555242</v>
      </c>
      <c r="AB2441" t="s"/>
      <c r="AC2441" t="s"/>
      <c r="AD2441" t="s">
        <v>86</v>
      </c>
      <c r="AE2441" t="s"/>
      <c r="AF2441" t="s"/>
      <c r="AG2441" t="s"/>
      <c r="AH2441" t="s"/>
      <c r="AI2441" t="s"/>
      <c r="AJ2441" t="s"/>
      <c r="AK2441" t="s">
        <v>87</v>
      </c>
      <c r="AL2441" t="s"/>
      <c r="AM2441" t="s"/>
      <c r="AN2441" t="s">
        <v>87</v>
      </c>
      <c r="AO2441" t="s"/>
      <c r="AP2441" t="n">
        <v>23</v>
      </c>
      <c r="AQ2441" t="s">
        <v>88</v>
      </c>
      <c r="AR2441" t="s">
        <v>110</v>
      </c>
      <c r="AS2441" t="s"/>
      <c r="AT2441" t="s">
        <v>90</v>
      </c>
      <c r="AU2441" t="s"/>
      <c r="AV2441" t="s"/>
      <c r="AW2441" t="s"/>
      <c r="AX2441" t="s"/>
      <c r="AY2441" t="n">
        <v>4758529</v>
      </c>
      <c r="AZ2441" t="s">
        <v>1034</v>
      </c>
      <c r="BA2441" t="s"/>
      <c r="BB2441" t="n">
        <v>197359</v>
      </c>
      <c r="BC2441" t="n">
        <v>9.992374985284901</v>
      </c>
      <c r="BD2441" t="n">
        <v>53.545990437754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92</v>
      </c>
    </row>
    <row r="2442" spans="1:70">
      <c r="A2442" t="s">
        <v>97</v>
      </c>
      <c r="B2442" t="s">
        <v>71</v>
      </c>
      <c r="C2442" t="s">
        <v>98</v>
      </c>
      <c r="D2442" t="n">
        <v>2</v>
      </c>
      <c r="E2442" t="s">
        <v>1031</v>
      </c>
      <c r="F2442" t="n">
        <v>4944738</v>
      </c>
      <c r="G2442" t="s">
        <v>74</v>
      </c>
      <c r="H2442" t="s">
        <v>75</v>
      </c>
      <c r="I2442" t="s"/>
      <c r="J2442" t="s">
        <v>74</v>
      </c>
      <c r="K2442" t="n">
        <v>306</v>
      </c>
      <c r="L2442" t="s">
        <v>76</v>
      </c>
      <c r="M2442" t="s"/>
      <c r="N2442" t="s">
        <v>1039</v>
      </c>
      <c r="O2442" t="s">
        <v>78</v>
      </c>
      <c r="P2442" t="s">
        <v>1033</v>
      </c>
      <c r="Q2442" t="s"/>
      <c r="R2442" t="s">
        <v>80</v>
      </c>
      <c r="S2442" t="s">
        <v>1041</v>
      </c>
      <c r="T2442" t="s">
        <v>82</v>
      </c>
      <c r="U2442" t="s"/>
      <c r="V2442" t="s">
        <v>83</v>
      </c>
      <c r="W2442" t="s">
        <v>84</v>
      </c>
      <c r="X2442" t="s"/>
      <c r="Y2442" t="s">
        <v>85</v>
      </c>
      <c r="Z2442">
        <f>HYPERLINK("https://hotelmonitor-cachepage.eclerx.com/savepage/tk_15439014884979973_sr_2151.html","info")</f>
        <v/>
      </c>
      <c r="AA2442" t="n">
        <v>555242</v>
      </c>
      <c r="AB2442" t="s"/>
      <c r="AC2442" t="s"/>
      <c r="AD2442" t="s">
        <v>86</v>
      </c>
      <c r="AE2442" t="s"/>
      <c r="AF2442" t="s"/>
      <c r="AG2442" t="s"/>
      <c r="AH2442" t="s"/>
      <c r="AI2442" t="s"/>
      <c r="AJ2442" t="s"/>
      <c r="AK2442" t="s">
        <v>87</v>
      </c>
      <c r="AL2442" t="s"/>
      <c r="AM2442" t="s"/>
      <c r="AN2442" t="s">
        <v>87</v>
      </c>
      <c r="AO2442" t="s"/>
      <c r="AP2442" t="n">
        <v>23</v>
      </c>
      <c r="AQ2442" t="s">
        <v>88</v>
      </c>
      <c r="AR2442" t="s">
        <v>116</v>
      </c>
      <c r="AS2442" t="s"/>
      <c r="AT2442" t="s">
        <v>90</v>
      </c>
      <c r="AU2442" t="s"/>
      <c r="AV2442" t="s"/>
      <c r="AW2442" t="s"/>
      <c r="AX2442" t="s"/>
      <c r="AY2442" t="n">
        <v>4758529</v>
      </c>
      <c r="AZ2442" t="s">
        <v>1034</v>
      </c>
      <c r="BA2442" t="s"/>
      <c r="BB2442" t="n">
        <v>197359</v>
      </c>
      <c r="BC2442" t="n">
        <v>9.992374985284901</v>
      </c>
      <c r="BD2442" t="n">
        <v>53.545990437754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92</v>
      </c>
    </row>
    <row r="2443" spans="1:70">
      <c r="A2443" t="s">
        <v>97</v>
      </c>
      <c r="B2443" t="s">
        <v>71</v>
      </c>
      <c r="C2443" t="s">
        <v>98</v>
      </c>
      <c r="D2443" t="n">
        <v>2</v>
      </c>
      <c r="E2443" t="s">
        <v>1031</v>
      </c>
      <c r="F2443" t="n">
        <v>4944738</v>
      </c>
      <c r="G2443" t="s">
        <v>74</v>
      </c>
      <c r="H2443" t="s">
        <v>75</v>
      </c>
      <c r="I2443" t="s"/>
      <c r="J2443" t="s">
        <v>74</v>
      </c>
      <c r="K2443" t="n">
        <v>322</v>
      </c>
      <c r="L2443" t="s">
        <v>76</v>
      </c>
      <c r="M2443" t="s"/>
      <c r="N2443" t="s">
        <v>1042</v>
      </c>
      <c r="O2443" t="s">
        <v>78</v>
      </c>
      <c r="P2443" t="s">
        <v>1033</v>
      </c>
      <c r="Q2443" t="s"/>
      <c r="R2443" t="s">
        <v>80</v>
      </c>
      <c r="S2443" t="s">
        <v>1043</v>
      </c>
      <c r="T2443" t="s">
        <v>82</v>
      </c>
      <c r="U2443" t="s"/>
      <c r="V2443" t="s">
        <v>83</v>
      </c>
      <c r="W2443" t="s">
        <v>94</v>
      </c>
      <c r="X2443" t="s"/>
      <c r="Y2443" t="s">
        <v>85</v>
      </c>
      <c r="Z2443">
        <f>HYPERLINK("https://hotelmonitor-cachepage.eclerx.com/savepage/tk_15439014884979973_sr_2151.html","info")</f>
        <v/>
      </c>
      <c r="AA2443" t="n">
        <v>555242</v>
      </c>
      <c r="AB2443" t="s"/>
      <c r="AC2443" t="s"/>
      <c r="AD2443" t="s">
        <v>86</v>
      </c>
      <c r="AE2443" t="s"/>
      <c r="AF2443" t="s"/>
      <c r="AG2443" t="s"/>
      <c r="AH2443" t="s"/>
      <c r="AI2443" t="s"/>
      <c r="AJ2443" t="s"/>
      <c r="AK2443" t="s">
        <v>87</v>
      </c>
      <c r="AL2443" t="s"/>
      <c r="AM2443" t="s"/>
      <c r="AN2443" t="s">
        <v>87</v>
      </c>
      <c r="AO2443" t="s"/>
      <c r="AP2443" t="n">
        <v>23</v>
      </c>
      <c r="AQ2443" t="s">
        <v>88</v>
      </c>
      <c r="AR2443" t="s">
        <v>156</v>
      </c>
      <c r="AS2443" t="s"/>
      <c r="AT2443" t="s">
        <v>90</v>
      </c>
      <c r="AU2443" t="s"/>
      <c r="AV2443" t="s"/>
      <c r="AW2443" t="s"/>
      <c r="AX2443" t="s"/>
      <c r="AY2443" t="n">
        <v>4758529</v>
      </c>
      <c r="AZ2443" t="s">
        <v>1034</v>
      </c>
      <c r="BA2443" t="s"/>
      <c r="BB2443" t="n">
        <v>197359</v>
      </c>
      <c r="BC2443" t="n">
        <v>9.992374985284901</v>
      </c>
      <c r="BD2443" t="n">
        <v>53.545990437754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92</v>
      </c>
    </row>
    <row r="2444" spans="1:70">
      <c r="A2444" t="s">
        <v>97</v>
      </c>
      <c r="B2444" t="s">
        <v>71</v>
      </c>
      <c r="C2444" t="s">
        <v>98</v>
      </c>
      <c r="D2444" t="n">
        <v>2</v>
      </c>
      <c r="E2444" t="s">
        <v>1031</v>
      </c>
      <c r="F2444" t="n">
        <v>4944738</v>
      </c>
      <c r="G2444" t="s">
        <v>74</v>
      </c>
      <c r="H2444" t="s">
        <v>75</v>
      </c>
      <c r="I2444" t="s"/>
      <c r="J2444" t="s">
        <v>74</v>
      </c>
      <c r="K2444" t="n">
        <v>364</v>
      </c>
      <c r="L2444" t="s">
        <v>76</v>
      </c>
      <c r="M2444" t="s"/>
      <c r="N2444" t="s">
        <v>1040</v>
      </c>
      <c r="O2444" t="s">
        <v>78</v>
      </c>
      <c r="P2444" t="s">
        <v>1033</v>
      </c>
      <c r="Q2444" t="s"/>
      <c r="R2444" t="s">
        <v>80</v>
      </c>
      <c r="S2444" t="s">
        <v>1044</v>
      </c>
      <c r="T2444" t="s">
        <v>82</v>
      </c>
      <c r="U2444" t="s"/>
      <c r="V2444" t="s">
        <v>83</v>
      </c>
      <c r="W2444" t="s">
        <v>84</v>
      </c>
      <c r="X2444" t="s"/>
      <c r="Y2444" t="s">
        <v>85</v>
      </c>
      <c r="Z2444">
        <f>HYPERLINK("https://hotelmonitor-cachepage.eclerx.com/savepage/tk_15439014884979973_sr_2151.html","info")</f>
        <v/>
      </c>
      <c r="AA2444" t="n">
        <v>555242</v>
      </c>
      <c r="AB2444" t="s"/>
      <c r="AC2444" t="s"/>
      <c r="AD2444" t="s">
        <v>86</v>
      </c>
      <c r="AE2444" t="s"/>
      <c r="AF2444" t="s"/>
      <c r="AG2444" t="s"/>
      <c r="AH2444" t="s"/>
      <c r="AI2444" t="s"/>
      <c r="AJ2444" t="s"/>
      <c r="AK2444" t="s">
        <v>87</v>
      </c>
      <c r="AL2444" t="s"/>
      <c r="AM2444" t="s"/>
      <c r="AN2444" t="s">
        <v>87</v>
      </c>
      <c r="AO2444" t="s"/>
      <c r="AP2444" t="n">
        <v>23</v>
      </c>
      <c r="AQ2444" t="s">
        <v>88</v>
      </c>
      <c r="AR2444" t="s">
        <v>156</v>
      </c>
      <c r="AS2444" t="s"/>
      <c r="AT2444" t="s">
        <v>90</v>
      </c>
      <c r="AU2444" t="s"/>
      <c r="AV2444" t="s"/>
      <c r="AW2444" t="s"/>
      <c r="AX2444" t="s"/>
      <c r="AY2444" t="n">
        <v>4758529</v>
      </c>
      <c r="AZ2444" t="s">
        <v>1034</v>
      </c>
      <c r="BA2444" t="s"/>
      <c r="BB2444" t="n">
        <v>197359</v>
      </c>
      <c r="BC2444" t="n">
        <v>9.992374985284901</v>
      </c>
      <c r="BD2444" t="n">
        <v>53.545990437754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92</v>
      </c>
    </row>
    <row r="2445" spans="1:70">
      <c r="A2445" t="s">
        <v>97</v>
      </c>
      <c r="B2445" t="s">
        <v>71</v>
      </c>
      <c r="C2445" t="s">
        <v>98</v>
      </c>
      <c r="D2445" t="n">
        <v>2</v>
      </c>
      <c r="E2445" t="s">
        <v>1031</v>
      </c>
      <c r="F2445" t="n">
        <v>4944738</v>
      </c>
      <c r="G2445" t="s">
        <v>74</v>
      </c>
      <c r="H2445" t="s">
        <v>75</v>
      </c>
      <c r="I2445" t="s"/>
      <c r="J2445" t="s">
        <v>74</v>
      </c>
      <c r="K2445" t="n">
        <v>402</v>
      </c>
      <c r="L2445" t="s">
        <v>76</v>
      </c>
      <c r="M2445" t="s"/>
      <c r="N2445" t="s">
        <v>1042</v>
      </c>
      <c r="O2445" t="s">
        <v>78</v>
      </c>
      <c r="P2445" t="s">
        <v>1033</v>
      </c>
      <c r="Q2445" t="s"/>
      <c r="R2445" t="s">
        <v>80</v>
      </c>
      <c r="S2445" t="s">
        <v>1045</v>
      </c>
      <c r="T2445" t="s">
        <v>82</v>
      </c>
      <c r="U2445" t="s"/>
      <c r="V2445" t="s">
        <v>83</v>
      </c>
      <c r="W2445" t="s">
        <v>84</v>
      </c>
      <c r="X2445" t="s"/>
      <c r="Y2445" t="s">
        <v>85</v>
      </c>
      <c r="Z2445">
        <f>HYPERLINK("https://hotelmonitor-cachepage.eclerx.com/savepage/tk_15439014884979973_sr_2151.html","info")</f>
        <v/>
      </c>
      <c r="AA2445" t="n">
        <v>555242</v>
      </c>
      <c r="AB2445" t="s"/>
      <c r="AC2445" t="s"/>
      <c r="AD2445" t="s">
        <v>86</v>
      </c>
      <c r="AE2445" t="s"/>
      <c r="AF2445" t="s"/>
      <c r="AG2445" t="s"/>
      <c r="AH2445" t="s"/>
      <c r="AI2445" t="s"/>
      <c r="AJ2445" t="s"/>
      <c r="AK2445" t="s">
        <v>87</v>
      </c>
      <c r="AL2445" t="s"/>
      <c r="AM2445" t="s"/>
      <c r="AN2445" t="s">
        <v>87</v>
      </c>
      <c r="AO2445" t="s"/>
      <c r="AP2445" t="n">
        <v>23</v>
      </c>
      <c r="AQ2445" t="s">
        <v>88</v>
      </c>
      <c r="AR2445" t="s">
        <v>156</v>
      </c>
      <c r="AS2445" t="s"/>
      <c r="AT2445" t="s">
        <v>90</v>
      </c>
      <c r="AU2445" t="s"/>
      <c r="AV2445" t="s"/>
      <c r="AW2445" t="s"/>
      <c r="AX2445" t="s"/>
      <c r="AY2445" t="n">
        <v>4758529</v>
      </c>
      <c r="AZ2445" t="s">
        <v>1034</v>
      </c>
      <c r="BA2445" t="s"/>
      <c r="BB2445" t="n">
        <v>197359</v>
      </c>
      <c r="BC2445" t="n">
        <v>9.992374985284901</v>
      </c>
      <c r="BD2445" t="n">
        <v>53.545990437754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92</v>
      </c>
    </row>
    <row r="2446" spans="1:70">
      <c r="A2446" t="s">
        <v>97</v>
      </c>
      <c r="B2446" t="s">
        <v>71</v>
      </c>
      <c r="C2446" t="s">
        <v>98</v>
      </c>
      <c r="D2446" t="n">
        <v>2</v>
      </c>
      <c r="E2446" t="s">
        <v>1031</v>
      </c>
      <c r="F2446" t="n">
        <v>4944738</v>
      </c>
      <c r="G2446" t="s">
        <v>74</v>
      </c>
      <c r="H2446" t="s">
        <v>75</v>
      </c>
      <c r="I2446" t="s"/>
      <c r="J2446" t="s">
        <v>74</v>
      </c>
      <c r="K2446" t="n">
        <v>511</v>
      </c>
      <c r="L2446" t="s">
        <v>76</v>
      </c>
      <c r="M2446" t="s"/>
      <c r="N2446" t="s">
        <v>627</v>
      </c>
      <c r="O2446" t="s">
        <v>78</v>
      </c>
      <c r="P2446" t="s">
        <v>1033</v>
      </c>
      <c r="Q2446" t="s"/>
      <c r="R2446" t="s">
        <v>80</v>
      </c>
      <c r="S2446" t="s">
        <v>1046</v>
      </c>
      <c r="T2446" t="s">
        <v>82</v>
      </c>
      <c r="U2446" t="s"/>
      <c r="V2446" t="s">
        <v>83</v>
      </c>
      <c r="W2446" t="s">
        <v>94</v>
      </c>
      <c r="X2446" t="s"/>
      <c r="Y2446" t="s">
        <v>85</v>
      </c>
      <c r="Z2446">
        <f>HYPERLINK("https://hotelmonitor-cachepage.eclerx.com/savepage/tk_15439014884979973_sr_2151.html","info")</f>
        <v/>
      </c>
      <c r="AA2446" t="n">
        <v>555242</v>
      </c>
      <c r="AB2446" t="s"/>
      <c r="AC2446" t="s"/>
      <c r="AD2446" t="s">
        <v>86</v>
      </c>
      <c r="AE2446" t="s"/>
      <c r="AF2446" t="s"/>
      <c r="AG2446" t="s"/>
      <c r="AH2446" t="s"/>
      <c r="AI2446" t="s"/>
      <c r="AJ2446" t="s"/>
      <c r="AK2446" t="s">
        <v>87</v>
      </c>
      <c r="AL2446" t="s"/>
      <c r="AM2446" t="s"/>
      <c r="AN2446" t="s">
        <v>87</v>
      </c>
      <c r="AO2446" t="s"/>
      <c r="AP2446" t="n">
        <v>23</v>
      </c>
      <c r="AQ2446" t="s">
        <v>88</v>
      </c>
      <c r="AR2446" t="s">
        <v>156</v>
      </c>
      <c r="AS2446" t="s"/>
      <c r="AT2446" t="s">
        <v>90</v>
      </c>
      <c r="AU2446" t="s"/>
      <c r="AV2446" t="s"/>
      <c r="AW2446" t="s"/>
      <c r="AX2446" t="s"/>
      <c r="AY2446" t="n">
        <v>4758529</v>
      </c>
      <c r="AZ2446" t="s">
        <v>1034</v>
      </c>
      <c r="BA2446" t="s"/>
      <c r="BB2446" t="n">
        <v>197359</v>
      </c>
      <c r="BC2446" t="n">
        <v>9.992374985284901</v>
      </c>
      <c r="BD2446" t="n">
        <v>53.545990437754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92</v>
      </c>
    </row>
    <row r="2447" spans="1:70">
      <c r="A2447" t="s">
        <v>97</v>
      </c>
      <c r="B2447" t="s">
        <v>71</v>
      </c>
      <c r="C2447" t="s">
        <v>98</v>
      </c>
      <c r="D2447" t="n">
        <v>2</v>
      </c>
      <c r="E2447" t="s">
        <v>1031</v>
      </c>
      <c r="F2447" t="n">
        <v>4944738</v>
      </c>
      <c r="G2447" t="s">
        <v>74</v>
      </c>
      <c r="H2447" t="s">
        <v>75</v>
      </c>
      <c r="I2447" t="s"/>
      <c r="J2447" t="s">
        <v>74</v>
      </c>
      <c r="K2447" t="n">
        <v>591</v>
      </c>
      <c r="L2447" t="s">
        <v>76</v>
      </c>
      <c r="M2447" t="s"/>
      <c r="N2447" t="s">
        <v>627</v>
      </c>
      <c r="O2447" t="s">
        <v>78</v>
      </c>
      <c r="P2447" t="s">
        <v>1033</v>
      </c>
      <c r="Q2447" t="s"/>
      <c r="R2447" t="s">
        <v>80</v>
      </c>
      <c r="S2447" t="s">
        <v>1047</v>
      </c>
      <c r="T2447" t="s">
        <v>82</v>
      </c>
      <c r="U2447" t="s"/>
      <c r="V2447" t="s">
        <v>83</v>
      </c>
      <c r="W2447" t="s">
        <v>84</v>
      </c>
      <c r="X2447" t="s"/>
      <c r="Y2447" t="s">
        <v>85</v>
      </c>
      <c r="Z2447">
        <f>HYPERLINK("https://hotelmonitor-cachepage.eclerx.com/savepage/tk_15439014884979973_sr_2151.html","info")</f>
        <v/>
      </c>
      <c r="AA2447" t="n">
        <v>555242</v>
      </c>
      <c r="AB2447" t="s"/>
      <c r="AC2447" t="s"/>
      <c r="AD2447" t="s">
        <v>86</v>
      </c>
      <c r="AE2447" t="s"/>
      <c r="AF2447" t="s"/>
      <c r="AG2447" t="s"/>
      <c r="AH2447" t="s"/>
      <c r="AI2447" t="s"/>
      <c r="AJ2447" t="s"/>
      <c r="AK2447" t="s">
        <v>87</v>
      </c>
      <c r="AL2447" t="s"/>
      <c r="AM2447" t="s"/>
      <c r="AN2447" t="s">
        <v>87</v>
      </c>
      <c r="AO2447" t="s"/>
      <c r="AP2447" t="n">
        <v>23</v>
      </c>
      <c r="AQ2447" t="s">
        <v>88</v>
      </c>
      <c r="AR2447" t="s">
        <v>156</v>
      </c>
      <c r="AS2447" t="s"/>
      <c r="AT2447" t="s">
        <v>90</v>
      </c>
      <c r="AU2447" t="s"/>
      <c r="AV2447" t="s"/>
      <c r="AW2447" t="s"/>
      <c r="AX2447" t="s"/>
      <c r="AY2447" t="n">
        <v>4758529</v>
      </c>
      <c r="AZ2447" t="s">
        <v>1034</v>
      </c>
      <c r="BA2447" t="s"/>
      <c r="BB2447" t="n">
        <v>197359</v>
      </c>
      <c r="BC2447" t="n">
        <v>9.992374985284901</v>
      </c>
      <c r="BD2447" t="n">
        <v>53.545990437754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92</v>
      </c>
    </row>
    <row r="2448" spans="1:70">
      <c r="A2448" t="s">
        <v>97</v>
      </c>
      <c r="B2448" t="s">
        <v>71</v>
      </c>
      <c r="C2448" t="s">
        <v>98</v>
      </c>
      <c r="D2448" t="n">
        <v>2</v>
      </c>
      <c r="E2448" t="s">
        <v>964</v>
      </c>
      <c r="F2448" t="n">
        <v>2503347</v>
      </c>
      <c r="G2448" t="s">
        <v>74</v>
      </c>
      <c r="H2448" t="s">
        <v>75</v>
      </c>
      <c r="I2448" t="s"/>
      <c r="J2448" t="s">
        <v>74</v>
      </c>
      <c r="K2448" t="n">
        <v>102</v>
      </c>
      <c r="L2448" t="s">
        <v>76</v>
      </c>
      <c r="M2448" t="s"/>
      <c r="N2448" t="s">
        <v>111</v>
      </c>
      <c r="O2448" t="s">
        <v>78</v>
      </c>
      <c r="P2448" t="s">
        <v>965</v>
      </c>
      <c r="Q2448" t="s"/>
      <c r="R2448" t="s">
        <v>880</v>
      </c>
      <c r="S2448" t="s">
        <v>316</v>
      </c>
      <c r="T2448" t="s">
        <v>82</v>
      </c>
      <c r="U2448" t="s"/>
      <c r="V2448" t="s">
        <v>83</v>
      </c>
      <c r="W2448" t="s">
        <v>84</v>
      </c>
      <c r="X2448" t="s"/>
      <c r="Y2448" t="s">
        <v>85</v>
      </c>
      <c r="Z2448">
        <f>HYPERLINK("https://hotelmonitor-cachepage.eclerx.com/savepage/tk_1543901760631355_sr_2151.html","info")</f>
        <v/>
      </c>
      <c r="AA2448" t="n">
        <v>303699</v>
      </c>
      <c r="AB2448" t="s"/>
      <c r="AC2448" t="s"/>
      <c r="AD2448" t="s">
        <v>86</v>
      </c>
      <c r="AE2448" t="s"/>
      <c r="AF2448" t="s"/>
      <c r="AG2448" t="s"/>
      <c r="AH2448" t="s"/>
      <c r="AI2448" t="s"/>
      <c r="AJ2448" t="s"/>
      <c r="AK2448" t="s">
        <v>87</v>
      </c>
      <c r="AL2448" t="s"/>
      <c r="AM2448" t="s"/>
      <c r="AN2448" t="s">
        <v>87</v>
      </c>
      <c r="AO2448" t="s"/>
      <c r="AP2448" t="n">
        <v>111</v>
      </c>
      <c r="AQ2448" t="s">
        <v>88</v>
      </c>
      <c r="AR2448" t="s">
        <v>113</v>
      </c>
      <c r="AS2448" t="s"/>
      <c r="AT2448" t="s">
        <v>90</v>
      </c>
      <c r="AU2448" t="s"/>
      <c r="AV2448" t="s"/>
      <c r="AW2448" t="s"/>
      <c r="AX2448" t="s"/>
      <c r="AY2448" t="n">
        <v>3247595</v>
      </c>
      <c r="AZ2448" t="s">
        <v>966</v>
      </c>
      <c r="BA2448" t="s"/>
      <c r="BB2448" t="n">
        <v>30959</v>
      </c>
      <c r="BC2448" t="n">
        <v>10.017995711639</v>
      </c>
      <c r="BD2448" t="n">
        <v>53.557005440243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92</v>
      </c>
    </row>
    <row r="2449" spans="1:70">
      <c r="A2449" t="s">
        <v>97</v>
      </c>
      <c r="B2449" t="s">
        <v>71</v>
      </c>
      <c r="C2449" t="s">
        <v>98</v>
      </c>
      <c r="D2449" t="n">
        <v>2</v>
      </c>
      <c r="E2449" t="s">
        <v>964</v>
      </c>
      <c r="F2449" t="n">
        <v>2503347</v>
      </c>
      <c r="G2449" t="s">
        <v>74</v>
      </c>
      <c r="H2449" t="s">
        <v>75</v>
      </c>
      <c r="I2449" t="s"/>
      <c r="J2449" t="s">
        <v>74</v>
      </c>
      <c r="K2449" t="n">
        <v>103</v>
      </c>
      <c r="L2449" t="s">
        <v>76</v>
      </c>
      <c r="M2449" t="s"/>
      <c r="N2449" t="s">
        <v>117</v>
      </c>
      <c r="O2449" t="s">
        <v>78</v>
      </c>
      <c r="P2449" t="s">
        <v>965</v>
      </c>
      <c r="Q2449" t="s"/>
      <c r="R2449" t="s">
        <v>880</v>
      </c>
      <c r="S2449" t="s">
        <v>176</v>
      </c>
      <c r="T2449" t="s">
        <v>82</v>
      </c>
      <c r="U2449" t="s"/>
      <c r="V2449" t="s">
        <v>83</v>
      </c>
      <c r="W2449" t="s">
        <v>84</v>
      </c>
      <c r="X2449" t="s"/>
      <c r="Y2449" t="s">
        <v>85</v>
      </c>
      <c r="Z2449">
        <f>HYPERLINK("https://hotelmonitor-cachepage.eclerx.com/savepage/tk_1543901760631355_sr_2151.html","info")</f>
        <v/>
      </c>
      <c r="AA2449" t="n">
        <v>303699</v>
      </c>
      <c r="AB2449" t="s"/>
      <c r="AC2449" t="s"/>
      <c r="AD2449" t="s">
        <v>86</v>
      </c>
      <c r="AE2449" t="s"/>
      <c r="AF2449" t="s"/>
      <c r="AG2449" t="s"/>
      <c r="AH2449" t="s"/>
      <c r="AI2449" t="s"/>
      <c r="AJ2449" t="s"/>
      <c r="AK2449" t="s">
        <v>87</v>
      </c>
      <c r="AL2449" t="s"/>
      <c r="AM2449" t="s"/>
      <c r="AN2449" t="s">
        <v>87</v>
      </c>
      <c r="AO2449" t="s"/>
      <c r="AP2449" t="n">
        <v>111</v>
      </c>
      <c r="AQ2449" t="s">
        <v>88</v>
      </c>
      <c r="AR2449" t="s">
        <v>103</v>
      </c>
      <c r="AS2449" t="s"/>
      <c r="AT2449" t="s">
        <v>90</v>
      </c>
      <c r="AU2449" t="s"/>
      <c r="AV2449" t="s"/>
      <c r="AW2449" t="s"/>
      <c r="AX2449" t="s"/>
      <c r="AY2449" t="n">
        <v>3247595</v>
      </c>
      <c r="AZ2449" t="s">
        <v>966</v>
      </c>
      <c r="BA2449" t="s"/>
      <c r="BB2449" t="n">
        <v>30959</v>
      </c>
      <c r="BC2449" t="n">
        <v>10.017995711639</v>
      </c>
      <c r="BD2449" t="n">
        <v>53.557005440243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92</v>
      </c>
    </row>
    <row r="2450" spans="1:70">
      <c r="A2450" t="s">
        <v>97</v>
      </c>
      <c r="B2450" t="s">
        <v>71</v>
      </c>
      <c r="C2450" t="s">
        <v>98</v>
      </c>
      <c r="D2450" t="n">
        <v>2</v>
      </c>
      <c r="E2450" t="s">
        <v>964</v>
      </c>
      <c r="F2450" t="n">
        <v>2503347</v>
      </c>
      <c r="G2450" t="s">
        <v>74</v>
      </c>
      <c r="H2450" t="s">
        <v>75</v>
      </c>
      <c r="I2450" t="s"/>
      <c r="J2450" t="s">
        <v>74</v>
      </c>
      <c r="K2450" t="n">
        <v>105</v>
      </c>
      <c r="L2450" t="s">
        <v>76</v>
      </c>
      <c r="M2450" t="s"/>
      <c r="N2450" t="s">
        <v>77</v>
      </c>
      <c r="O2450" t="s">
        <v>78</v>
      </c>
      <c r="P2450" t="s">
        <v>965</v>
      </c>
      <c r="Q2450" t="s"/>
      <c r="R2450" t="s">
        <v>880</v>
      </c>
      <c r="S2450" t="s">
        <v>149</v>
      </c>
      <c r="T2450" t="s">
        <v>82</v>
      </c>
      <c r="U2450" t="s"/>
      <c r="V2450" t="s">
        <v>83</v>
      </c>
      <c r="W2450" t="s">
        <v>84</v>
      </c>
      <c r="X2450" t="s"/>
      <c r="Y2450" t="s">
        <v>85</v>
      </c>
      <c r="Z2450">
        <f>HYPERLINK("https://hotelmonitor-cachepage.eclerx.com/savepage/tk_1543901760631355_sr_2151.html","info")</f>
        <v/>
      </c>
      <c r="AA2450" t="n">
        <v>303699</v>
      </c>
      <c r="AB2450" t="s"/>
      <c r="AC2450" t="s"/>
      <c r="AD2450" t="s">
        <v>86</v>
      </c>
      <c r="AE2450" t="s"/>
      <c r="AF2450" t="s"/>
      <c r="AG2450" t="s"/>
      <c r="AH2450" t="s"/>
      <c r="AI2450" t="s"/>
      <c r="AJ2450" t="s"/>
      <c r="AK2450" t="s">
        <v>87</v>
      </c>
      <c r="AL2450" t="s"/>
      <c r="AM2450" t="s"/>
      <c r="AN2450" t="s">
        <v>87</v>
      </c>
      <c r="AO2450" t="s"/>
      <c r="AP2450" t="n">
        <v>111</v>
      </c>
      <c r="AQ2450" t="s">
        <v>88</v>
      </c>
      <c r="AR2450" t="s">
        <v>121</v>
      </c>
      <c r="AS2450" t="s"/>
      <c r="AT2450" t="s">
        <v>90</v>
      </c>
      <c r="AU2450" t="s"/>
      <c r="AV2450" t="s"/>
      <c r="AW2450" t="s"/>
      <c r="AX2450" t="s"/>
      <c r="AY2450" t="n">
        <v>3247595</v>
      </c>
      <c r="AZ2450" t="s">
        <v>966</v>
      </c>
      <c r="BA2450" t="s"/>
      <c r="BB2450" t="n">
        <v>30959</v>
      </c>
      <c r="BC2450" t="n">
        <v>10.017995711639</v>
      </c>
      <c r="BD2450" t="n">
        <v>53.557005440243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92</v>
      </c>
    </row>
    <row r="2451" spans="1:70">
      <c r="A2451" t="s">
        <v>97</v>
      </c>
      <c r="B2451" t="s">
        <v>71</v>
      </c>
      <c r="C2451" t="s">
        <v>98</v>
      </c>
      <c r="D2451" t="n">
        <v>2</v>
      </c>
      <c r="E2451" t="s">
        <v>964</v>
      </c>
      <c r="F2451" t="n">
        <v>2503347</v>
      </c>
      <c r="G2451" t="s">
        <v>74</v>
      </c>
      <c r="H2451" t="s">
        <v>75</v>
      </c>
      <c r="I2451" t="s"/>
      <c r="J2451" t="s">
        <v>74</v>
      </c>
      <c r="K2451" t="n">
        <v>105</v>
      </c>
      <c r="L2451" t="s">
        <v>76</v>
      </c>
      <c r="M2451" t="s"/>
      <c r="N2451" t="s">
        <v>100</v>
      </c>
      <c r="O2451" t="s">
        <v>78</v>
      </c>
      <c r="P2451" t="s">
        <v>965</v>
      </c>
      <c r="Q2451" t="s"/>
      <c r="R2451" t="s">
        <v>880</v>
      </c>
      <c r="S2451" t="s">
        <v>149</v>
      </c>
      <c r="T2451" t="s">
        <v>82</v>
      </c>
      <c r="U2451" t="s"/>
      <c r="V2451" t="s">
        <v>83</v>
      </c>
      <c r="W2451" t="s">
        <v>84</v>
      </c>
      <c r="X2451" t="s"/>
      <c r="Y2451" t="s">
        <v>85</v>
      </c>
      <c r="Z2451">
        <f>HYPERLINK("https://hotelmonitor-cachepage.eclerx.com/savepage/tk_1543901760631355_sr_2151.html","info")</f>
        <v/>
      </c>
      <c r="AA2451" t="n">
        <v>303699</v>
      </c>
      <c r="AB2451" t="s"/>
      <c r="AC2451" t="s"/>
      <c r="AD2451" t="s">
        <v>86</v>
      </c>
      <c r="AE2451" t="s"/>
      <c r="AF2451" t="s"/>
      <c r="AG2451" t="s"/>
      <c r="AH2451" t="s"/>
      <c r="AI2451" t="s"/>
      <c r="AJ2451" t="s"/>
      <c r="AK2451" t="s">
        <v>87</v>
      </c>
      <c r="AL2451" t="s"/>
      <c r="AM2451" t="s"/>
      <c r="AN2451" t="s">
        <v>87</v>
      </c>
      <c r="AO2451" t="s"/>
      <c r="AP2451" t="n">
        <v>111</v>
      </c>
      <c r="AQ2451" t="s">
        <v>88</v>
      </c>
      <c r="AR2451" t="s">
        <v>103</v>
      </c>
      <c r="AS2451" t="s"/>
      <c r="AT2451" t="s">
        <v>90</v>
      </c>
      <c r="AU2451" t="s"/>
      <c r="AV2451" t="s"/>
      <c r="AW2451" t="s"/>
      <c r="AX2451" t="s"/>
      <c r="AY2451" t="n">
        <v>3247595</v>
      </c>
      <c r="AZ2451" t="s">
        <v>966</v>
      </c>
      <c r="BA2451" t="s"/>
      <c r="BB2451" t="n">
        <v>30959</v>
      </c>
      <c r="BC2451" t="n">
        <v>10.017995711639</v>
      </c>
      <c r="BD2451" t="n">
        <v>53.557005440243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92</v>
      </c>
    </row>
    <row r="2452" spans="1:70">
      <c r="A2452" t="s">
        <v>97</v>
      </c>
      <c r="B2452" t="s">
        <v>71</v>
      </c>
      <c r="C2452" t="s">
        <v>98</v>
      </c>
      <c r="D2452" t="n">
        <v>2</v>
      </c>
      <c r="E2452" t="s">
        <v>490</v>
      </c>
      <c r="F2452" t="n">
        <v>2418818</v>
      </c>
      <c r="G2452" t="s">
        <v>74</v>
      </c>
      <c r="H2452" t="s">
        <v>75</v>
      </c>
      <c r="I2452" t="s"/>
      <c r="J2452" t="s">
        <v>74</v>
      </c>
      <c r="K2452" t="n">
        <v>211</v>
      </c>
      <c r="L2452" t="s">
        <v>76</v>
      </c>
      <c r="M2452" t="s"/>
      <c r="N2452" t="s">
        <v>491</v>
      </c>
      <c r="O2452" t="s">
        <v>78</v>
      </c>
      <c r="P2452" t="s">
        <v>492</v>
      </c>
      <c r="Q2452" t="s"/>
      <c r="R2452" t="s">
        <v>80</v>
      </c>
      <c r="S2452" t="s">
        <v>493</v>
      </c>
      <c r="T2452" t="s">
        <v>82</v>
      </c>
      <c r="U2452" t="s"/>
      <c r="V2452" t="s">
        <v>83</v>
      </c>
      <c r="W2452" t="s">
        <v>84</v>
      </c>
      <c r="X2452" t="s"/>
      <c r="Y2452" t="s">
        <v>85</v>
      </c>
      <c r="Z2452">
        <f>HYPERLINK("https://hotelmonitor-cachepage.eclerx.com/savepage/tk_15439016076093104_sr_2151.html","info")</f>
        <v/>
      </c>
      <c r="AA2452" t="n">
        <v>211246</v>
      </c>
      <c r="AB2452" t="s"/>
      <c r="AC2452" t="s"/>
      <c r="AD2452" t="s">
        <v>86</v>
      </c>
      <c r="AE2452" t="s"/>
      <c r="AF2452" t="s"/>
      <c r="AG2452" t="s"/>
      <c r="AH2452" t="s"/>
      <c r="AI2452" t="s"/>
      <c r="AJ2452" t="s"/>
      <c r="AK2452" t="s">
        <v>87</v>
      </c>
      <c r="AL2452" t="s"/>
      <c r="AM2452" t="s"/>
      <c r="AN2452" t="s">
        <v>87</v>
      </c>
      <c r="AO2452" t="s"/>
      <c r="AP2452" t="n">
        <v>60</v>
      </c>
      <c r="AQ2452" t="s">
        <v>88</v>
      </c>
      <c r="AR2452" t="s">
        <v>103</v>
      </c>
      <c r="AS2452" t="s"/>
      <c r="AT2452" t="s">
        <v>90</v>
      </c>
      <c r="AU2452" t="s"/>
      <c r="AV2452" t="s"/>
      <c r="AW2452" t="s"/>
      <c r="AX2452" t="s"/>
      <c r="AY2452" t="n">
        <v>2311999</v>
      </c>
      <c r="AZ2452" t="s">
        <v>494</v>
      </c>
      <c r="BA2452" t="s"/>
      <c r="BB2452" t="n">
        <v>68487</v>
      </c>
      <c r="BC2452" t="n">
        <v>10.014756</v>
      </c>
      <c r="BD2452" t="n">
        <v>53.56105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92</v>
      </c>
    </row>
    <row r="2453" spans="1:70">
      <c r="A2453" t="s">
        <v>97</v>
      </c>
      <c r="B2453" t="s">
        <v>71</v>
      </c>
      <c r="C2453" t="s">
        <v>98</v>
      </c>
      <c r="D2453" t="n">
        <v>2</v>
      </c>
      <c r="E2453" t="s">
        <v>490</v>
      </c>
      <c r="F2453" t="n">
        <v>2418818</v>
      </c>
      <c r="G2453" t="s">
        <v>74</v>
      </c>
      <c r="H2453" t="s">
        <v>75</v>
      </c>
      <c r="I2453" t="s"/>
      <c r="J2453" t="s">
        <v>74</v>
      </c>
      <c r="K2453" t="n">
        <v>211</v>
      </c>
      <c r="L2453" t="s">
        <v>76</v>
      </c>
      <c r="M2453" t="s"/>
      <c r="N2453" t="s">
        <v>491</v>
      </c>
      <c r="O2453" t="s">
        <v>78</v>
      </c>
      <c r="P2453" t="s">
        <v>492</v>
      </c>
      <c r="Q2453" t="s"/>
      <c r="R2453" t="s">
        <v>80</v>
      </c>
      <c r="S2453" t="s">
        <v>493</v>
      </c>
      <c r="T2453" t="s">
        <v>82</v>
      </c>
      <c r="U2453" t="s"/>
      <c r="V2453" t="s">
        <v>83</v>
      </c>
      <c r="W2453" t="s">
        <v>84</v>
      </c>
      <c r="X2453" t="s"/>
      <c r="Y2453" t="s">
        <v>85</v>
      </c>
      <c r="Z2453">
        <f>HYPERLINK("https://hotelmonitor-cachepage.eclerx.com/savepage/tk_15439016076093104_sr_2151.html","info")</f>
        <v/>
      </c>
      <c r="AA2453" t="n">
        <v>211246</v>
      </c>
      <c r="AB2453" t="s"/>
      <c r="AC2453" t="s"/>
      <c r="AD2453" t="s">
        <v>86</v>
      </c>
      <c r="AE2453" t="s"/>
      <c r="AF2453" t="s"/>
      <c r="AG2453" t="s"/>
      <c r="AH2453" t="s"/>
      <c r="AI2453" t="s"/>
      <c r="AJ2453" t="s"/>
      <c r="AK2453" t="s">
        <v>87</v>
      </c>
      <c r="AL2453" t="s"/>
      <c r="AM2453" t="s"/>
      <c r="AN2453" t="s">
        <v>87</v>
      </c>
      <c r="AO2453" t="s"/>
      <c r="AP2453" t="n">
        <v>60</v>
      </c>
      <c r="AQ2453" t="s">
        <v>88</v>
      </c>
      <c r="AR2453" t="s">
        <v>414</v>
      </c>
      <c r="AS2453" t="s"/>
      <c r="AT2453" t="s">
        <v>90</v>
      </c>
      <c r="AU2453" t="s"/>
      <c r="AV2453" t="s"/>
      <c r="AW2453" t="s"/>
      <c r="AX2453" t="s"/>
      <c r="AY2453" t="n">
        <v>2311999</v>
      </c>
      <c r="AZ2453" t="s">
        <v>494</v>
      </c>
      <c r="BA2453" t="s"/>
      <c r="BB2453" t="n">
        <v>68487</v>
      </c>
      <c r="BC2453" t="n">
        <v>10.014756</v>
      </c>
      <c r="BD2453" t="n">
        <v>53.56105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92</v>
      </c>
    </row>
    <row r="2454" spans="1:70">
      <c r="A2454" t="s">
        <v>97</v>
      </c>
      <c r="B2454" t="s">
        <v>71</v>
      </c>
      <c r="C2454" t="s">
        <v>98</v>
      </c>
      <c r="D2454" t="n">
        <v>2</v>
      </c>
      <c r="E2454" t="s">
        <v>713</v>
      </c>
      <c r="F2454" t="n">
        <v>2028116</v>
      </c>
      <c r="G2454" t="s">
        <v>74</v>
      </c>
      <c r="H2454" t="s">
        <v>75</v>
      </c>
      <c r="I2454" t="s"/>
      <c r="J2454" t="s">
        <v>74</v>
      </c>
      <c r="K2454" t="n">
        <v>140</v>
      </c>
      <c r="L2454" t="s">
        <v>76</v>
      </c>
      <c r="M2454" t="s"/>
      <c r="N2454" t="s">
        <v>370</v>
      </c>
      <c r="O2454" t="s">
        <v>78</v>
      </c>
      <c r="P2454" t="s">
        <v>714</v>
      </c>
      <c r="Q2454" t="s"/>
      <c r="R2454" t="s">
        <v>80</v>
      </c>
      <c r="S2454" t="s">
        <v>352</v>
      </c>
      <c r="T2454" t="s">
        <v>82</v>
      </c>
      <c r="U2454" t="s"/>
      <c r="V2454" t="s">
        <v>83</v>
      </c>
      <c r="W2454" t="s">
        <v>94</v>
      </c>
      <c r="X2454" t="s"/>
      <c r="Y2454" t="s">
        <v>85</v>
      </c>
      <c r="Z2454">
        <f>HYPERLINK("https://hotelmonitor-cachepage.eclerx.com/savepage/tk_15439016256849282_sr_2151.html","info")</f>
        <v/>
      </c>
      <c r="AA2454" t="n">
        <v>230395</v>
      </c>
      <c r="AB2454" t="s"/>
      <c r="AC2454" t="s"/>
      <c r="AD2454" t="s">
        <v>86</v>
      </c>
      <c r="AE2454" t="s"/>
      <c r="AF2454" t="s"/>
      <c r="AG2454" t="s"/>
      <c r="AH2454" t="s"/>
      <c r="AI2454" t="s"/>
      <c r="AJ2454" t="s"/>
      <c r="AK2454" t="s">
        <v>87</v>
      </c>
      <c r="AL2454" t="s"/>
      <c r="AM2454" t="s"/>
      <c r="AN2454" t="s">
        <v>87</v>
      </c>
      <c r="AO2454" t="s"/>
      <c r="AP2454" t="n">
        <v>66</v>
      </c>
      <c r="AQ2454" t="s">
        <v>88</v>
      </c>
      <c r="AR2454" t="s">
        <v>110</v>
      </c>
      <c r="AS2454" t="s"/>
      <c r="AT2454" t="s">
        <v>90</v>
      </c>
      <c r="AU2454" t="s"/>
      <c r="AV2454" t="s"/>
      <c r="AW2454" t="s"/>
      <c r="AX2454" t="s"/>
      <c r="AY2454" t="n">
        <v>2311995</v>
      </c>
      <c r="AZ2454" t="s">
        <v>715</v>
      </c>
      <c r="BA2454" t="s"/>
      <c r="BB2454" t="n">
        <v>36518</v>
      </c>
      <c r="BC2454" t="n">
        <v>10.09048640728</v>
      </c>
      <c r="BD2454" t="n">
        <v>53.673495823444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92</v>
      </c>
    </row>
    <row r="2455" spans="1:70">
      <c r="A2455" t="s">
        <v>97</v>
      </c>
      <c r="B2455" t="s">
        <v>71</v>
      </c>
      <c r="C2455" t="s">
        <v>98</v>
      </c>
      <c r="D2455" t="n">
        <v>2</v>
      </c>
      <c r="E2455" t="s">
        <v>713</v>
      </c>
      <c r="F2455" t="n">
        <v>2028116</v>
      </c>
      <c r="G2455" t="s">
        <v>74</v>
      </c>
      <c r="H2455" t="s">
        <v>75</v>
      </c>
      <c r="I2455" t="s"/>
      <c r="J2455" t="s">
        <v>74</v>
      </c>
      <c r="K2455" t="n">
        <v>150</v>
      </c>
      <c r="L2455" t="s">
        <v>76</v>
      </c>
      <c r="M2455" t="s"/>
      <c r="N2455" t="s">
        <v>77</v>
      </c>
      <c r="O2455" t="s">
        <v>78</v>
      </c>
      <c r="P2455" t="s">
        <v>714</v>
      </c>
      <c r="Q2455" t="s"/>
      <c r="R2455" t="s">
        <v>80</v>
      </c>
      <c r="S2455" t="s">
        <v>365</v>
      </c>
      <c r="T2455" t="s">
        <v>82</v>
      </c>
      <c r="U2455" t="s"/>
      <c r="V2455" t="s">
        <v>83</v>
      </c>
      <c r="W2455" t="s">
        <v>94</v>
      </c>
      <c r="X2455" t="s"/>
      <c r="Y2455" t="s">
        <v>85</v>
      </c>
      <c r="Z2455">
        <f>HYPERLINK("https://hotelmonitor-cachepage.eclerx.com/savepage/tk_15439016256849282_sr_2151.html","info")</f>
        <v/>
      </c>
      <c r="AA2455" t="n">
        <v>230395</v>
      </c>
      <c r="AB2455" t="s"/>
      <c r="AC2455" t="s"/>
      <c r="AD2455" t="s">
        <v>86</v>
      </c>
      <c r="AE2455" t="s"/>
      <c r="AF2455" t="s"/>
      <c r="AG2455" t="s"/>
      <c r="AH2455" t="s"/>
      <c r="AI2455" t="s"/>
      <c r="AJ2455" t="s"/>
      <c r="AK2455" t="s">
        <v>87</v>
      </c>
      <c r="AL2455" t="s"/>
      <c r="AM2455" t="s"/>
      <c r="AN2455" t="s">
        <v>87</v>
      </c>
      <c r="AO2455" t="s"/>
      <c r="AP2455" t="n">
        <v>66</v>
      </c>
      <c r="AQ2455" t="s">
        <v>88</v>
      </c>
      <c r="AR2455" t="s">
        <v>89</v>
      </c>
      <c r="AS2455" t="s"/>
      <c r="AT2455" t="s">
        <v>90</v>
      </c>
      <c r="AU2455" t="s"/>
      <c r="AV2455" t="s"/>
      <c r="AW2455" t="s"/>
      <c r="AX2455" t="s"/>
      <c r="AY2455" t="n">
        <v>2311995</v>
      </c>
      <c r="AZ2455" t="s">
        <v>715</v>
      </c>
      <c r="BA2455" t="s"/>
      <c r="BB2455" t="n">
        <v>36518</v>
      </c>
      <c r="BC2455" t="n">
        <v>10.09048640728</v>
      </c>
      <c r="BD2455" t="n">
        <v>53.673495823444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92</v>
      </c>
    </row>
    <row r="2456" spans="1:70">
      <c r="A2456" t="s">
        <v>97</v>
      </c>
      <c r="B2456" t="s">
        <v>71</v>
      </c>
      <c r="C2456" t="s">
        <v>98</v>
      </c>
      <c r="D2456" t="n">
        <v>2</v>
      </c>
      <c r="E2456" t="s">
        <v>713</v>
      </c>
      <c r="F2456" t="n">
        <v>2028116</v>
      </c>
      <c r="G2456" t="s">
        <v>74</v>
      </c>
      <c r="H2456" t="s">
        <v>75</v>
      </c>
      <c r="I2456" t="s"/>
      <c r="J2456" t="s">
        <v>74</v>
      </c>
      <c r="K2456" t="n">
        <v>160</v>
      </c>
      <c r="L2456" t="s">
        <v>76</v>
      </c>
      <c r="M2456" t="s"/>
      <c r="N2456" t="s">
        <v>184</v>
      </c>
      <c r="O2456" t="s">
        <v>78</v>
      </c>
      <c r="P2456" t="s">
        <v>714</v>
      </c>
      <c r="Q2456" t="s"/>
      <c r="R2456" t="s">
        <v>80</v>
      </c>
      <c r="S2456" t="s">
        <v>356</v>
      </c>
      <c r="T2456" t="s">
        <v>82</v>
      </c>
      <c r="U2456" t="s"/>
      <c r="V2456" t="s">
        <v>83</v>
      </c>
      <c r="W2456" t="s">
        <v>94</v>
      </c>
      <c r="X2456" t="s"/>
      <c r="Y2456" t="s">
        <v>85</v>
      </c>
      <c r="Z2456">
        <f>HYPERLINK("https://hotelmonitor-cachepage.eclerx.com/savepage/tk_15439016256849282_sr_2151.html","info")</f>
        <v/>
      </c>
      <c r="AA2456" t="n">
        <v>230395</v>
      </c>
      <c r="AB2456" t="s"/>
      <c r="AC2456" t="s"/>
      <c r="AD2456" t="s">
        <v>86</v>
      </c>
      <c r="AE2456" t="s"/>
      <c r="AF2456" t="s"/>
      <c r="AG2456" t="s"/>
      <c r="AH2456" t="s"/>
      <c r="AI2456" t="s"/>
      <c r="AJ2456" t="s"/>
      <c r="AK2456" t="s">
        <v>87</v>
      </c>
      <c r="AL2456" t="s"/>
      <c r="AM2456" t="s"/>
      <c r="AN2456" t="s">
        <v>87</v>
      </c>
      <c r="AO2456" t="s"/>
      <c r="AP2456" t="n">
        <v>66</v>
      </c>
      <c r="AQ2456" t="s">
        <v>88</v>
      </c>
      <c r="AR2456" t="s">
        <v>119</v>
      </c>
      <c r="AS2456" t="s"/>
      <c r="AT2456" t="s">
        <v>90</v>
      </c>
      <c r="AU2456" t="s"/>
      <c r="AV2456" t="s"/>
      <c r="AW2456" t="s"/>
      <c r="AX2456" t="s"/>
      <c r="AY2456" t="n">
        <v>2311995</v>
      </c>
      <c r="AZ2456" t="s">
        <v>715</v>
      </c>
      <c r="BA2456" t="s"/>
      <c r="BB2456" t="n">
        <v>36518</v>
      </c>
      <c r="BC2456" t="n">
        <v>10.09048640728</v>
      </c>
      <c r="BD2456" t="n">
        <v>53.673495823444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92</v>
      </c>
    </row>
    <row r="2457" spans="1:70">
      <c r="A2457" t="s">
        <v>97</v>
      </c>
      <c r="B2457" t="s">
        <v>71</v>
      </c>
      <c r="C2457" t="s">
        <v>98</v>
      </c>
      <c r="D2457" t="n">
        <v>2</v>
      </c>
      <c r="E2457" t="s">
        <v>713</v>
      </c>
      <c r="F2457" t="n">
        <v>2028116</v>
      </c>
      <c r="G2457" t="s">
        <v>74</v>
      </c>
      <c r="H2457" t="s">
        <v>75</v>
      </c>
      <c r="I2457" t="s"/>
      <c r="J2457" t="s">
        <v>74</v>
      </c>
      <c r="K2457" t="n">
        <v>167</v>
      </c>
      <c r="L2457" t="s">
        <v>76</v>
      </c>
      <c r="M2457" t="s"/>
      <c r="N2457" t="s">
        <v>716</v>
      </c>
      <c r="O2457" t="s">
        <v>78</v>
      </c>
      <c r="P2457" t="s">
        <v>714</v>
      </c>
      <c r="Q2457" t="s"/>
      <c r="R2457" t="s">
        <v>80</v>
      </c>
      <c r="S2457" t="s">
        <v>478</v>
      </c>
      <c r="T2457" t="s">
        <v>82</v>
      </c>
      <c r="U2457" t="s"/>
      <c r="V2457" t="s">
        <v>83</v>
      </c>
      <c r="W2457" t="s">
        <v>94</v>
      </c>
      <c r="X2457" t="s"/>
      <c r="Y2457" t="s">
        <v>85</v>
      </c>
      <c r="Z2457">
        <f>HYPERLINK("https://hotelmonitor-cachepage.eclerx.com/savepage/tk_15439016256849282_sr_2151.html","info")</f>
        <v/>
      </c>
      <c r="AA2457" t="n">
        <v>230395</v>
      </c>
      <c r="AB2457" t="s"/>
      <c r="AC2457" t="s"/>
      <c r="AD2457" t="s">
        <v>86</v>
      </c>
      <c r="AE2457" t="s"/>
      <c r="AF2457" t="s"/>
      <c r="AG2457" t="s"/>
      <c r="AH2457" t="s"/>
      <c r="AI2457" t="s"/>
      <c r="AJ2457" t="s"/>
      <c r="AK2457" t="s">
        <v>87</v>
      </c>
      <c r="AL2457" t="s"/>
      <c r="AM2457" t="s"/>
      <c r="AN2457" t="s">
        <v>87</v>
      </c>
      <c r="AO2457" t="s"/>
      <c r="AP2457" t="n">
        <v>66</v>
      </c>
      <c r="AQ2457" t="s">
        <v>88</v>
      </c>
      <c r="AR2457" t="s">
        <v>89</v>
      </c>
      <c r="AS2457" t="s"/>
      <c r="AT2457" t="s">
        <v>90</v>
      </c>
      <c r="AU2457" t="s"/>
      <c r="AV2457" t="s"/>
      <c r="AW2457" t="s"/>
      <c r="AX2457" t="s"/>
      <c r="AY2457" t="n">
        <v>2311995</v>
      </c>
      <c r="AZ2457" t="s">
        <v>715</v>
      </c>
      <c r="BA2457" t="s"/>
      <c r="BB2457" t="n">
        <v>36518</v>
      </c>
      <c r="BC2457" t="n">
        <v>10.09048640728</v>
      </c>
      <c r="BD2457" t="n">
        <v>53.673495823444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92</v>
      </c>
    </row>
    <row r="2458" spans="1:70">
      <c r="A2458" t="s">
        <v>97</v>
      </c>
      <c r="B2458" t="s">
        <v>71</v>
      </c>
      <c r="C2458" t="s">
        <v>98</v>
      </c>
      <c r="D2458" t="n">
        <v>2</v>
      </c>
      <c r="E2458" t="s">
        <v>713</v>
      </c>
      <c r="F2458" t="n">
        <v>2028116</v>
      </c>
      <c r="G2458" t="s">
        <v>74</v>
      </c>
      <c r="H2458" t="s">
        <v>75</v>
      </c>
      <c r="I2458" t="s"/>
      <c r="J2458" t="s">
        <v>74</v>
      </c>
      <c r="K2458" t="n">
        <v>176</v>
      </c>
      <c r="L2458" t="s">
        <v>76</v>
      </c>
      <c r="M2458" t="s"/>
      <c r="N2458" t="s">
        <v>77</v>
      </c>
      <c r="O2458" t="s">
        <v>78</v>
      </c>
      <c r="P2458" t="s">
        <v>714</v>
      </c>
      <c r="Q2458" t="s"/>
      <c r="R2458" t="s">
        <v>80</v>
      </c>
      <c r="S2458" t="s">
        <v>374</v>
      </c>
      <c r="T2458" t="s">
        <v>82</v>
      </c>
      <c r="U2458" t="s"/>
      <c r="V2458" t="s">
        <v>83</v>
      </c>
      <c r="W2458" t="s">
        <v>84</v>
      </c>
      <c r="X2458" t="s"/>
      <c r="Y2458" t="s">
        <v>85</v>
      </c>
      <c r="Z2458">
        <f>HYPERLINK("https://hotelmonitor-cachepage.eclerx.com/savepage/tk_15439016256849282_sr_2151.html","info")</f>
        <v/>
      </c>
      <c r="AA2458" t="n">
        <v>230395</v>
      </c>
      <c r="AB2458" t="s"/>
      <c r="AC2458" t="s"/>
      <c r="AD2458" t="s">
        <v>86</v>
      </c>
      <c r="AE2458" t="s"/>
      <c r="AF2458" t="s"/>
      <c r="AG2458" t="s"/>
      <c r="AH2458" t="s"/>
      <c r="AI2458" t="s"/>
      <c r="AJ2458" t="s"/>
      <c r="AK2458" t="s">
        <v>87</v>
      </c>
      <c r="AL2458" t="s"/>
      <c r="AM2458" t="s"/>
      <c r="AN2458" t="s">
        <v>87</v>
      </c>
      <c r="AO2458" t="s"/>
      <c r="AP2458" t="n">
        <v>66</v>
      </c>
      <c r="AQ2458" t="s">
        <v>88</v>
      </c>
      <c r="AR2458" t="s">
        <v>119</v>
      </c>
      <c r="AS2458" t="s"/>
      <c r="AT2458" t="s">
        <v>90</v>
      </c>
      <c r="AU2458" t="s"/>
      <c r="AV2458" t="s"/>
      <c r="AW2458" t="s"/>
      <c r="AX2458" t="s"/>
      <c r="AY2458" t="n">
        <v>2311995</v>
      </c>
      <c r="AZ2458" t="s">
        <v>715</v>
      </c>
      <c r="BA2458" t="s"/>
      <c r="BB2458" t="n">
        <v>36518</v>
      </c>
      <c r="BC2458" t="n">
        <v>10.09048640728</v>
      </c>
      <c r="BD2458" t="n">
        <v>53.673495823444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92</v>
      </c>
    </row>
    <row r="2459" spans="1:70">
      <c r="A2459" t="s">
        <v>97</v>
      </c>
      <c r="B2459" t="s">
        <v>71</v>
      </c>
      <c r="C2459" t="s">
        <v>98</v>
      </c>
      <c r="D2459" t="n">
        <v>2</v>
      </c>
      <c r="E2459" t="s">
        <v>713</v>
      </c>
      <c r="F2459" t="n">
        <v>2028116</v>
      </c>
      <c r="G2459" t="s">
        <v>74</v>
      </c>
      <c r="H2459" t="s">
        <v>75</v>
      </c>
      <c r="I2459" t="s"/>
      <c r="J2459" t="s">
        <v>74</v>
      </c>
      <c r="K2459" t="n">
        <v>183</v>
      </c>
      <c r="L2459" t="s">
        <v>76</v>
      </c>
      <c r="M2459" t="s"/>
      <c r="N2459" t="s">
        <v>77</v>
      </c>
      <c r="O2459" t="s">
        <v>78</v>
      </c>
      <c r="P2459" t="s">
        <v>714</v>
      </c>
      <c r="Q2459" t="s"/>
      <c r="R2459" t="s">
        <v>80</v>
      </c>
      <c r="S2459" t="s">
        <v>376</v>
      </c>
      <c r="T2459" t="s">
        <v>82</v>
      </c>
      <c r="U2459" t="s"/>
      <c r="V2459" t="s">
        <v>83</v>
      </c>
      <c r="W2459" t="s">
        <v>84</v>
      </c>
      <c r="X2459" t="s"/>
      <c r="Y2459" t="s">
        <v>85</v>
      </c>
      <c r="Z2459">
        <f>HYPERLINK("https://hotelmonitor-cachepage.eclerx.com/savepage/tk_15439016256849282_sr_2151.html","info")</f>
        <v/>
      </c>
      <c r="AA2459" t="n">
        <v>230395</v>
      </c>
      <c r="AB2459" t="s"/>
      <c r="AC2459" t="s"/>
      <c r="AD2459" t="s">
        <v>86</v>
      </c>
      <c r="AE2459" t="s"/>
      <c r="AF2459" t="s"/>
      <c r="AG2459" t="s"/>
      <c r="AH2459" t="s"/>
      <c r="AI2459" t="s"/>
      <c r="AJ2459" t="s"/>
      <c r="AK2459" t="s">
        <v>87</v>
      </c>
      <c r="AL2459" t="s"/>
      <c r="AM2459" t="s"/>
      <c r="AN2459" t="s">
        <v>87</v>
      </c>
      <c r="AO2459" t="s"/>
      <c r="AP2459" t="n">
        <v>66</v>
      </c>
      <c r="AQ2459" t="s">
        <v>88</v>
      </c>
      <c r="AR2459" t="s">
        <v>89</v>
      </c>
      <c r="AS2459" t="s"/>
      <c r="AT2459" t="s">
        <v>90</v>
      </c>
      <c r="AU2459" t="s"/>
      <c r="AV2459" t="s"/>
      <c r="AW2459" t="s"/>
      <c r="AX2459" t="s"/>
      <c r="AY2459" t="n">
        <v>2311995</v>
      </c>
      <c r="AZ2459" t="s">
        <v>715</v>
      </c>
      <c r="BA2459" t="s"/>
      <c r="BB2459" t="n">
        <v>36518</v>
      </c>
      <c r="BC2459" t="n">
        <v>10.09048640728</v>
      </c>
      <c r="BD2459" t="n">
        <v>53.673495823444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92</v>
      </c>
    </row>
    <row r="2460" spans="1:70">
      <c r="A2460" t="s">
        <v>97</v>
      </c>
      <c r="B2460" t="s">
        <v>71</v>
      </c>
      <c r="C2460" t="s">
        <v>98</v>
      </c>
      <c r="D2460" t="n">
        <v>2</v>
      </c>
      <c r="E2460" t="s">
        <v>713</v>
      </c>
      <c r="F2460" t="n">
        <v>2028116</v>
      </c>
      <c r="G2460" t="s">
        <v>74</v>
      </c>
      <c r="H2460" t="s">
        <v>75</v>
      </c>
      <c r="I2460" t="s"/>
      <c r="J2460" t="s">
        <v>74</v>
      </c>
      <c r="K2460" t="n">
        <v>188</v>
      </c>
      <c r="L2460" t="s">
        <v>76</v>
      </c>
      <c r="M2460" t="s"/>
      <c r="N2460" t="s">
        <v>717</v>
      </c>
      <c r="O2460" t="s">
        <v>78</v>
      </c>
      <c r="P2460" t="s">
        <v>714</v>
      </c>
      <c r="Q2460" t="s"/>
      <c r="R2460" t="s">
        <v>80</v>
      </c>
      <c r="S2460" t="s">
        <v>185</v>
      </c>
      <c r="T2460" t="s">
        <v>82</v>
      </c>
      <c r="U2460" t="s"/>
      <c r="V2460" t="s">
        <v>83</v>
      </c>
      <c r="W2460" t="s">
        <v>94</v>
      </c>
      <c r="X2460" t="s"/>
      <c r="Y2460" t="s">
        <v>85</v>
      </c>
      <c r="Z2460">
        <f>HYPERLINK("https://hotelmonitor-cachepage.eclerx.com/savepage/tk_15439016256849282_sr_2151.html","info")</f>
        <v/>
      </c>
      <c r="AA2460" t="n">
        <v>230395</v>
      </c>
      <c r="AB2460" t="s"/>
      <c r="AC2460" t="s"/>
      <c r="AD2460" t="s">
        <v>86</v>
      </c>
      <c r="AE2460" t="s"/>
      <c r="AF2460" t="s"/>
      <c r="AG2460" t="s"/>
      <c r="AH2460" t="s"/>
      <c r="AI2460" t="s"/>
      <c r="AJ2460" t="s"/>
      <c r="AK2460" t="s">
        <v>87</v>
      </c>
      <c r="AL2460" t="s"/>
      <c r="AM2460" t="s"/>
      <c r="AN2460" t="s">
        <v>87</v>
      </c>
      <c r="AO2460" t="s"/>
      <c r="AP2460" t="n">
        <v>66</v>
      </c>
      <c r="AQ2460" t="s">
        <v>88</v>
      </c>
      <c r="AR2460" t="s">
        <v>110</v>
      </c>
      <c r="AS2460" t="s"/>
      <c r="AT2460" t="s">
        <v>90</v>
      </c>
      <c r="AU2460" t="s"/>
      <c r="AV2460" t="s"/>
      <c r="AW2460" t="s"/>
      <c r="AX2460" t="s"/>
      <c r="AY2460" t="n">
        <v>2311995</v>
      </c>
      <c r="AZ2460" t="s">
        <v>715</v>
      </c>
      <c r="BA2460" t="s"/>
      <c r="BB2460" t="n">
        <v>36518</v>
      </c>
      <c r="BC2460" t="n">
        <v>10.09048640728</v>
      </c>
      <c r="BD2460" t="n">
        <v>53.673495823444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92</v>
      </c>
    </row>
    <row r="2461" spans="1:70">
      <c r="A2461" t="s">
        <v>97</v>
      </c>
      <c r="B2461" t="s">
        <v>71</v>
      </c>
      <c r="C2461" t="s">
        <v>98</v>
      </c>
      <c r="D2461" t="n">
        <v>2</v>
      </c>
      <c r="E2461" t="s">
        <v>713</v>
      </c>
      <c r="F2461" t="n">
        <v>2028116</v>
      </c>
      <c r="G2461" t="s">
        <v>74</v>
      </c>
      <c r="H2461" t="s">
        <v>75</v>
      </c>
      <c r="I2461" t="s"/>
      <c r="J2461" t="s">
        <v>74</v>
      </c>
      <c r="K2461" t="n">
        <v>198</v>
      </c>
      <c r="L2461" t="s">
        <v>76</v>
      </c>
      <c r="M2461" t="s"/>
      <c r="N2461" t="s">
        <v>716</v>
      </c>
      <c r="O2461" t="s">
        <v>78</v>
      </c>
      <c r="P2461" t="s">
        <v>714</v>
      </c>
      <c r="Q2461" t="s"/>
      <c r="R2461" t="s">
        <v>80</v>
      </c>
      <c r="S2461" t="s">
        <v>1048</v>
      </c>
      <c r="T2461" t="s">
        <v>82</v>
      </c>
      <c r="U2461" t="s"/>
      <c r="V2461" t="s">
        <v>83</v>
      </c>
      <c r="W2461" t="s">
        <v>84</v>
      </c>
      <c r="X2461" t="s"/>
      <c r="Y2461" t="s">
        <v>85</v>
      </c>
      <c r="Z2461">
        <f>HYPERLINK("https://hotelmonitor-cachepage.eclerx.com/savepage/tk_15439016256849282_sr_2151.html","info")</f>
        <v/>
      </c>
      <c r="AA2461" t="n">
        <v>230395</v>
      </c>
      <c r="AB2461" t="s"/>
      <c r="AC2461" t="s"/>
      <c r="AD2461" t="s">
        <v>86</v>
      </c>
      <c r="AE2461" t="s"/>
      <c r="AF2461" t="s"/>
      <c r="AG2461" t="s"/>
      <c r="AH2461" t="s"/>
      <c r="AI2461" t="s"/>
      <c r="AJ2461" t="s"/>
      <c r="AK2461" t="s">
        <v>87</v>
      </c>
      <c r="AL2461" t="s"/>
      <c r="AM2461" t="s"/>
      <c r="AN2461" t="s">
        <v>87</v>
      </c>
      <c r="AO2461" t="s"/>
      <c r="AP2461" t="n">
        <v>66</v>
      </c>
      <c r="AQ2461" t="s">
        <v>88</v>
      </c>
      <c r="AR2461" t="s">
        <v>89</v>
      </c>
      <c r="AS2461" t="s"/>
      <c r="AT2461" t="s">
        <v>90</v>
      </c>
      <c r="AU2461" t="s"/>
      <c r="AV2461" t="s"/>
      <c r="AW2461" t="s"/>
      <c r="AX2461" t="s"/>
      <c r="AY2461" t="n">
        <v>2311995</v>
      </c>
      <c r="AZ2461" t="s">
        <v>715</v>
      </c>
      <c r="BA2461" t="s"/>
      <c r="BB2461" t="n">
        <v>36518</v>
      </c>
      <c r="BC2461" t="n">
        <v>10.09048640728</v>
      </c>
      <c r="BD2461" t="n">
        <v>53.673495823444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92</v>
      </c>
    </row>
    <row r="2462" spans="1:70">
      <c r="A2462" t="s">
        <v>97</v>
      </c>
      <c r="B2462" t="s">
        <v>71</v>
      </c>
      <c r="C2462" t="s">
        <v>98</v>
      </c>
      <c r="D2462" t="n">
        <v>2</v>
      </c>
      <c r="E2462" t="s">
        <v>713</v>
      </c>
      <c r="F2462" t="n">
        <v>2028116</v>
      </c>
      <c r="G2462" t="s">
        <v>74</v>
      </c>
      <c r="H2462" t="s">
        <v>75</v>
      </c>
      <c r="I2462" t="s"/>
      <c r="J2462" t="s">
        <v>74</v>
      </c>
      <c r="K2462" t="n">
        <v>199</v>
      </c>
      <c r="L2462" t="s">
        <v>76</v>
      </c>
      <c r="M2462" t="s"/>
      <c r="N2462" t="s">
        <v>719</v>
      </c>
      <c r="O2462" t="s">
        <v>78</v>
      </c>
      <c r="P2462" t="s">
        <v>714</v>
      </c>
      <c r="Q2462" t="s"/>
      <c r="R2462" t="s">
        <v>80</v>
      </c>
      <c r="S2462" t="s">
        <v>171</v>
      </c>
      <c r="T2462" t="s">
        <v>82</v>
      </c>
      <c r="U2462" t="s"/>
      <c r="V2462" t="s">
        <v>83</v>
      </c>
      <c r="W2462" t="s">
        <v>94</v>
      </c>
      <c r="X2462" t="s"/>
      <c r="Y2462" t="s">
        <v>85</v>
      </c>
      <c r="Z2462">
        <f>HYPERLINK("https://hotelmonitor-cachepage.eclerx.com/savepage/tk_15439016256849282_sr_2151.html","info")</f>
        <v/>
      </c>
      <c r="AA2462" t="n">
        <v>230395</v>
      </c>
      <c r="AB2462" t="s"/>
      <c r="AC2462" t="s"/>
      <c r="AD2462" t="s">
        <v>86</v>
      </c>
      <c r="AE2462" t="s"/>
      <c r="AF2462" t="s"/>
      <c r="AG2462" t="s"/>
      <c r="AH2462" t="s"/>
      <c r="AI2462" t="s"/>
      <c r="AJ2462" t="s"/>
      <c r="AK2462" t="s">
        <v>87</v>
      </c>
      <c r="AL2462" t="s"/>
      <c r="AM2462" t="s"/>
      <c r="AN2462" t="s">
        <v>87</v>
      </c>
      <c r="AO2462" t="s"/>
      <c r="AP2462" t="n">
        <v>66</v>
      </c>
      <c r="AQ2462" t="s">
        <v>88</v>
      </c>
      <c r="AR2462" t="s">
        <v>89</v>
      </c>
      <c r="AS2462" t="s"/>
      <c r="AT2462" t="s">
        <v>90</v>
      </c>
      <c r="AU2462" t="s"/>
      <c r="AV2462" t="s"/>
      <c r="AW2462" t="s"/>
      <c r="AX2462" t="s"/>
      <c r="AY2462" t="n">
        <v>2311995</v>
      </c>
      <c r="AZ2462" t="s">
        <v>715</v>
      </c>
      <c r="BA2462" t="s"/>
      <c r="BB2462" t="n">
        <v>36518</v>
      </c>
      <c r="BC2462" t="n">
        <v>10.09048640728</v>
      </c>
      <c r="BD2462" t="n">
        <v>53.673495823444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92</v>
      </c>
    </row>
    <row r="2463" spans="1:70">
      <c r="A2463" t="s">
        <v>97</v>
      </c>
      <c r="B2463" t="s">
        <v>71</v>
      </c>
      <c r="C2463" t="s">
        <v>98</v>
      </c>
      <c r="D2463" t="n">
        <v>2</v>
      </c>
      <c r="E2463" t="s">
        <v>713</v>
      </c>
      <c r="F2463" t="n">
        <v>2028116</v>
      </c>
      <c r="G2463" t="s">
        <v>74</v>
      </c>
      <c r="H2463" t="s">
        <v>75</v>
      </c>
      <c r="I2463" t="s"/>
      <c r="J2463" t="s">
        <v>74</v>
      </c>
      <c r="K2463" t="n">
        <v>232</v>
      </c>
      <c r="L2463" t="s">
        <v>76</v>
      </c>
      <c r="M2463" t="s"/>
      <c r="N2463" t="s">
        <v>719</v>
      </c>
      <c r="O2463" t="s">
        <v>78</v>
      </c>
      <c r="P2463" t="s">
        <v>714</v>
      </c>
      <c r="Q2463" t="s"/>
      <c r="R2463" t="s">
        <v>80</v>
      </c>
      <c r="S2463" t="s">
        <v>210</v>
      </c>
      <c r="T2463" t="s">
        <v>82</v>
      </c>
      <c r="U2463" t="s"/>
      <c r="V2463" t="s">
        <v>83</v>
      </c>
      <c r="W2463" t="s">
        <v>84</v>
      </c>
      <c r="X2463" t="s"/>
      <c r="Y2463" t="s">
        <v>85</v>
      </c>
      <c r="Z2463">
        <f>HYPERLINK("https://hotelmonitor-cachepage.eclerx.com/savepage/tk_15439016256849282_sr_2151.html","info")</f>
        <v/>
      </c>
      <c r="AA2463" t="n">
        <v>230395</v>
      </c>
      <c r="AB2463" t="s"/>
      <c r="AC2463" t="s"/>
      <c r="AD2463" t="s">
        <v>86</v>
      </c>
      <c r="AE2463" t="s"/>
      <c r="AF2463" t="s"/>
      <c r="AG2463" t="s"/>
      <c r="AH2463" t="s"/>
      <c r="AI2463" t="s"/>
      <c r="AJ2463" t="s"/>
      <c r="AK2463" t="s">
        <v>87</v>
      </c>
      <c r="AL2463" t="s"/>
      <c r="AM2463" t="s"/>
      <c r="AN2463" t="s">
        <v>87</v>
      </c>
      <c r="AO2463" t="s"/>
      <c r="AP2463" t="n">
        <v>66</v>
      </c>
      <c r="AQ2463" t="s">
        <v>88</v>
      </c>
      <c r="AR2463" t="s">
        <v>89</v>
      </c>
      <c r="AS2463" t="s"/>
      <c r="AT2463" t="s">
        <v>90</v>
      </c>
      <c r="AU2463" t="s"/>
      <c r="AV2463" t="s"/>
      <c r="AW2463" t="s"/>
      <c r="AX2463" t="s"/>
      <c r="AY2463" t="n">
        <v>2311995</v>
      </c>
      <c r="AZ2463" t="s">
        <v>715</v>
      </c>
      <c r="BA2463" t="s"/>
      <c r="BB2463" t="n">
        <v>36518</v>
      </c>
      <c r="BC2463" t="n">
        <v>10.09048640728</v>
      </c>
      <c r="BD2463" t="n">
        <v>53.673495823444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92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1049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86</v>
      </c>
      <c r="L2464" t="s">
        <v>76</v>
      </c>
      <c r="M2464" t="s"/>
      <c r="N2464" t="s">
        <v>77</v>
      </c>
      <c r="O2464" t="s">
        <v>78</v>
      </c>
      <c r="P2464" t="s">
        <v>1049</v>
      </c>
      <c r="Q2464" t="s"/>
      <c r="R2464" t="s">
        <v>80</v>
      </c>
      <c r="S2464" t="s">
        <v>125</v>
      </c>
      <c r="T2464" t="s">
        <v>82</v>
      </c>
      <c r="U2464" t="s"/>
      <c r="V2464" t="s">
        <v>83</v>
      </c>
      <c r="W2464" t="s">
        <v>84</v>
      </c>
      <c r="X2464" t="s"/>
      <c r="Y2464" t="s">
        <v>85</v>
      </c>
      <c r="Z2464">
        <f>HYPERLINK("https://hotelmonitor-cachepage.eclerx.com/savepage/tk_1543911689007007_sr_2152.html","info")</f>
        <v/>
      </c>
      <c r="AA2464" t="n">
        <v>-2311950</v>
      </c>
      <c r="AB2464" t="s"/>
      <c r="AC2464" t="s"/>
      <c r="AD2464" t="s">
        <v>86</v>
      </c>
      <c r="AE2464" t="s"/>
      <c r="AF2464" t="s"/>
      <c r="AG2464" t="s"/>
      <c r="AH2464" t="s"/>
      <c r="AI2464" t="s"/>
      <c r="AJ2464" t="s"/>
      <c r="AK2464" t="s">
        <v>87</v>
      </c>
      <c r="AL2464" t="s"/>
      <c r="AM2464" t="s"/>
      <c r="AN2464" t="s">
        <v>87</v>
      </c>
      <c r="AO2464" t="s"/>
      <c r="AP2464" t="n">
        <v>95</v>
      </c>
      <c r="AQ2464" t="s">
        <v>88</v>
      </c>
      <c r="AR2464" t="s">
        <v>113</v>
      </c>
      <c r="AS2464" t="s"/>
      <c r="AT2464" t="s">
        <v>90</v>
      </c>
      <c r="AU2464" t="s"/>
      <c r="AV2464" t="s"/>
      <c r="AW2464" t="s"/>
      <c r="AX2464" t="s"/>
      <c r="AY2464" t="n">
        <v>2311950</v>
      </c>
      <c r="AZ2464" t="s">
        <v>1050</v>
      </c>
      <c r="BA2464" t="s"/>
      <c r="BB2464" t="n">
        <v>28914</v>
      </c>
      <c r="BC2464" t="n">
        <v>10.010308</v>
      </c>
      <c r="BD2464" t="n">
        <v>53.553629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92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1049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90</v>
      </c>
      <c r="L2465" t="s">
        <v>76</v>
      </c>
      <c r="M2465" t="s"/>
      <c r="N2465" t="s">
        <v>283</v>
      </c>
      <c r="O2465" t="s">
        <v>78</v>
      </c>
      <c r="P2465" t="s">
        <v>1049</v>
      </c>
      <c r="Q2465" t="s"/>
      <c r="R2465" t="s">
        <v>80</v>
      </c>
      <c r="S2465" t="s">
        <v>128</v>
      </c>
      <c r="T2465" t="s">
        <v>82</v>
      </c>
      <c r="U2465" t="s"/>
      <c r="V2465" t="s">
        <v>83</v>
      </c>
      <c r="W2465" t="s">
        <v>84</v>
      </c>
      <c r="X2465" t="s"/>
      <c r="Y2465" t="s">
        <v>85</v>
      </c>
      <c r="Z2465">
        <f>HYPERLINK("https://hotelmonitor-cachepage.eclerx.com/savepage/tk_1543911689007007_sr_2152.html","info")</f>
        <v/>
      </c>
      <c r="AA2465" t="n">
        <v>-2311950</v>
      </c>
      <c r="AB2465" t="s"/>
      <c r="AC2465" t="s"/>
      <c r="AD2465" t="s">
        <v>86</v>
      </c>
      <c r="AE2465" t="s"/>
      <c r="AF2465" t="s"/>
      <c r="AG2465" t="s"/>
      <c r="AH2465" t="s"/>
      <c r="AI2465" t="s"/>
      <c r="AJ2465" t="s"/>
      <c r="AK2465" t="s">
        <v>87</v>
      </c>
      <c r="AL2465" t="s"/>
      <c r="AM2465" t="s"/>
      <c r="AN2465" t="s">
        <v>87</v>
      </c>
      <c r="AO2465" t="s"/>
      <c r="AP2465" t="n">
        <v>95</v>
      </c>
      <c r="AQ2465" t="s">
        <v>88</v>
      </c>
      <c r="AR2465" t="s">
        <v>103</v>
      </c>
      <c r="AS2465" t="s"/>
      <c r="AT2465" t="s">
        <v>90</v>
      </c>
      <c r="AU2465" t="s"/>
      <c r="AV2465" t="s"/>
      <c r="AW2465" t="s"/>
      <c r="AX2465" t="s"/>
      <c r="AY2465" t="n">
        <v>2311950</v>
      </c>
      <c r="AZ2465" t="s">
        <v>1050</v>
      </c>
      <c r="BA2465" t="s"/>
      <c r="BB2465" t="n">
        <v>28914</v>
      </c>
      <c r="BC2465" t="n">
        <v>10.010308</v>
      </c>
      <c r="BD2465" t="n">
        <v>53.553629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92</v>
      </c>
    </row>
    <row r="2466" spans="1:70">
      <c r="A2466" t="s">
        <v>97</v>
      </c>
      <c r="B2466" t="s">
        <v>71</v>
      </c>
      <c r="C2466" t="s">
        <v>98</v>
      </c>
      <c r="D2466" t="n">
        <v>2</v>
      </c>
      <c r="E2466" t="s">
        <v>410</v>
      </c>
      <c r="F2466" t="n">
        <v>2337506</v>
      </c>
      <c r="G2466" t="s">
        <v>74</v>
      </c>
      <c r="H2466" t="s">
        <v>75</v>
      </c>
      <c r="I2466" t="s"/>
      <c r="J2466" t="s">
        <v>74</v>
      </c>
      <c r="K2466" t="n">
        <v>162</v>
      </c>
      <c r="L2466" t="s">
        <v>76</v>
      </c>
      <c r="M2466" t="s"/>
      <c r="N2466" t="s">
        <v>77</v>
      </c>
      <c r="O2466" t="s">
        <v>78</v>
      </c>
      <c r="P2466" t="s">
        <v>410</v>
      </c>
      <c r="Q2466" t="s"/>
      <c r="R2466" t="s">
        <v>80</v>
      </c>
      <c r="S2466" t="s">
        <v>390</v>
      </c>
      <c r="T2466" t="s">
        <v>82</v>
      </c>
      <c r="U2466" t="s"/>
      <c r="V2466" t="s">
        <v>83</v>
      </c>
      <c r="W2466" t="s">
        <v>84</v>
      </c>
      <c r="X2466" t="s"/>
      <c r="Y2466" t="s">
        <v>85</v>
      </c>
      <c r="Z2466">
        <f>HYPERLINK("https://hotelmonitor-cachepage.eclerx.com/savepage/tk_1543901414821975_sr_2151.html","info")</f>
        <v/>
      </c>
      <c r="AA2466" t="n">
        <v>199528</v>
      </c>
      <c r="AB2466" t="s"/>
      <c r="AC2466" t="s"/>
      <c r="AD2466" t="s">
        <v>86</v>
      </c>
      <c r="AE2466" t="s"/>
      <c r="AF2466" t="s"/>
      <c r="AG2466" t="s"/>
      <c r="AH2466" t="s"/>
      <c r="AI2466" t="s"/>
      <c r="AJ2466" t="s"/>
      <c r="AK2466" t="s">
        <v>87</v>
      </c>
      <c r="AL2466" t="s"/>
      <c r="AM2466" t="s"/>
      <c r="AN2466" t="s">
        <v>87</v>
      </c>
      <c r="AO2466" t="s"/>
      <c r="AP2466" t="n">
        <v>1</v>
      </c>
      <c r="AQ2466" t="s">
        <v>88</v>
      </c>
      <c r="AR2466" t="s">
        <v>124</v>
      </c>
      <c r="AS2466" t="s"/>
      <c r="AT2466" t="s">
        <v>90</v>
      </c>
      <c r="AU2466" t="s"/>
      <c r="AV2466" t="s"/>
      <c r="AW2466" t="s"/>
      <c r="AX2466" t="s"/>
      <c r="AY2466" t="n">
        <v>2882743</v>
      </c>
      <c r="AZ2466" t="s">
        <v>413</v>
      </c>
      <c r="BA2466" t="s"/>
      <c r="BB2466" t="n">
        <v>28913</v>
      </c>
      <c r="BC2466" t="n">
        <v>10.008378</v>
      </c>
      <c r="BD2466" t="n">
        <v>53.554776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92</v>
      </c>
    </row>
    <row r="2467" spans="1:70">
      <c r="A2467" t="s">
        <v>97</v>
      </c>
      <c r="B2467" t="s">
        <v>71</v>
      </c>
      <c r="C2467" t="s">
        <v>98</v>
      </c>
      <c r="D2467" t="n">
        <v>2</v>
      </c>
      <c r="E2467" t="s">
        <v>410</v>
      </c>
      <c r="F2467" t="n">
        <v>2337506</v>
      </c>
      <c r="G2467" t="s">
        <v>74</v>
      </c>
      <c r="H2467" t="s">
        <v>75</v>
      </c>
      <c r="I2467" t="s"/>
      <c r="J2467" t="s">
        <v>74</v>
      </c>
      <c r="K2467" t="n">
        <v>166</v>
      </c>
      <c r="L2467" t="s">
        <v>76</v>
      </c>
      <c r="M2467" t="s"/>
      <c r="N2467" t="s">
        <v>415</v>
      </c>
      <c r="O2467" t="s">
        <v>78</v>
      </c>
      <c r="P2467" t="s">
        <v>410</v>
      </c>
      <c r="Q2467" t="s"/>
      <c r="R2467" t="s">
        <v>80</v>
      </c>
      <c r="S2467" t="s">
        <v>160</v>
      </c>
      <c r="T2467" t="s">
        <v>82</v>
      </c>
      <c r="U2467" t="s"/>
      <c r="V2467" t="s">
        <v>83</v>
      </c>
      <c r="W2467" t="s">
        <v>84</v>
      </c>
      <c r="X2467" t="s"/>
      <c r="Y2467" t="s">
        <v>85</v>
      </c>
      <c r="Z2467">
        <f>HYPERLINK("https://hotelmonitor-cachepage.eclerx.com/savepage/tk_1543901414821975_sr_2151.html","info")</f>
        <v/>
      </c>
      <c r="AA2467" t="n">
        <v>199528</v>
      </c>
      <c r="AB2467" t="s"/>
      <c r="AC2467" t="s"/>
      <c r="AD2467" t="s">
        <v>86</v>
      </c>
      <c r="AE2467" t="s"/>
      <c r="AF2467" t="s"/>
      <c r="AG2467" t="s"/>
      <c r="AH2467" t="s"/>
      <c r="AI2467" t="s"/>
      <c r="AJ2467" t="s"/>
      <c r="AK2467" t="s">
        <v>87</v>
      </c>
      <c r="AL2467" t="s"/>
      <c r="AM2467" t="s"/>
      <c r="AN2467" t="s">
        <v>87</v>
      </c>
      <c r="AO2467" t="s"/>
      <c r="AP2467" t="n">
        <v>1</v>
      </c>
      <c r="AQ2467" t="s">
        <v>88</v>
      </c>
      <c r="AR2467" t="s">
        <v>107</v>
      </c>
      <c r="AS2467" t="s"/>
      <c r="AT2467" t="s">
        <v>90</v>
      </c>
      <c r="AU2467" t="s"/>
      <c r="AV2467" t="s"/>
      <c r="AW2467" t="s"/>
      <c r="AX2467" t="s"/>
      <c r="AY2467" t="n">
        <v>2882743</v>
      </c>
      <c r="AZ2467" t="s">
        <v>413</v>
      </c>
      <c r="BA2467" t="s"/>
      <c r="BB2467" t="n">
        <v>28913</v>
      </c>
      <c r="BC2467" t="n">
        <v>10.008378</v>
      </c>
      <c r="BD2467" t="n">
        <v>53.554776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92</v>
      </c>
    </row>
    <row r="2468" spans="1:70">
      <c r="A2468" t="s">
        <v>97</v>
      </c>
      <c r="B2468" t="s">
        <v>71</v>
      </c>
      <c r="C2468" t="s">
        <v>98</v>
      </c>
      <c r="D2468" t="n">
        <v>2</v>
      </c>
      <c r="E2468" t="s">
        <v>410</v>
      </c>
      <c r="F2468" t="n">
        <v>2337506</v>
      </c>
      <c r="G2468" t="s">
        <v>74</v>
      </c>
      <c r="H2468" t="s">
        <v>75</v>
      </c>
      <c r="I2468" t="s"/>
      <c r="J2468" t="s">
        <v>74</v>
      </c>
      <c r="K2468" t="n">
        <v>166</v>
      </c>
      <c r="L2468" t="s">
        <v>76</v>
      </c>
      <c r="M2468" t="s"/>
      <c r="N2468" t="s">
        <v>416</v>
      </c>
      <c r="O2468" t="s">
        <v>78</v>
      </c>
      <c r="P2468" t="s">
        <v>410</v>
      </c>
      <c r="Q2468" t="s"/>
      <c r="R2468" t="s">
        <v>80</v>
      </c>
      <c r="S2468" t="s">
        <v>160</v>
      </c>
      <c r="T2468" t="s">
        <v>82</v>
      </c>
      <c r="U2468" t="s"/>
      <c r="V2468" t="s">
        <v>83</v>
      </c>
      <c r="W2468" t="s">
        <v>84</v>
      </c>
      <c r="X2468" t="s"/>
      <c r="Y2468" t="s">
        <v>85</v>
      </c>
      <c r="Z2468">
        <f>HYPERLINK("https://hotelmonitor-cachepage.eclerx.com/savepage/tk_1543901414821975_sr_2151.html","info")</f>
        <v/>
      </c>
      <c r="AA2468" t="n">
        <v>199528</v>
      </c>
      <c r="AB2468" t="s"/>
      <c r="AC2468" t="s"/>
      <c r="AD2468" t="s">
        <v>86</v>
      </c>
      <c r="AE2468" t="s"/>
      <c r="AF2468" t="s"/>
      <c r="AG2468" t="s"/>
      <c r="AH2468" t="s"/>
      <c r="AI2468" t="s"/>
      <c r="AJ2468" t="s"/>
      <c r="AK2468" t="s">
        <v>87</v>
      </c>
      <c r="AL2468" t="s"/>
      <c r="AM2468" t="s"/>
      <c r="AN2468" t="s">
        <v>87</v>
      </c>
      <c r="AO2468" t="s"/>
      <c r="AP2468" t="n">
        <v>1</v>
      </c>
      <c r="AQ2468" t="s">
        <v>88</v>
      </c>
      <c r="AR2468" t="s">
        <v>140</v>
      </c>
      <c r="AS2468" t="s"/>
      <c r="AT2468" t="s">
        <v>90</v>
      </c>
      <c r="AU2468" t="s"/>
      <c r="AV2468" t="s"/>
      <c r="AW2468" t="s"/>
      <c r="AX2468" t="s"/>
      <c r="AY2468" t="n">
        <v>2882743</v>
      </c>
      <c r="AZ2468" t="s">
        <v>413</v>
      </c>
      <c r="BA2468" t="s"/>
      <c r="BB2468" t="n">
        <v>28913</v>
      </c>
      <c r="BC2468" t="n">
        <v>10.008378</v>
      </c>
      <c r="BD2468" t="n">
        <v>53.554776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92</v>
      </c>
    </row>
    <row r="2469" spans="1:70">
      <c r="A2469" t="s">
        <v>97</v>
      </c>
      <c r="B2469" t="s">
        <v>71</v>
      </c>
      <c r="C2469" t="s">
        <v>98</v>
      </c>
      <c r="D2469" t="n">
        <v>2</v>
      </c>
      <c r="E2469" t="s">
        <v>410</v>
      </c>
      <c r="F2469" t="n">
        <v>2337506</v>
      </c>
      <c r="G2469" t="s">
        <v>74</v>
      </c>
      <c r="H2469" t="s">
        <v>75</v>
      </c>
      <c r="I2469" t="s"/>
      <c r="J2469" t="s">
        <v>74</v>
      </c>
      <c r="K2469" t="n">
        <v>166</v>
      </c>
      <c r="L2469" t="s">
        <v>76</v>
      </c>
      <c r="M2469" t="s"/>
      <c r="N2469" t="s">
        <v>417</v>
      </c>
      <c r="O2469" t="s">
        <v>78</v>
      </c>
      <c r="P2469" t="s">
        <v>410</v>
      </c>
      <c r="Q2469" t="s"/>
      <c r="R2469" t="s">
        <v>80</v>
      </c>
      <c r="S2469" t="s">
        <v>160</v>
      </c>
      <c r="T2469" t="s">
        <v>82</v>
      </c>
      <c r="U2469" t="s"/>
      <c r="V2469" t="s">
        <v>83</v>
      </c>
      <c r="W2469" t="s">
        <v>84</v>
      </c>
      <c r="X2469" t="s"/>
      <c r="Y2469" t="s">
        <v>85</v>
      </c>
      <c r="Z2469">
        <f>HYPERLINK("https://hotelmonitor-cachepage.eclerx.com/savepage/tk_1543901414821975_sr_2151.html","info")</f>
        <v/>
      </c>
      <c r="AA2469" t="n">
        <v>199528</v>
      </c>
      <c r="AB2469" t="s"/>
      <c r="AC2469" t="s"/>
      <c r="AD2469" t="s">
        <v>86</v>
      </c>
      <c r="AE2469" t="s"/>
      <c r="AF2469" t="s"/>
      <c r="AG2469" t="s"/>
      <c r="AH2469" t="s"/>
      <c r="AI2469" t="s"/>
      <c r="AJ2469" t="s"/>
      <c r="AK2469" t="s">
        <v>87</v>
      </c>
      <c r="AL2469" t="s"/>
      <c r="AM2469" t="s"/>
      <c r="AN2469" t="s">
        <v>87</v>
      </c>
      <c r="AO2469" t="s"/>
      <c r="AP2469" t="n">
        <v>1</v>
      </c>
      <c r="AQ2469" t="s">
        <v>88</v>
      </c>
      <c r="AR2469" t="s">
        <v>89</v>
      </c>
      <c r="AS2469" t="s"/>
      <c r="AT2469" t="s">
        <v>90</v>
      </c>
      <c r="AU2469" t="s"/>
      <c r="AV2469" t="s"/>
      <c r="AW2469" t="s"/>
      <c r="AX2469" t="s"/>
      <c r="AY2469" t="n">
        <v>2882743</v>
      </c>
      <c r="AZ2469" t="s">
        <v>413</v>
      </c>
      <c r="BA2469" t="s"/>
      <c r="BB2469" t="n">
        <v>28913</v>
      </c>
      <c r="BC2469" t="n">
        <v>10.008378</v>
      </c>
      <c r="BD2469" t="n">
        <v>53.554776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92</v>
      </c>
    </row>
    <row r="2470" spans="1:70">
      <c r="A2470" t="s">
        <v>97</v>
      </c>
      <c r="B2470" t="s">
        <v>71</v>
      </c>
      <c r="C2470" t="s">
        <v>98</v>
      </c>
      <c r="D2470" t="n">
        <v>2</v>
      </c>
      <c r="E2470" t="s">
        <v>410</v>
      </c>
      <c r="F2470" t="n">
        <v>2337506</v>
      </c>
      <c r="G2470" t="s">
        <v>74</v>
      </c>
      <c r="H2470" t="s">
        <v>75</v>
      </c>
      <c r="I2470" t="s"/>
      <c r="J2470" t="s">
        <v>74</v>
      </c>
      <c r="K2470" t="n">
        <v>166</v>
      </c>
      <c r="L2470" t="s">
        <v>76</v>
      </c>
      <c r="M2470" t="s"/>
      <c r="N2470" t="s">
        <v>416</v>
      </c>
      <c r="O2470" t="s">
        <v>78</v>
      </c>
      <c r="P2470" t="s">
        <v>410</v>
      </c>
      <c r="Q2470" t="s"/>
      <c r="R2470" t="s">
        <v>80</v>
      </c>
      <c r="S2470" t="s">
        <v>160</v>
      </c>
      <c r="T2470" t="s">
        <v>82</v>
      </c>
      <c r="U2470" t="s"/>
      <c r="V2470" t="s">
        <v>83</v>
      </c>
      <c r="W2470" t="s">
        <v>84</v>
      </c>
      <c r="X2470" t="s"/>
      <c r="Y2470" t="s">
        <v>85</v>
      </c>
      <c r="Z2470">
        <f>HYPERLINK("https://hotelmonitor-cachepage.eclerx.com/savepage/tk_1543901414821975_sr_2151.html","info")</f>
        <v/>
      </c>
      <c r="AA2470" t="n">
        <v>199528</v>
      </c>
      <c r="AB2470" t="s"/>
      <c r="AC2470" t="s"/>
      <c r="AD2470" t="s">
        <v>86</v>
      </c>
      <c r="AE2470" t="s"/>
      <c r="AF2470" t="s"/>
      <c r="AG2470" t="s"/>
      <c r="AH2470" t="s"/>
      <c r="AI2470" t="s"/>
      <c r="AJ2470" t="s"/>
      <c r="AK2470" t="s">
        <v>87</v>
      </c>
      <c r="AL2470" t="s"/>
      <c r="AM2470" t="s"/>
      <c r="AN2470" t="s">
        <v>87</v>
      </c>
      <c r="AO2470" t="s"/>
      <c r="AP2470" t="n">
        <v>1</v>
      </c>
      <c r="AQ2470" t="s">
        <v>88</v>
      </c>
      <c r="AR2470" t="s">
        <v>119</v>
      </c>
      <c r="AS2470" t="s"/>
      <c r="AT2470" t="s">
        <v>90</v>
      </c>
      <c r="AU2470" t="s"/>
      <c r="AV2470" t="s"/>
      <c r="AW2470" t="s"/>
      <c r="AX2470" t="s"/>
      <c r="AY2470" t="n">
        <v>2882743</v>
      </c>
      <c r="AZ2470" t="s">
        <v>413</v>
      </c>
      <c r="BA2470" t="s"/>
      <c r="BB2470" t="n">
        <v>28913</v>
      </c>
      <c r="BC2470" t="n">
        <v>10.008378</v>
      </c>
      <c r="BD2470" t="n">
        <v>53.554776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92</v>
      </c>
    </row>
    <row r="2471" spans="1:70">
      <c r="A2471" t="s">
        <v>97</v>
      </c>
      <c r="B2471" t="s">
        <v>71</v>
      </c>
      <c r="C2471" t="s">
        <v>98</v>
      </c>
      <c r="D2471" t="n">
        <v>2</v>
      </c>
      <c r="E2471" t="s">
        <v>410</v>
      </c>
      <c r="F2471" t="n">
        <v>2337506</v>
      </c>
      <c r="G2471" t="s">
        <v>74</v>
      </c>
      <c r="H2471" t="s">
        <v>75</v>
      </c>
      <c r="I2471" t="s"/>
      <c r="J2471" t="s">
        <v>74</v>
      </c>
      <c r="K2471" t="n">
        <v>176</v>
      </c>
      <c r="L2471" t="s">
        <v>76</v>
      </c>
      <c r="M2471" t="s"/>
      <c r="N2471" t="s">
        <v>144</v>
      </c>
      <c r="O2471" t="s">
        <v>78</v>
      </c>
      <c r="P2471" t="s">
        <v>410</v>
      </c>
      <c r="Q2471" t="s"/>
      <c r="R2471" t="s">
        <v>80</v>
      </c>
      <c r="S2471" t="s">
        <v>374</v>
      </c>
      <c r="T2471" t="s">
        <v>82</v>
      </c>
      <c r="U2471" t="s"/>
      <c r="V2471" t="s">
        <v>83</v>
      </c>
      <c r="W2471" t="s">
        <v>94</v>
      </c>
      <c r="X2471" t="s"/>
      <c r="Y2471" t="s">
        <v>85</v>
      </c>
      <c r="Z2471">
        <f>HYPERLINK("https://hotelmonitor-cachepage.eclerx.com/savepage/tk_1543901414821975_sr_2151.html","info")</f>
        <v/>
      </c>
      <c r="AA2471" t="n">
        <v>199528</v>
      </c>
      <c r="AB2471" t="s"/>
      <c r="AC2471" t="s"/>
      <c r="AD2471" t="s">
        <v>86</v>
      </c>
      <c r="AE2471" t="s"/>
      <c r="AF2471" t="s"/>
      <c r="AG2471" t="s"/>
      <c r="AH2471" t="s"/>
      <c r="AI2471" t="s"/>
      <c r="AJ2471" t="s"/>
      <c r="AK2471" t="s">
        <v>87</v>
      </c>
      <c r="AL2471" t="s"/>
      <c r="AM2471" t="s"/>
      <c r="AN2471" t="s">
        <v>87</v>
      </c>
      <c r="AO2471" t="s"/>
      <c r="AP2471" t="n">
        <v>1</v>
      </c>
      <c r="AQ2471" t="s">
        <v>88</v>
      </c>
      <c r="AR2471" t="s">
        <v>414</v>
      </c>
      <c r="AS2471" t="s"/>
      <c r="AT2471" t="s">
        <v>90</v>
      </c>
      <c r="AU2471" t="s"/>
      <c r="AV2471" t="s"/>
      <c r="AW2471" t="s"/>
      <c r="AX2471" t="s"/>
      <c r="AY2471" t="n">
        <v>2882743</v>
      </c>
      <c r="AZ2471" t="s">
        <v>413</v>
      </c>
      <c r="BA2471" t="s"/>
      <c r="BB2471" t="n">
        <v>28913</v>
      </c>
      <c r="BC2471" t="n">
        <v>10.008378</v>
      </c>
      <c r="BD2471" t="n">
        <v>53.554776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92</v>
      </c>
    </row>
    <row r="2472" spans="1:70">
      <c r="A2472" t="s">
        <v>97</v>
      </c>
      <c r="B2472" t="s">
        <v>71</v>
      </c>
      <c r="C2472" t="s">
        <v>98</v>
      </c>
      <c r="D2472" t="n">
        <v>2</v>
      </c>
      <c r="E2472" t="s">
        <v>410</v>
      </c>
      <c r="F2472" t="n">
        <v>2337506</v>
      </c>
      <c r="G2472" t="s">
        <v>74</v>
      </c>
      <c r="H2472" t="s">
        <v>75</v>
      </c>
      <c r="I2472" t="s"/>
      <c r="J2472" t="s">
        <v>74</v>
      </c>
      <c r="K2472" t="n">
        <v>188</v>
      </c>
      <c r="L2472" t="s">
        <v>76</v>
      </c>
      <c r="M2472" t="s"/>
      <c r="N2472" t="s">
        <v>426</v>
      </c>
      <c r="O2472" t="s">
        <v>78</v>
      </c>
      <c r="P2472" t="s">
        <v>410</v>
      </c>
      <c r="Q2472" t="s"/>
      <c r="R2472" t="s">
        <v>80</v>
      </c>
      <c r="S2472" t="s">
        <v>185</v>
      </c>
      <c r="T2472" t="s">
        <v>82</v>
      </c>
      <c r="U2472" t="s"/>
      <c r="V2472" t="s">
        <v>83</v>
      </c>
      <c r="W2472" t="s">
        <v>84</v>
      </c>
      <c r="X2472" t="s"/>
      <c r="Y2472" t="s">
        <v>85</v>
      </c>
      <c r="Z2472">
        <f>HYPERLINK("https://hotelmonitor-cachepage.eclerx.com/savepage/tk_1543901414821975_sr_2151.html","info")</f>
        <v/>
      </c>
      <c r="AA2472" t="n">
        <v>199528</v>
      </c>
      <c r="AB2472" t="s"/>
      <c r="AC2472" t="s"/>
      <c r="AD2472" t="s">
        <v>86</v>
      </c>
      <c r="AE2472" t="s"/>
      <c r="AF2472" t="s"/>
      <c r="AG2472" t="s"/>
      <c r="AH2472" t="s"/>
      <c r="AI2472" t="s"/>
      <c r="AJ2472" t="s"/>
      <c r="AK2472" t="s">
        <v>87</v>
      </c>
      <c r="AL2472" t="s"/>
      <c r="AM2472" t="s"/>
      <c r="AN2472" t="s">
        <v>87</v>
      </c>
      <c r="AO2472" t="s"/>
      <c r="AP2472" t="n">
        <v>1</v>
      </c>
      <c r="AQ2472" t="s">
        <v>88</v>
      </c>
      <c r="AR2472" t="s">
        <v>107</v>
      </c>
      <c r="AS2472" t="s"/>
      <c r="AT2472" t="s">
        <v>90</v>
      </c>
      <c r="AU2472" t="s"/>
      <c r="AV2472" t="s"/>
      <c r="AW2472" t="s"/>
      <c r="AX2472" t="s"/>
      <c r="AY2472" t="n">
        <v>2882743</v>
      </c>
      <c r="AZ2472" t="s">
        <v>413</v>
      </c>
      <c r="BA2472" t="s"/>
      <c r="BB2472" t="n">
        <v>28913</v>
      </c>
      <c r="BC2472" t="n">
        <v>10.008378</v>
      </c>
      <c r="BD2472" t="n">
        <v>53.554776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92</v>
      </c>
    </row>
    <row r="2473" spans="1:70">
      <c r="A2473" t="s">
        <v>97</v>
      </c>
      <c r="B2473" t="s">
        <v>71</v>
      </c>
      <c r="C2473" t="s">
        <v>98</v>
      </c>
      <c r="D2473" t="n">
        <v>2</v>
      </c>
      <c r="E2473" t="s">
        <v>410</v>
      </c>
      <c r="F2473" t="n">
        <v>2337506</v>
      </c>
      <c r="G2473" t="s">
        <v>74</v>
      </c>
      <c r="H2473" t="s">
        <v>75</v>
      </c>
      <c r="I2473" t="s"/>
      <c r="J2473" t="s">
        <v>74</v>
      </c>
      <c r="K2473" t="n">
        <v>194</v>
      </c>
      <c r="L2473" t="s">
        <v>76</v>
      </c>
      <c r="M2473" t="s"/>
      <c r="N2473" t="s">
        <v>411</v>
      </c>
      <c r="O2473" t="s">
        <v>78</v>
      </c>
      <c r="P2473" t="s">
        <v>410</v>
      </c>
      <c r="Q2473" t="s"/>
      <c r="R2473" t="s">
        <v>80</v>
      </c>
      <c r="S2473" t="s">
        <v>190</v>
      </c>
      <c r="T2473" t="s">
        <v>82</v>
      </c>
      <c r="U2473" t="s"/>
      <c r="V2473" t="s">
        <v>83</v>
      </c>
      <c r="W2473" t="s">
        <v>84</v>
      </c>
      <c r="X2473" t="s"/>
      <c r="Y2473" t="s">
        <v>85</v>
      </c>
      <c r="Z2473">
        <f>HYPERLINK("https://hotelmonitor-cachepage.eclerx.com/savepage/tk_1543901414821975_sr_2151.html","info")</f>
        <v/>
      </c>
      <c r="AA2473" t="n">
        <v>199528</v>
      </c>
      <c r="AB2473" t="s"/>
      <c r="AC2473" t="s"/>
      <c r="AD2473" t="s">
        <v>86</v>
      </c>
      <c r="AE2473" t="s"/>
      <c r="AF2473" t="s"/>
      <c r="AG2473" t="s"/>
      <c r="AH2473" t="s"/>
      <c r="AI2473" t="s"/>
      <c r="AJ2473" t="s"/>
      <c r="AK2473" t="s">
        <v>87</v>
      </c>
      <c r="AL2473" t="s"/>
      <c r="AM2473" t="s"/>
      <c r="AN2473" t="s">
        <v>87</v>
      </c>
      <c r="AO2473" t="s"/>
      <c r="AP2473" t="n">
        <v>1</v>
      </c>
      <c r="AQ2473" t="s">
        <v>88</v>
      </c>
      <c r="AR2473" t="s">
        <v>103</v>
      </c>
      <c r="AS2473" t="s"/>
      <c r="AT2473" t="s">
        <v>90</v>
      </c>
      <c r="AU2473" t="s"/>
      <c r="AV2473" t="s"/>
      <c r="AW2473" t="s"/>
      <c r="AX2473" t="s"/>
      <c r="AY2473" t="n">
        <v>2882743</v>
      </c>
      <c r="AZ2473" t="s">
        <v>413</v>
      </c>
      <c r="BA2473" t="s"/>
      <c r="BB2473" t="n">
        <v>28913</v>
      </c>
      <c r="BC2473" t="n">
        <v>10.008378</v>
      </c>
      <c r="BD2473" t="n">
        <v>53.554776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92</v>
      </c>
    </row>
    <row r="2474" spans="1:70">
      <c r="A2474" t="s">
        <v>97</v>
      </c>
      <c r="B2474" t="s">
        <v>71</v>
      </c>
      <c r="C2474" t="s">
        <v>98</v>
      </c>
      <c r="D2474" t="n">
        <v>2</v>
      </c>
      <c r="E2474" t="s">
        <v>410</v>
      </c>
      <c r="F2474" t="n">
        <v>2337506</v>
      </c>
      <c r="G2474" t="s">
        <v>74</v>
      </c>
      <c r="H2474" t="s">
        <v>75</v>
      </c>
      <c r="I2474" t="s"/>
      <c r="J2474" t="s">
        <v>74</v>
      </c>
      <c r="K2474" t="n">
        <v>194</v>
      </c>
      <c r="L2474" t="s">
        <v>76</v>
      </c>
      <c r="M2474" t="s"/>
      <c r="N2474" t="s">
        <v>411</v>
      </c>
      <c r="O2474" t="s">
        <v>78</v>
      </c>
      <c r="P2474" t="s">
        <v>410</v>
      </c>
      <c r="Q2474" t="s"/>
      <c r="R2474" t="s">
        <v>80</v>
      </c>
      <c r="S2474" t="s">
        <v>190</v>
      </c>
      <c r="T2474" t="s">
        <v>82</v>
      </c>
      <c r="U2474" t="s"/>
      <c r="V2474" t="s">
        <v>83</v>
      </c>
      <c r="W2474" t="s">
        <v>84</v>
      </c>
      <c r="X2474" t="s"/>
      <c r="Y2474" t="s">
        <v>85</v>
      </c>
      <c r="Z2474">
        <f>HYPERLINK("https://hotelmonitor-cachepage.eclerx.com/savepage/tk_1543901414821975_sr_2151.html","info")</f>
        <v/>
      </c>
      <c r="AA2474" t="n">
        <v>199528</v>
      </c>
      <c r="AB2474" t="s"/>
      <c r="AC2474" t="s"/>
      <c r="AD2474" t="s">
        <v>86</v>
      </c>
      <c r="AE2474" t="s"/>
      <c r="AF2474" t="s"/>
      <c r="AG2474" t="s"/>
      <c r="AH2474" t="s"/>
      <c r="AI2474" t="s"/>
      <c r="AJ2474" t="s"/>
      <c r="AK2474" t="s">
        <v>87</v>
      </c>
      <c r="AL2474" t="s"/>
      <c r="AM2474" t="s"/>
      <c r="AN2474" t="s">
        <v>87</v>
      </c>
      <c r="AO2474" t="s"/>
      <c r="AP2474" t="n">
        <v>1</v>
      </c>
      <c r="AQ2474" t="s">
        <v>88</v>
      </c>
      <c r="AR2474" t="s">
        <v>103</v>
      </c>
      <c r="AS2474" t="s"/>
      <c r="AT2474" t="s">
        <v>90</v>
      </c>
      <c r="AU2474" t="s"/>
      <c r="AV2474" t="s"/>
      <c r="AW2474" t="s"/>
      <c r="AX2474" t="s"/>
      <c r="AY2474" t="n">
        <v>2882743</v>
      </c>
      <c r="AZ2474" t="s">
        <v>413</v>
      </c>
      <c r="BA2474" t="s"/>
      <c r="BB2474" t="n">
        <v>28913</v>
      </c>
      <c r="BC2474" t="n">
        <v>10.008378</v>
      </c>
      <c r="BD2474" t="n">
        <v>53.554776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92</v>
      </c>
    </row>
    <row r="2475" spans="1:70">
      <c r="A2475" t="s">
        <v>97</v>
      </c>
      <c r="B2475" t="s">
        <v>71</v>
      </c>
      <c r="C2475" t="s">
        <v>98</v>
      </c>
      <c r="D2475" t="n">
        <v>2</v>
      </c>
      <c r="E2475" t="s">
        <v>410</v>
      </c>
      <c r="F2475" t="n">
        <v>2337506</v>
      </c>
      <c r="G2475" t="s">
        <v>74</v>
      </c>
      <c r="H2475" t="s">
        <v>75</v>
      </c>
      <c r="I2475" t="s"/>
      <c r="J2475" t="s">
        <v>74</v>
      </c>
      <c r="K2475" t="n">
        <v>194</v>
      </c>
      <c r="L2475" t="s">
        <v>76</v>
      </c>
      <c r="M2475" t="s"/>
      <c r="N2475" t="s">
        <v>411</v>
      </c>
      <c r="O2475" t="s">
        <v>78</v>
      </c>
      <c r="P2475" t="s">
        <v>410</v>
      </c>
      <c r="Q2475" t="s"/>
      <c r="R2475" t="s">
        <v>80</v>
      </c>
      <c r="S2475" t="s">
        <v>190</v>
      </c>
      <c r="T2475" t="s">
        <v>82</v>
      </c>
      <c r="U2475" t="s"/>
      <c r="V2475" t="s">
        <v>83</v>
      </c>
      <c r="W2475" t="s">
        <v>84</v>
      </c>
      <c r="X2475" t="s"/>
      <c r="Y2475" t="s">
        <v>85</v>
      </c>
      <c r="Z2475">
        <f>HYPERLINK("https://hotelmonitor-cachepage.eclerx.com/savepage/tk_1543901414821975_sr_2151.html","info")</f>
        <v/>
      </c>
      <c r="AA2475" t="n">
        <v>199528</v>
      </c>
      <c r="AB2475" t="s"/>
      <c r="AC2475" t="s"/>
      <c r="AD2475" t="s">
        <v>86</v>
      </c>
      <c r="AE2475" t="s"/>
      <c r="AF2475" t="s"/>
      <c r="AG2475" t="s"/>
      <c r="AH2475" t="s"/>
      <c r="AI2475" t="s"/>
      <c r="AJ2475" t="s"/>
      <c r="AK2475" t="s">
        <v>87</v>
      </c>
      <c r="AL2475" t="s"/>
      <c r="AM2475" t="s"/>
      <c r="AN2475" t="s">
        <v>87</v>
      </c>
      <c r="AO2475" t="s"/>
      <c r="AP2475" t="n">
        <v>1</v>
      </c>
      <c r="AQ2475" t="s">
        <v>88</v>
      </c>
      <c r="AR2475" t="s">
        <v>414</v>
      </c>
      <c r="AS2475" t="s"/>
      <c r="AT2475" t="s">
        <v>90</v>
      </c>
      <c r="AU2475" t="s"/>
      <c r="AV2475" t="s"/>
      <c r="AW2475" t="s"/>
      <c r="AX2475" t="s"/>
      <c r="AY2475" t="n">
        <v>2882743</v>
      </c>
      <c r="AZ2475" t="s">
        <v>413</v>
      </c>
      <c r="BA2475" t="s"/>
      <c r="BB2475" t="n">
        <v>28913</v>
      </c>
      <c r="BC2475" t="n">
        <v>10.008378</v>
      </c>
      <c r="BD2475" t="n">
        <v>53.554776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92</v>
      </c>
    </row>
    <row r="2476" spans="1:70">
      <c r="A2476" t="s">
        <v>97</v>
      </c>
      <c r="B2476" t="s">
        <v>71</v>
      </c>
      <c r="C2476" t="s">
        <v>98</v>
      </c>
      <c r="D2476" t="n">
        <v>2</v>
      </c>
      <c r="E2476" t="s">
        <v>410</v>
      </c>
      <c r="F2476" t="n">
        <v>2337506</v>
      </c>
      <c r="G2476" t="s">
        <v>74</v>
      </c>
      <c r="H2476" t="s">
        <v>75</v>
      </c>
      <c r="I2476" t="s"/>
      <c r="J2476" t="s">
        <v>74</v>
      </c>
      <c r="K2476" t="n">
        <v>194</v>
      </c>
      <c r="L2476" t="s">
        <v>76</v>
      </c>
      <c r="M2476" t="s"/>
      <c r="N2476" t="s">
        <v>411</v>
      </c>
      <c r="O2476" t="s">
        <v>78</v>
      </c>
      <c r="P2476" t="s">
        <v>410</v>
      </c>
      <c r="Q2476" t="s"/>
      <c r="R2476" t="s">
        <v>80</v>
      </c>
      <c r="S2476" t="s">
        <v>190</v>
      </c>
      <c r="T2476" t="s">
        <v>82</v>
      </c>
      <c r="U2476" t="s"/>
      <c r="V2476" t="s">
        <v>83</v>
      </c>
      <c r="W2476" t="s">
        <v>84</v>
      </c>
      <c r="X2476" t="s"/>
      <c r="Y2476" t="s">
        <v>85</v>
      </c>
      <c r="Z2476">
        <f>HYPERLINK("https://hotelmonitor-cachepage.eclerx.com/savepage/tk_1543901414821975_sr_2151.html","info")</f>
        <v/>
      </c>
      <c r="AA2476" t="n">
        <v>199528</v>
      </c>
      <c r="AB2476" t="s"/>
      <c r="AC2476" t="s"/>
      <c r="AD2476" t="s">
        <v>86</v>
      </c>
      <c r="AE2476" t="s"/>
      <c r="AF2476" t="s"/>
      <c r="AG2476" t="s"/>
      <c r="AH2476" t="s"/>
      <c r="AI2476" t="s"/>
      <c r="AJ2476" t="s"/>
      <c r="AK2476" t="s">
        <v>87</v>
      </c>
      <c r="AL2476" t="s"/>
      <c r="AM2476" t="s"/>
      <c r="AN2476" t="s">
        <v>87</v>
      </c>
      <c r="AO2476" t="s"/>
      <c r="AP2476" t="n">
        <v>1</v>
      </c>
      <c r="AQ2476" t="s">
        <v>88</v>
      </c>
      <c r="AR2476" t="s">
        <v>414</v>
      </c>
      <c r="AS2476" t="s"/>
      <c r="AT2476" t="s">
        <v>90</v>
      </c>
      <c r="AU2476" t="s"/>
      <c r="AV2476" t="s"/>
      <c r="AW2476" t="s"/>
      <c r="AX2476" t="s"/>
      <c r="AY2476" t="n">
        <v>2882743</v>
      </c>
      <c r="AZ2476" t="s">
        <v>413</v>
      </c>
      <c r="BA2476" t="s"/>
      <c r="BB2476" t="n">
        <v>28913</v>
      </c>
      <c r="BC2476" t="n">
        <v>10.008378</v>
      </c>
      <c r="BD2476" t="n">
        <v>53.554776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92</v>
      </c>
    </row>
    <row r="2477" spans="1:70">
      <c r="A2477" t="s">
        <v>97</v>
      </c>
      <c r="B2477" t="s">
        <v>71</v>
      </c>
      <c r="C2477" t="s">
        <v>98</v>
      </c>
      <c r="D2477" t="n">
        <v>2</v>
      </c>
      <c r="E2477" t="s">
        <v>410</v>
      </c>
      <c r="F2477" t="n">
        <v>2337506</v>
      </c>
      <c r="G2477" t="s">
        <v>74</v>
      </c>
      <c r="H2477" t="s">
        <v>75</v>
      </c>
      <c r="I2477" t="s"/>
      <c r="J2477" t="s">
        <v>74</v>
      </c>
      <c r="K2477" t="n">
        <v>194</v>
      </c>
      <c r="L2477" t="s">
        <v>76</v>
      </c>
      <c r="M2477" t="s"/>
      <c r="N2477" t="s">
        <v>415</v>
      </c>
      <c r="O2477" t="s">
        <v>78</v>
      </c>
      <c r="P2477" t="s">
        <v>410</v>
      </c>
      <c r="Q2477" t="s"/>
      <c r="R2477" t="s">
        <v>80</v>
      </c>
      <c r="S2477" t="s">
        <v>190</v>
      </c>
      <c r="T2477" t="s">
        <v>82</v>
      </c>
      <c r="U2477" t="s"/>
      <c r="V2477" t="s">
        <v>83</v>
      </c>
      <c r="W2477" t="s">
        <v>84</v>
      </c>
      <c r="X2477" t="s"/>
      <c r="Y2477" t="s">
        <v>85</v>
      </c>
      <c r="Z2477">
        <f>HYPERLINK("https://hotelmonitor-cachepage.eclerx.com/savepage/tk_1543901414821975_sr_2151.html","info")</f>
        <v/>
      </c>
      <c r="AA2477" t="n">
        <v>199528</v>
      </c>
      <c r="AB2477" t="s"/>
      <c r="AC2477" t="s"/>
      <c r="AD2477" t="s">
        <v>86</v>
      </c>
      <c r="AE2477" t="s"/>
      <c r="AF2477" t="s"/>
      <c r="AG2477" t="s"/>
      <c r="AH2477" t="s"/>
      <c r="AI2477" t="s"/>
      <c r="AJ2477" t="s"/>
      <c r="AK2477" t="s">
        <v>87</v>
      </c>
      <c r="AL2477" t="s"/>
      <c r="AM2477" t="s"/>
      <c r="AN2477" t="s">
        <v>87</v>
      </c>
      <c r="AO2477" t="s"/>
      <c r="AP2477" t="n">
        <v>1</v>
      </c>
      <c r="AQ2477" t="s">
        <v>88</v>
      </c>
      <c r="AR2477" t="s">
        <v>107</v>
      </c>
      <c r="AS2477" t="s"/>
      <c r="AT2477" t="s">
        <v>90</v>
      </c>
      <c r="AU2477" t="s"/>
      <c r="AV2477" t="s"/>
      <c r="AW2477" t="s"/>
      <c r="AX2477" t="s"/>
      <c r="AY2477" t="n">
        <v>2882743</v>
      </c>
      <c r="AZ2477" t="s">
        <v>413</v>
      </c>
      <c r="BA2477" t="s"/>
      <c r="BB2477" t="n">
        <v>28913</v>
      </c>
      <c r="BC2477" t="n">
        <v>10.008378</v>
      </c>
      <c r="BD2477" t="n">
        <v>53.554776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92</v>
      </c>
    </row>
    <row r="2478" spans="1:70">
      <c r="A2478" t="s">
        <v>97</v>
      </c>
      <c r="B2478" t="s">
        <v>71</v>
      </c>
      <c r="C2478" t="s">
        <v>98</v>
      </c>
      <c r="D2478" t="n">
        <v>2</v>
      </c>
      <c r="E2478" t="s">
        <v>410</v>
      </c>
      <c r="F2478" t="n">
        <v>2337506</v>
      </c>
      <c r="G2478" t="s">
        <v>74</v>
      </c>
      <c r="H2478" t="s">
        <v>75</v>
      </c>
      <c r="I2478" t="s"/>
      <c r="J2478" t="s">
        <v>74</v>
      </c>
      <c r="K2478" t="n">
        <v>196</v>
      </c>
      <c r="L2478" t="s">
        <v>76</v>
      </c>
      <c r="M2478" t="s"/>
      <c r="N2478" t="s">
        <v>433</v>
      </c>
      <c r="O2478" t="s">
        <v>78</v>
      </c>
      <c r="P2478" t="s">
        <v>410</v>
      </c>
      <c r="Q2478" t="s"/>
      <c r="R2478" t="s">
        <v>80</v>
      </c>
      <c r="S2478" t="s">
        <v>432</v>
      </c>
      <c r="T2478" t="s">
        <v>82</v>
      </c>
      <c r="U2478" t="s"/>
      <c r="V2478" t="s">
        <v>83</v>
      </c>
      <c r="W2478" t="s">
        <v>84</v>
      </c>
      <c r="X2478" t="s"/>
      <c r="Y2478" t="s">
        <v>85</v>
      </c>
      <c r="Z2478">
        <f>HYPERLINK("https://hotelmonitor-cachepage.eclerx.com/savepage/tk_1543901414821975_sr_2151.html","info")</f>
        <v/>
      </c>
      <c r="AA2478" t="n">
        <v>199528</v>
      </c>
      <c r="AB2478" t="s"/>
      <c r="AC2478" t="s"/>
      <c r="AD2478" t="s">
        <v>86</v>
      </c>
      <c r="AE2478" t="s"/>
      <c r="AF2478" t="s"/>
      <c r="AG2478" t="s"/>
      <c r="AH2478" t="s"/>
      <c r="AI2478" t="s"/>
      <c r="AJ2478" t="s"/>
      <c r="AK2478" t="s">
        <v>87</v>
      </c>
      <c r="AL2478" t="s"/>
      <c r="AM2478" t="s"/>
      <c r="AN2478" t="s">
        <v>87</v>
      </c>
      <c r="AO2478" t="s"/>
      <c r="AP2478" t="n">
        <v>1</v>
      </c>
      <c r="AQ2478" t="s">
        <v>88</v>
      </c>
      <c r="AR2478" t="s">
        <v>89</v>
      </c>
      <c r="AS2478" t="s"/>
      <c r="AT2478" t="s">
        <v>90</v>
      </c>
      <c r="AU2478" t="s"/>
      <c r="AV2478" t="s"/>
      <c r="AW2478" t="s"/>
      <c r="AX2478" t="s"/>
      <c r="AY2478" t="n">
        <v>2882743</v>
      </c>
      <c r="AZ2478" t="s">
        <v>413</v>
      </c>
      <c r="BA2478" t="s"/>
      <c r="BB2478" t="n">
        <v>28913</v>
      </c>
      <c r="BC2478" t="n">
        <v>10.008378</v>
      </c>
      <c r="BD2478" t="n">
        <v>53.554776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92</v>
      </c>
    </row>
    <row r="2479" spans="1:70">
      <c r="A2479" t="s">
        <v>97</v>
      </c>
      <c r="B2479" t="s">
        <v>71</v>
      </c>
      <c r="C2479" t="s">
        <v>98</v>
      </c>
      <c r="D2479" t="n">
        <v>2</v>
      </c>
      <c r="E2479" t="s">
        <v>410</v>
      </c>
      <c r="F2479" t="n">
        <v>2337506</v>
      </c>
      <c r="G2479" t="s">
        <v>74</v>
      </c>
      <c r="H2479" t="s">
        <v>75</v>
      </c>
      <c r="I2479" t="s"/>
      <c r="J2479" t="s">
        <v>74</v>
      </c>
      <c r="K2479" t="n">
        <v>196</v>
      </c>
      <c r="L2479" t="s">
        <v>76</v>
      </c>
      <c r="M2479" t="s"/>
      <c r="N2479" t="s">
        <v>431</v>
      </c>
      <c r="O2479" t="s">
        <v>78</v>
      </c>
      <c r="P2479" t="s">
        <v>410</v>
      </c>
      <c r="Q2479" t="s"/>
      <c r="R2479" t="s">
        <v>80</v>
      </c>
      <c r="S2479" t="s">
        <v>432</v>
      </c>
      <c r="T2479" t="s">
        <v>82</v>
      </c>
      <c r="U2479" t="s"/>
      <c r="V2479" t="s">
        <v>83</v>
      </c>
      <c r="W2479" t="s">
        <v>84</v>
      </c>
      <c r="X2479" t="s"/>
      <c r="Y2479" t="s">
        <v>85</v>
      </c>
      <c r="Z2479">
        <f>HYPERLINK("https://hotelmonitor-cachepage.eclerx.com/savepage/tk_1543901414821975_sr_2151.html","info")</f>
        <v/>
      </c>
      <c r="AA2479" t="n">
        <v>199528</v>
      </c>
      <c r="AB2479" t="s"/>
      <c r="AC2479" t="s"/>
      <c r="AD2479" t="s">
        <v>86</v>
      </c>
      <c r="AE2479" t="s"/>
      <c r="AF2479" t="s"/>
      <c r="AG2479" t="s"/>
      <c r="AH2479" t="s"/>
      <c r="AI2479" t="s"/>
      <c r="AJ2479" t="s"/>
      <c r="AK2479" t="s">
        <v>87</v>
      </c>
      <c r="AL2479" t="s"/>
      <c r="AM2479" t="s"/>
      <c r="AN2479" t="s">
        <v>87</v>
      </c>
      <c r="AO2479" t="s"/>
      <c r="AP2479" t="n">
        <v>1</v>
      </c>
      <c r="AQ2479" t="s">
        <v>88</v>
      </c>
      <c r="AR2479" t="s">
        <v>119</v>
      </c>
      <c r="AS2479" t="s"/>
      <c r="AT2479" t="s">
        <v>90</v>
      </c>
      <c r="AU2479" t="s"/>
      <c r="AV2479" t="s"/>
      <c r="AW2479" t="s"/>
      <c r="AX2479" t="s"/>
      <c r="AY2479" t="n">
        <v>2882743</v>
      </c>
      <c r="AZ2479" t="s">
        <v>413</v>
      </c>
      <c r="BA2479" t="s"/>
      <c r="BB2479" t="n">
        <v>28913</v>
      </c>
      <c r="BC2479" t="n">
        <v>10.008378</v>
      </c>
      <c r="BD2479" t="n">
        <v>53.554776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92</v>
      </c>
    </row>
    <row r="2480" spans="1:70">
      <c r="A2480" t="s">
        <v>97</v>
      </c>
      <c r="B2480" t="s">
        <v>71</v>
      </c>
      <c r="C2480" t="s">
        <v>98</v>
      </c>
      <c r="D2480" t="n">
        <v>2</v>
      </c>
      <c r="E2480" t="s">
        <v>410</v>
      </c>
      <c r="F2480" t="n">
        <v>2337506</v>
      </c>
      <c r="G2480" t="s">
        <v>74</v>
      </c>
      <c r="H2480" t="s">
        <v>75</v>
      </c>
      <c r="I2480" t="s"/>
      <c r="J2480" t="s">
        <v>74</v>
      </c>
      <c r="K2480" t="n">
        <v>196</v>
      </c>
      <c r="L2480" t="s">
        <v>76</v>
      </c>
      <c r="M2480" t="s"/>
      <c r="N2480" t="s">
        <v>431</v>
      </c>
      <c r="O2480" t="s">
        <v>78</v>
      </c>
      <c r="P2480" t="s">
        <v>410</v>
      </c>
      <c r="Q2480" t="s"/>
      <c r="R2480" t="s">
        <v>80</v>
      </c>
      <c r="S2480" t="s">
        <v>432</v>
      </c>
      <c r="T2480" t="s">
        <v>82</v>
      </c>
      <c r="U2480" t="s"/>
      <c r="V2480" t="s">
        <v>83</v>
      </c>
      <c r="W2480" t="s">
        <v>84</v>
      </c>
      <c r="X2480" t="s"/>
      <c r="Y2480" t="s">
        <v>85</v>
      </c>
      <c r="Z2480">
        <f>HYPERLINK("https://hotelmonitor-cachepage.eclerx.com/savepage/tk_1543901414821975_sr_2151.html","info")</f>
        <v/>
      </c>
      <c r="AA2480" t="n">
        <v>199528</v>
      </c>
      <c r="AB2480" t="s"/>
      <c r="AC2480" t="s"/>
      <c r="AD2480" t="s">
        <v>86</v>
      </c>
      <c r="AE2480" t="s"/>
      <c r="AF2480" t="s"/>
      <c r="AG2480" t="s"/>
      <c r="AH2480" t="s"/>
      <c r="AI2480" t="s"/>
      <c r="AJ2480" t="s"/>
      <c r="AK2480" t="s">
        <v>87</v>
      </c>
      <c r="AL2480" t="s"/>
      <c r="AM2480" t="s"/>
      <c r="AN2480" t="s">
        <v>87</v>
      </c>
      <c r="AO2480" t="s"/>
      <c r="AP2480" t="n">
        <v>1</v>
      </c>
      <c r="AQ2480" t="s">
        <v>88</v>
      </c>
      <c r="AR2480" t="s">
        <v>140</v>
      </c>
      <c r="AS2480" t="s"/>
      <c r="AT2480" t="s">
        <v>90</v>
      </c>
      <c r="AU2480" t="s"/>
      <c r="AV2480" t="s"/>
      <c r="AW2480" t="s"/>
      <c r="AX2480" t="s"/>
      <c r="AY2480" t="n">
        <v>2882743</v>
      </c>
      <c r="AZ2480" t="s">
        <v>413</v>
      </c>
      <c r="BA2480" t="s"/>
      <c r="BB2480" t="n">
        <v>28913</v>
      </c>
      <c r="BC2480" t="n">
        <v>10.008378</v>
      </c>
      <c r="BD2480" t="n">
        <v>53.554776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92</v>
      </c>
    </row>
    <row r="2481" spans="1:70">
      <c r="A2481" t="s">
        <v>97</v>
      </c>
      <c r="B2481" t="s">
        <v>71</v>
      </c>
      <c r="C2481" t="s">
        <v>98</v>
      </c>
      <c r="D2481" t="n">
        <v>2</v>
      </c>
      <c r="E2481" t="s">
        <v>410</v>
      </c>
      <c r="F2481" t="n">
        <v>2337506</v>
      </c>
      <c r="G2481" t="s">
        <v>74</v>
      </c>
      <c r="H2481" t="s">
        <v>75</v>
      </c>
      <c r="I2481" t="s"/>
      <c r="J2481" t="s">
        <v>74</v>
      </c>
      <c r="K2481" t="n">
        <v>198</v>
      </c>
      <c r="L2481" t="s">
        <v>76</v>
      </c>
      <c r="M2481" t="s"/>
      <c r="N2481" t="s">
        <v>418</v>
      </c>
      <c r="O2481" t="s">
        <v>78</v>
      </c>
      <c r="P2481" t="s">
        <v>410</v>
      </c>
      <c r="Q2481" t="s"/>
      <c r="R2481" t="s">
        <v>80</v>
      </c>
      <c r="S2481" t="s">
        <v>1048</v>
      </c>
      <c r="T2481" t="s">
        <v>82</v>
      </c>
      <c r="U2481" t="s"/>
      <c r="V2481" t="s">
        <v>83</v>
      </c>
      <c r="W2481" t="s">
        <v>84</v>
      </c>
      <c r="X2481" t="s"/>
      <c r="Y2481" t="s">
        <v>85</v>
      </c>
      <c r="Z2481">
        <f>HYPERLINK("https://hotelmonitor-cachepage.eclerx.com/savepage/tk_1543901414821975_sr_2151.html","info")</f>
        <v/>
      </c>
      <c r="AA2481" t="n">
        <v>199528</v>
      </c>
      <c r="AB2481" t="s"/>
      <c r="AC2481" t="s"/>
      <c r="AD2481" t="s">
        <v>86</v>
      </c>
      <c r="AE2481" t="s"/>
      <c r="AF2481" t="s"/>
      <c r="AG2481" t="s"/>
      <c r="AH2481" t="s"/>
      <c r="AI2481" t="s"/>
      <c r="AJ2481" t="s"/>
      <c r="AK2481" t="s">
        <v>87</v>
      </c>
      <c r="AL2481" t="s"/>
      <c r="AM2481" t="s"/>
      <c r="AN2481" t="s">
        <v>87</v>
      </c>
      <c r="AO2481" t="s"/>
      <c r="AP2481" t="n">
        <v>1</v>
      </c>
      <c r="AQ2481" t="s">
        <v>88</v>
      </c>
      <c r="AR2481" t="s">
        <v>119</v>
      </c>
      <c r="AS2481" t="s"/>
      <c r="AT2481" t="s">
        <v>90</v>
      </c>
      <c r="AU2481" t="s"/>
      <c r="AV2481" t="s"/>
      <c r="AW2481" t="s"/>
      <c r="AX2481" t="s"/>
      <c r="AY2481" t="n">
        <v>2882743</v>
      </c>
      <c r="AZ2481" t="s">
        <v>413</v>
      </c>
      <c r="BA2481" t="s"/>
      <c r="BB2481" t="n">
        <v>28913</v>
      </c>
      <c r="BC2481" t="n">
        <v>10.008378</v>
      </c>
      <c r="BD2481" t="n">
        <v>53.554776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92</v>
      </c>
    </row>
    <row r="2482" spans="1:70">
      <c r="A2482" t="s">
        <v>97</v>
      </c>
      <c r="B2482" t="s">
        <v>71</v>
      </c>
      <c r="C2482" t="s">
        <v>98</v>
      </c>
      <c r="D2482" t="n">
        <v>2</v>
      </c>
      <c r="E2482" t="s">
        <v>410</v>
      </c>
      <c r="F2482" t="n">
        <v>2337506</v>
      </c>
      <c r="G2482" t="s">
        <v>74</v>
      </c>
      <c r="H2482" t="s">
        <v>75</v>
      </c>
      <c r="I2482" t="s"/>
      <c r="J2482" t="s">
        <v>74</v>
      </c>
      <c r="K2482" t="n">
        <v>198</v>
      </c>
      <c r="L2482" t="s">
        <v>76</v>
      </c>
      <c r="M2482" t="s"/>
      <c r="N2482" t="s">
        <v>418</v>
      </c>
      <c r="O2482" t="s">
        <v>78</v>
      </c>
      <c r="P2482" t="s">
        <v>410</v>
      </c>
      <c r="Q2482" t="s"/>
      <c r="R2482" t="s">
        <v>80</v>
      </c>
      <c r="S2482" t="s">
        <v>1048</v>
      </c>
      <c r="T2482" t="s">
        <v>82</v>
      </c>
      <c r="U2482" t="s"/>
      <c r="V2482" t="s">
        <v>83</v>
      </c>
      <c r="W2482" t="s">
        <v>84</v>
      </c>
      <c r="X2482" t="s"/>
      <c r="Y2482" t="s">
        <v>85</v>
      </c>
      <c r="Z2482">
        <f>HYPERLINK("https://hotelmonitor-cachepage.eclerx.com/savepage/tk_1543901414821975_sr_2151.html","info")</f>
        <v/>
      </c>
      <c r="AA2482" t="n">
        <v>199528</v>
      </c>
      <c r="AB2482" t="s"/>
      <c r="AC2482" t="s"/>
      <c r="AD2482" t="s">
        <v>86</v>
      </c>
      <c r="AE2482" t="s"/>
      <c r="AF2482" t="s"/>
      <c r="AG2482" t="s"/>
      <c r="AH2482" t="s"/>
      <c r="AI2482" t="s"/>
      <c r="AJ2482" t="s"/>
      <c r="AK2482" t="s">
        <v>87</v>
      </c>
      <c r="AL2482" t="s"/>
      <c r="AM2482" t="s"/>
      <c r="AN2482" t="s">
        <v>87</v>
      </c>
      <c r="AO2482" t="s"/>
      <c r="AP2482" t="n">
        <v>1</v>
      </c>
      <c r="AQ2482" t="s">
        <v>88</v>
      </c>
      <c r="AR2482" t="s">
        <v>140</v>
      </c>
      <c r="AS2482" t="s"/>
      <c r="AT2482" t="s">
        <v>90</v>
      </c>
      <c r="AU2482" t="s"/>
      <c r="AV2482" t="s"/>
      <c r="AW2482" t="s"/>
      <c r="AX2482" t="s"/>
      <c r="AY2482" t="n">
        <v>2882743</v>
      </c>
      <c r="AZ2482" t="s">
        <v>413</v>
      </c>
      <c r="BA2482" t="s"/>
      <c r="BB2482" t="n">
        <v>28913</v>
      </c>
      <c r="BC2482" t="n">
        <v>10.008378</v>
      </c>
      <c r="BD2482" t="n">
        <v>53.554776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92</v>
      </c>
    </row>
    <row r="2483" spans="1:70">
      <c r="A2483" t="s">
        <v>97</v>
      </c>
      <c r="B2483" t="s">
        <v>71</v>
      </c>
      <c r="C2483" t="s">
        <v>98</v>
      </c>
      <c r="D2483" t="n">
        <v>2</v>
      </c>
      <c r="E2483" t="s">
        <v>410</v>
      </c>
      <c r="F2483" t="n">
        <v>2337506</v>
      </c>
      <c r="G2483" t="s">
        <v>74</v>
      </c>
      <c r="H2483" t="s">
        <v>75</v>
      </c>
      <c r="I2483" t="s"/>
      <c r="J2483" t="s">
        <v>74</v>
      </c>
      <c r="K2483" t="n">
        <v>198</v>
      </c>
      <c r="L2483" t="s">
        <v>76</v>
      </c>
      <c r="M2483" t="s"/>
      <c r="N2483" t="s">
        <v>420</v>
      </c>
      <c r="O2483" t="s">
        <v>78</v>
      </c>
      <c r="P2483" t="s">
        <v>410</v>
      </c>
      <c r="Q2483" t="s"/>
      <c r="R2483" t="s">
        <v>80</v>
      </c>
      <c r="S2483" t="s">
        <v>1048</v>
      </c>
      <c r="T2483" t="s">
        <v>82</v>
      </c>
      <c r="U2483" t="s"/>
      <c r="V2483" t="s">
        <v>83</v>
      </c>
      <c r="W2483" t="s">
        <v>84</v>
      </c>
      <c r="X2483" t="s"/>
      <c r="Y2483" t="s">
        <v>85</v>
      </c>
      <c r="Z2483">
        <f>HYPERLINK("https://hotelmonitor-cachepage.eclerx.com/savepage/tk_1543901414821975_sr_2151.html","info")</f>
        <v/>
      </c>
      <c r="AA2483" t="n">
        <v>199528</v>
      </c>
      <c r="AB2483" t="s"/>
      <c r="AC2483" t="s"/>
      <c r="AD2483" t="s">
        <v>86</v>
      </c>
      <c r="AE2483" t="s"/>
      <c r="AF2483" t="s"/>
      <c r="AG2483" t="s"/>
      <c r="AH2483" t="s"/>
      <c r="AI2483" t="s"/>
      <c r="AJ2483" t="s"/>
      <c r="AK2483" t="s">
        <v>87</v>
      </c>
      <c r="AL2483" t="s"/>
      <c r="AM2483" t="s"/>
      <c r="AN2483" t="s">
        <v>87</v>
      </c>
      <c r="AO2483" t="s"/>
      <c r="AP2483" t="n">
        <v>1</v>
      </c>
      <c r="AQ2483" t="s">
        <v>88</v>
      </c>
      <c r="AR2483" t="s">
        <v>89</v>
      </c>
      <c r="AS2483" t="s"/>
      <c r="AT2483" t="s">
        <v>90</v>
      </c>
      <c r="AU2483" t="s"/>
      <c r="AV2483" t="s"/>
      <c r="AW2483" t="s"/>
      <c r="AX2483" t="s"/>
      <c r="AY2483" t="n">
        <v>2882743</v>
      </c>
      <c r="AZ2483" t="s">
        <v>413</v>
      </c>
      <c r="BA2483" t="s"/>
      <c r="BB2483" t="n">
        <v>28913</v>
      </c>
      <c r="BC2483" t="n">
        <v>10.008378</v>
      </c>
      <c r="BD2483" t="n">
        <v>53.554776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92</v>
      </c>
    </row>
    <row r="2484" spans="1:70">
      <c r="A2484" t="s">
        <v>97</v>
      </c>
      <c r="B2484" t="s">
        <v>71</v>
      </c>
      <c r="C2484" t="s">
        <v>98</v>
      </c>
      <c r="D2484" t="n">
        <v>2</v>
      </c>
      <c r="E2484" t="s">
        <v>410</v>
      </c>
      <c r="F2484" t="n">
        <v>2337506</v>
      </c>
      <c r="G2484" t="s">
        <v>74</v>
      </c>
      <c r="H2484" t="s">
        <v>75</v>
      </c>
      <c r="I2484" t="s"/>
      <c r="J2484" t="s">
        <v>74</v>
      </c>
      <c r="K2484" t="n">
        <v>200</v>
      </c>
      <c r="L2484" t="s">
        <v>76</v>
      </c>
      <c r="M2484" t="s"/>
      <c r="N2484" t="s">
        <v>312</v>
      </c>
      <c r="O2484" t="s">
        <v>78</v>
      </c>
      <c r="P2484" t="s">
        <v>410</v>
      </c>
      <c r="Q2484" t="s"/>
      <c r="R2484" t="s">
        <v>80</v>
      </c>
      <c r="S2484" t="s">
        <v>755</v>
      </c>
      <c r="T2484" t="s">
        <v>82</v>
      </c>
      <c r="U2484" t="s"/>
      <c r="V2484" t="s">
        <v>83</v>
      </c>
      <c r="W2484" t="s">
        <v>84</v>
      </c>
      <c r="X2484" t="s"/>
      <c r="Y2484" t="s">
        <v>85</v>
      </c>
      <c r="Z2484">
        <f>HYPERLINK("https://hotelmonitor-cachepage.eclerx.com/savepage/tk_1543901414821975_sr_2151.html","info")</f>
        <v/>
      </c>
      <c r="AA2484" t="n">
        <v>199528</v>
      </c>
      <c r="AB2484" t="s"/>
      <c r="AC2484" t="s"/>
      <c r="AD2484" t="s">
        <v>86</v>
      </c>
      <c r="AE2484" t="s"/>
      <c r="AF2484" t="s"/>
      <c r="AG2484" t="s"/>
      <c r="AH2484" t="s"/>
      <c r="AI2484" t="s"/>
      <c r="AJ2484" t="s"/>
      <c r="AK2484" t="s">
        <v>87</v>
      </c>
      <c r="AL2484" t="s"/>
      <c r="AM2484" t="s"/>
      <c r="AN2484" t="s">
        <v>87</v>
      </c>
      <c r="AO2484" t="s"/>
      <c r="AP2484" t="n">
        <v>1</v>
      </c>
      <c r="AQ2484" t="s">
        <v>88</v>
      </c>
      <c r="AR2484" t="s">
        <v>103</v>
      </c>
      <c r="AS2484" t="s"/>
      <c r="AT2484" t="s">
        <v>90</v>
      </c>
      <c r="AU2484" t="s"/>
      <c r="AV2484" t="s"/>
      <c r="AW2484" t="s"/>
      <c r="AX2484" t="s"/>
      <c r="AY2484" t="n">
        <v>2882743</v>
      </c>
      <c r="AZ2484" t="s">
        <v>413</v>
      </c>
      <c r="BA2484" t="s"/>
      <c r="BB2484" t="n">
        <v>28913</v>
      </c>
      <c r="BC2484" t="n">
        <v>10.008378</v>
      </c>
      <c r="BD2484" t="n">
        <v>53.554776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92</v>
      </c>
    </row>
    <row r="2485" spans="1:70">
      <c r="A2485" t="s">
        <v>97</v>
      </c>
      <c r="B2485" t="s">
        <v>71</v>
      </c>
      <c r="C2485" t="s">
        <v>98</v>
      </c>
      <c r="D2485" t="n">
        <v>2</v>
      </c>
      <c r="E2485" t="s">
        <v>410</v>
      </c>
      <c r="F2485" t="n">
        <v>2337506</v>
      </c>
      <c r="G2485" t="s">
        <v>74</v>
      </c>
      <c r="H2485" t="s">
        <v>75</v>
      </c>
      <c r="I2485" t="s"/>
      <c r="J2485" t="s">
        <v>74</v>
      </c>
      <c r="K2485" t="n">
        <v>201</v>
      </c>
      <c r="L2485" t="s">
        <v>76</v>
      </c>
      <c r="M2485" t="s"/>
      <c r="N2485" t="s">
        <v>312</v>
      </c>
      <c r="O2485" t="s">
        <v>78</v>
      </c>
      <c r="P2485" t="s">
        <v>410</v>
      </c>
      <c r="Q2485" t="s"/>
      <c r="R2485" t="s">
        <v>80</v>
      </c>
      <c r="S2485" t="s">
        <v>465</v>
      </c>
      <c r="T2485" t="s">
        <v>82</v>
      </c>
      <c r="U2485" t="s"/>
      <c r="V2485" t="s">
        <v>83</v>
      </c>
      <c r="W2485" t="s">
        <v>84</v>
      </c>
      <c r="X2485" t="s"/>
      <c r="Y2485" t="s">
        <v>85</v>
      </c>
      <c r="Z2485">
        <f>HYPERLINK("https://hotelmonitor-cachepage.eclerx.com/savepage/tk_1543901414821975_sr_2151.html","info")</f>
        <v/>
      </c>
      <c r="AA2485" t="n">
        <v>199528</v>
      </c>
      <c r="AB2485" t="s"/>
      <c r="AC2485" t="s"/>
      <c r="AD2485" t="s">
        <v>86</v>
      </c>
      <c r="AE2485" t="s"/>
      <c r="AF2485" t="s"/>
      <c r="AG2485" t="s"/>
      <c r="AH2485" t="s"/>
      <c r="AI2485" t="s"/>
      <c r="AJ2485" t="s"/>
      <c r="AK2485" t="s">
        <v>87</v>
      </c>
      <c r="AL2485" t="s"/>
      <c r="AM2485" t="s"/>
      <c r="AN2485" t="s">
        <v>87</v>
      </c>
      <c r="AO2485" t="s"/>
      <c r="AP2485" t="n">
        <v>1</v>
      </c>
      <c r="AQ2485" t="s">
        <v>88</v>
      </c>
      <c r="AR2485" t="s">
        <v>414</v>
      </c>
      <c r="AS2485" t="s"/>
      <c r="AT2485" t="s">
        <v>90</v>
      </c>
      <c r="AU2485" t="s"/>
      <c r="AV2485" t="s"/>
      <c r="AW2485" t="s"/>
      <c r="AX2485" t="s"/>
      <c r="AY2485" t="n">
        <v>2882743</v>
      </c>
      <c r="AZ2485" t="s">
        <v>413</v>
      </c>
      <c r="BA2485" t="s"/>
      <c r="BB2485" t="n">
        <v>28913</v>
      </c>
      <c r="BC2485" t="n">
        <v>10.008378</v>
      </c>
      <c r="BD2485" t="n">
        <v>53.554776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92</v>
      </c>
    </row>
    <row r="2486" spans="1:70">
      <c r="A2486" t="s">
        <v>97</v>
      </c>
      <c r="B2486" t="s">
        <v>71</v>
      </c>
      <c r="C2486" t="s">
        <v>98</v>
      </c>
      <c r="D2486" t="n">
        <v>2</v>
      </c>
      <c r="E2486" t="s">
        <v>410</v>
      </c>
      <c r="F2486" t="n">
        <v>2337506</v>
      </c>
      <c r="G2486" t="s">
        <v>74</v>
      </c>
      <c r="H2486" t="s">
        <v>75</v>
      </c>
      <c r="I2486" t="s"/>
      <c r="J2486" t="s">
        <v>74</v>
      </c>
      <c r="K2486" t="n">
        <v>205</v>
      </c>
      <c r="L2486" t="s">
        <v>76</v>
      </c>
      <c r="M2486" t="s"/>
      <c r="N2486" t="s">
        <v>77</v>
      </c>
      <c r="O2486" t="s">
        <v>78</v>
      </c>
      <c r="P2486" t="s">
        <v>410</v>
      </c>
      <c r="Q2486" t="s"/>
      <c r="R2486" t="s">
        <v>80</v>
      </c>
      <c r="S2486" t="s">
        <v>727</v>
      </c>
      <c r="T2486" t="s">
        <v>82</v>
      </c>
      <c r="U2486" t="s"/>
      <c r="V2486" t="s">
        <v>83</v>
      </c>
      <c r="W2486" t="s">
        <v>84</v>
      </c>
      <c r="X2486" t="s"/>
      <c r="Y2486" t="s">
        <v>85</v>
      </c>
      <c r="Z2486">
        <f>HYPERLINK("https://hotelmonitor-cachepage.eclerx.com/savepage/tk_1543901414821975_sr_2151.html","info")</f>
        <v/>
      </c>
      <c r="AA2486" t="n">
        <v>199528</v>
      </c>
      <c r="AB2486" t="s"/>
      <c r="AC2486" t="s"/>
      <c r="AD2486" t="s">
        <v>86</v>
      </c>
      <c r="AE2486" t="s"/>
      <c r="AF2486" t="s"/>
      <c r="AG2486" t="s"/>
      <c r="AH2486" t="s"/>
      <c r="AI2486" t="s"/>
      <c r="AJ2486" t="s"/>
      <c r="AK2486" t="s">
        <v>87</v>
      </c>
      <c r="AL2486" t="s"/>
      <c r="AM2486" t="s"/>
      <c r="AN2486" t="s">
        <v>87</v>
      </c>
      <c r="AO2486" t="s"/>
      <c r="AP2486" t="n">
        <v>1</v>
      </c>
      <c r="AQ2486" t="s">
        <v>88</v>
      </c>
      <c r="AR2486" t="s">
        <v>89</v>
      </c>
      <c r="AS2486" t="s"/>
      <c r="AT2486" t="s">
        <v>90</v>
      </c>
      <c r="AU2486" t="s"/>
      <c r="AV2486" t="s"/>
      <c r="AW2486" t="s"/>
      <c r="AX2486" t="s"/>
      <c r="AY2486" t="n">
        <v>2882743</v>
      </c>
      <c r="AZ2486" t="s">
        <v>413</v>
      </c>
      <c r="BA2486" t="s"/>
      <c r="BB2486" t="n">
        <v>28913</v>
      </c>
      <c r="BC2486" t="n">
        <v>10.008378</v>
      </c>
      <c r="BD2486" t="n">
        <v>53.554776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92</v>
      </c>
    </row>
    <row r="2487" spans="1:70">
      <c r="A2487" t="s">
        <v>97</v>
      </c>
      <c r="B2487" t="s">
        <v>71</v>
      </c>
      <c r="C2487" t="s">
        <v>98</v>
      </c>
      <c r="D2487" t="n">
        <v>2</v>
      </c>
      <c r="E2487" t="s">
        <v>410</v>
      </c>
      <c r="F2487" t="n">
        <v>2337506</v>
      </c>
      <c r="G2487" t="s">
        <v>74</v>
      </c>
      <c r="H2487" t="s">
        <v>75</v>
      </c>
      <c r="I2487" t="s"/>
      <c r="J2487" t="s">
        <v>74</v>
      </c>
      <c r="K2487" t="n">
        <v>211</v>
      </c>
      <c r="L2487" t="s">
        <v>76</v>
      </c>
      <c r="M2487" t="s"/>
      <c r="N2487" t="s">
        <v>423</v>
      </c>
      <c r="O2487" t="s">
        <v>78</v>
      </c>
      <c r="P2487" t="s">
        <v>410</v>
      </c>
      <c r="Q2487" t="s"/>
      <c r="R2487" t="s">
        <v>80</v>
      </c>
      <c r="S2487" t="s">
        <v>493</v>
      </c>
      <c r="T2487" t="s">
        <v>82</v>
      </c>
      <c r="U2487" t="s"/>
      <c r="V2487" t="s">
        <v>83</v>
      </c>
      <c r="W2487" t="s">
        <v>84</v>
      </c>
      <c r="X2487" t="s"/>
      <c r="Y2487" t="s">
        <v>85</v>
      </c>
      <c r="Z2487">
        <f>HYPERLINK("https://hotelmonitor-cachepage.eclerx.com/savepage/tk_1543901414821975_sr_2151.html","info")</f>
        <v/>
      </c>
      <c r="AA2487" t="n">
        <v>199528</v>
      </c>
      <c r="AB2487" t="s"/>
      <c r="AC2487" t="s"/>
      <c r="AD2487" t="s">
        <v>86</v>
      </c>
      <c r="AE2487" t="s"/>
      <c r="AF2487" t="s"/>
      <c r="AG2487" t="s"/>
      <c r="AH2487" t="s"/>
      <c r="AI2487" t="s"/>
      <c r="AJ2487" t="s"/>
      <c r="AK2487" t="s">
        <v>87</v>
      </c>
      <c r="AL2487" t="s"/>
      <c r="AM2487" t="s"/>
      <c r="AN2487" t="s">
        <v>87</v>
      </c>
      <c r="AO2487" t="s"/>
      <c r="AP2487" t="n">
        <v>1</v>
      </c>
      <c r="AQ2487" t="s">
        <v>88</v>
      </c>
      <c r="AR2487" t="s">
        <v>103</v>
      </c>
      <c r="AS2487" t="s"/>
      <c r="AT2487" t="s">
        <v>90</v>
      </c>
      <c r="AU2487" t="s"/>
      <c r="AV2487" t="s"/>
      <c r="AW2487" t="s"/>
      <c r="AX2487" t="s"/>
      <c r="AY2487" t="n">
        <v>2882743</v>
      </c>
      <c r="AZ2487" t="s">
        <v>413</v>
      </c>
      <c r="BA2487" t="s"/>
      <c r="BB2487" t="n">
        <v>28913</v>
      </c>
      <c r="BC2487" t="n">
        <v>10.008378</v>
      </c>
      <c r="BD2487" t="n">
        <v>53.554776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92</v>
      </c>
    </row>
    <row r="2488" spans="1:70">
      <c r="A2488" t="s">
        <v>97</v>
      </c>
      <c r="B2488" t="s">
        <v>71</v>
      </c>
      <c r="C2488" t="s">
        <v>98</v>
      </c>
      <c r="D2488" t="n">
        <v>2</v>
      </c>
      <c r="E2488" t="s">
        <v>410</v>
      </c>
      <c r="F2488" t="n">
        <v>2337506</v>
      </c>
      <c r="G2488" t="s">
        <v>74</v>
      </c>
      <c r="H2488" t="s">
        <v>75</v>
      </c>
      <c r="I2488" t="s"/>
      <c r="J2488" t="s">
        <v>74</v>
      </c>
      <c r="K2488" t="n">
        <v>211</v>
      </c>
      <c r="L2488" t="s">
        <v>76</v>
      </c>
      <c r="M2488" t="s"/>
      <c r="N2488" t="s">
        <v>423</v>
      </c>
      <c r="O2488" t="s">
        <v>78</v>
      </c>
      <c r="P2488" t="s">
        <v>410</v>
      </c>
      <c r="Q2488" t="s"/>
      <c r="R2488" t="s">
        <v>80</v>
      </c>
      <c r="S2488" t="s">
        <v>493</v>
      </c>
      <c r="T2488" t="s">
        <v>82</v>
      </c>
      <c r="U2488" t="s"/>
      <c r="V2488" t="s">
        <v>83</v>
      </c>
      <c r="W2488" t="s">
        <v>84</v>
      </c>
      <c r="X2488" t="s"/>
      <c r="Y2488" t="s">
        <v>85</v>
      </c>
      <c r="Z2488">
        <f>HYPERLINK("https://hotelmonitor-cachepage.eclerx.com/savepage/tk_1543901414821975_sr_2151.html","info")</f>
        <v/>
      </c>
      <c r="AA2488" t="n">
        <v>199528</v>
      </c>
      <c r="AB2488" t="s"/>
      <c r="AC2488" t="s"/>
      <c r="AD2488" t="s">
        <v>86</v>
      </c>
      <c r="AE2488" t="s"/>
      <c r="AF2488" t="s"/>
      <c r="AG2488" t="s"/>
      <c r="AH2488" t="s"/>
      <c r="AI2488" t="s"/>
      <c r="AJ2488" t="s"/>
      <c r="AK2488" t="s">
        <v>87</v>
      </c>
      <c r="AL2488" t="s"/>
      <c r="AM2488" t="s"/>
      <c r="AN2488" t="s">
        <v>87</v>
      </c>
      <c r="AO2488" t="s"/>
      <c r="AP2488" t="n">
        <v>1</v>
      </c>
      <c r="AQ2488" t="s">
        <v>88</v>
      </c>
      <c r="AR2488" t="s">
        <v>414</v>
      </c>
      <c r="AS2488" t="s"/>
      <c r="AT2488" t="s">
        <v>90</v>
      </c>
      <c r="AU2488" t="s"/>
      <c r="AV2488" t="s"/>
      <c r="AW2488" t="s"/>
      <c r="AX2488" t="s"/>
      <c r="AY2488" t="n">
        <v>2882743</v>
      </c>
      <c r="AZ2488" t="s">
        <v>413</v>
      </c>
      <c r="BA2488" t="s"/>
      <c r="BB2488" t="n">
        <v>28913</v>
      </c>
      <c r="BC2488" t="n">
        <v>10.008378</v>
      </c>
      <c r="BD2488" t="n">
        <v>53.554776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92</v>
      </c>
    </row>
    <row r="2489" spans="1:70">
      <c r="A2489" t="s">
        <v>97</v>
      </c>
      <c r="B2489" t="s">
        <v>71</v>
      </c>
      <c r="C2489" t="s">
        <v>98</v>
      </c>
      <c r="D2489" t="n">
        <v>2</v>
      </c>
      <c r="E2489" t="s">
        <v>410</v>
      </c>
      <c r="F2489" t="n">
        <v>2337506</v>
      </c>
      <c r="G2489" t="s">
        <v>74</v>
      </c>
      <c r="H2489" t="s">
        <v>75</v>
      </c>
      <c r="I2489" t="s"/>
      <c r="J2489" t="s">
        <v>74</v>
      </c>
      <c r="K2489" t="n">
        <v>212</v>
      </c>
      <c r="L2489" t="s">
        <v>76</v>
      </c>
      <c r="M2489" t="s"/>
      <c r="N2489" t="s">
        <v>144</v>
      </c>
      <c r="O2489" t="s">
        <v>78</v>
      </c>
      <c r="P2489" t="s">
        <v>410</v>
      </c>
      <c r="Q2489" t="s"/>
      <c r="R2489" t="s">
        <v>80</v>
      </c>
      <c r="S2489" t="s">
        <v>303</v>
      </c>
      <c r="T2489" t="s">
        <v>82</v>
      </c>
      <c r="U2489" t="s"/>
      <c r="V2489" t="s">
        <v>83</v>
      </c>
      <c r="W2489" t="s">
        <v>84</v>
      </c>
      <c r="X2489" t="s"/>
      <c r="Y2489" t="s">
        <v>85</v>
      </c>
      <c r="Z2489">
        <f>HYPERLINK("https://hotelmonitor-cachepage.eclerx.com/savepage/tk_1543901414821975_sr_2151.html","info")</f>
        <v/>
      </c>
      <c r="AA2489" t="n">
        <v>199528</v>
      </c>
      <c r="AB2489" t="s"/>
      <c r="AC2489" t="s"/>
      <c r="AD2489" t="s">
        <v>86</v>
      </c>
      <c r="AE2489" t="s"/>
      <c r="AF2489" t="s"/>
      <c r="AG2489" t="s"/>
      <c r="AH2489" t="s"/>
      <c r="AI2489" t="s"/>
      <c r="AJ2489" t="s"/>
      <c r="AK2489" t="s">
        <v>87</v>
      </c>
      <c r="AL2489" t="s"/>
      <c r="AM2489" t="s"/>
      <c r="AN2489" t="s">
        <v>87</v>
      </c>
      <c r="AO2489" t="s"/>
      <c r="AP2489" t="n">
        <v>1</v>
      </c>
      <c r="AQ2489" t="s">
        <v>88</v>
      </c>
      <c r="AR2489" t="s">
        <v>414</v>
      </c>
      <c r="AS2489" t="s"/>
      <c r="AT2489" t="s">
        <v>90</v>
      </c>
      <c r="AU2489" t="s"/>
      <c r="AV2489" t="s"/>
      <c r="AW2489" t="s"/>
      <c r="AX2489" t="s"/>
      <c r="AY2489" t="n">
        <v>2882743</v>
      </c>
      <c r="AZ2489" t="s">
        <v>413</v>
      </c>
      <c r="BA2489" t="s"/>
      <c r="BB2489" t="n">
        <v>28913</v>
      </c>
      <c r="BC2489" t="n">
        <v>10.008378</v>
      </c>
      <c r="BD2489" t="n">
        <v>53.554776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92</v>
      </c>
    </row>
    <row r="2490" spans="1:70">
      <c r="A2490" t="s">
        <v>97</v>
      </c>
      <c r="B2490" t="s">
        <v>71</v>
      </c>
      <c r="C2490" t="s">
        <v>98</v>
      </c>
      <c r="D2490" t="n">
        <v>2</v>
      </c>
      <c r="E2490" t="s">
        <v>410</v>
      </c>
      <c r="F2490" t="n">
        <v>2337506</v>
      </c>
      <c r="G2490" t="s">
        <v>74</v>
      </c>
      <c r="H2490" t="s">
        <v>75</v>
      </c>
      <c r="I2490" t="s"/>
      <c r="J2490" t="s">
        <v>74</v>
      </c>
      <c r="K2490" t="n">
        <v>218</v>
      </c>
      <c r="L2490" t="s">
        <v>76</v>
      </c>
      <c r="M2490" t="s"/>
      <c r="N2490" t="s">
        <v>423</v>
      </c>
      <c r="O2490" t="s">
        <v>78</v>
      </c>
      <c r="P2490" t="s">
        <v>410</v>
      </c>
      <c r="Q2490" t="s"/>
      <c r="R2490" t="s">
        <v>80</v>
      </c>
      <c r="S2490" t="s">
        <v>201</v>
      </c>
      <c r="T2490" t="s">
        <v>82</v>
      </c>
      <c r="U2490" t="s"/>
      <c r="V2490" t="s">
        <v>83</v>
      </c>
      <c r="W2490" t="s">
        <v>84</v>
      </c>
      <c r="X2490" t="s"/>
      <c r="Y2490" t="s">
        <v>85</v>
      </c>
      <c r="Z2490">
        <f>HYPERLINK("https://hotelmonitor-cachepage.eclerx.com/savepage/tk_1543901414821975_sr_2151.html","info")</f>
        <v/>
      </c>
      <c r="AA2490" t="n">
        <v>199528</v>
      </c>
      <c r="AB2490" t="s"/>
      <c r="AC2490" t="s"/>
      <c r="AD2490" t="s">
        <v>86</v>
      </c>
      <c r="AE2490" t="s"/>
      <c r="AF2490" t="s"/>
      <c r="AG2490" t="s"/>
      <c r="AH2490" t="s"/>
      <c r="AI2490" t="s"/>
      <c r="AJ2490" t="s"/>
      <c r="AK2490" t="s">
        <v>87</v>
      </c>
      <c r="AL2490" t="s"/>
      <c r="AM2490" t="s"/>
      <c r="AN2490" t="s">
        <v>87</v>
      </c>
      <c r="AO2490" t="s"/>
      <c r="AP2490" t="n">
        <v>1</v>
      </c>
      <c r="AQ2490" t="s">
        <v>88</v>
      </c>
      <c r="AR2490" t="s">
        <v>103</v>
      </c>
      <c r="AS2490" t="s"/>
      <c r="AT2490" t="s">
        <v>90</v>
      </c>
      <c r="AU2490" t="s"/>
      <c r="AV2490" t="s"/>
      <c r="AW2490" t="s"/>
      <c r="AX2490" t="s"/>
      <c r="AY2490" t="n">
        <v>2882743</v>
      </c>
      <c r="AZ2490" t="s">
        <v>413</v>
      </c>
      <c r="BA2490" t="s"/>
      <c r="BB2490" t="n">
        <v>28913</v>
      </c>
      <c r="BC2490" t="n">
        <v>10.008378</v>
      </c>
      <c r="BD2490" t="n">
        <v>53.554776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92</v>
      </c>
    </row>
    <row r="2491" spans="1:70">
      <c r="A2491" t="s">
        <v>97</v>
      </c>
      <c r="B2491" t="s">
        <v>71</v>
      </c>
      <c r="C2491" t="s">
        <v>98</v>
      </c>
      <c r="D2491" t="n">
        <v>2</v>
      </c>
      <c r="E2491" t="s">
        <v>410</v>
      </c>
      <c r="F2491" t="n">
        <v>2337506</v>
      </c>
      <c r="G2491" t="s">
        <v>74</v>
      </c>
      <c r="H2491" t="s">
        <v>75</v>
      </c>
      <c r="I2491" t="s"/>
      <c r="J2491" t="s">
        <v>74</v>
      </c>
      <c r="K2491" t="n">
        <v>218</v>
      </c>
      <c r="L2491" t="s">
        <v>76</v>
      </c>
      <c r="M2491" t="s"/>
      <c r="N2491" t="s">
        <v>423</v>
      </c>
      <c r="O2491" t="s">
        <v>78</v>
      </c>
      <c r="P2491" t="s">
        <v>410</v>
      </c>
      <c r="Q2491" t="s"/>
      <c r="R2491" t="s">
        <v>80</v>
      </c>
      <c r="S2491" t="s">
        <v>201</v>
      </c>
      <c r="T2491" t="s">
        <v>82</v>
      </c>
      <c r="U2491" t="s"/>
      <c r="V2491" t="s">
        <v>83</v>
      </c>
      <c r="W2491" t="s">
        <v>84</v>
      </c>
      <c r="X2491" t="s"/>
      <c r="Y2491" t="s">
        <v>85</v>
      </c>
      <c r="Z2491">
        <f>HYPERLINK("https://hotelmonitor-cachepage.eclerx.com/savepage/tk_1543901414821975_sr_2151.html","info")</f>
        <v/>
      </c>
      <c r="AA2491" t="n">
        <v>199528</v>
      </c>
      <c r="AB2491" t="s"/>
      <c r="AC2491" t="s"/>
      <c r="AD2491" t="s">
        <v>86</v>
      </c>
      <c r="AE2491" t="s"/>
      <c r="AF2491" t="s"/>
      <c r="AG2491" t="s"/>
      <c r="AH2491" t="s"/>
      <c r="AI2491" t="s"/>
      <c r="AJ2491" t="s"/>
      <c r="AK2491" t="s">
        <v>87</v>
      </c>
      <c r="AL2491" t="s"/>
      <c r="AM2491" t="s"/>
      <c r="AN2491" t="s">
        <v>87</v>
      </c>
      <c r="AO2491" t="s"/>
      <c r="AP2491" t="n">
        <v>1</v>
      </c>
      <c r="AQ2491" t="s">
        <v>88</v>
      </c>
      <c r="AR2491" t="s">
        <v>414</v>
      </c>
      <c r="AS2491" t="s"/>
      <c r="AT2491" t="s">
        <v>90</v>
      </c>
      <c r="AU2491" t="s"/>
      <c r="AV2491" t="s"/>
      <c r="AW2491" t="s"/>
      <c r="AX2491" t="s"/>
      <c r="AY2491" t="n">
        <v>2882743</v>
      </c>
      <c r="AZ2491" t="s">
        <v>413</v>
      </c>
      <c r="BA2491" t="s"/>
      <c r="BB2491" t="n">
        <v>28913</v>
      </c>
      <c r="BC2491" t="n">
        <v>10.008378</v>
      </c>
      <c r="BD2491" t="n">
        <v>53.554776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92</v>
      </c>
    </row>
    <row r="2492" spans="1:70">
      <c r="A2492" t="s">
        <v>97</v>
      </c>
      <c r="B2492" t="s">
        <v>71</v>
      </c>
      <c r="C2492" t="s">
        <v>98</v>
      </c>
      <c r="D2492" t="n">
        <v>2</v>
      </c>
      <c r="E2492" t="s">
        <v>410</v>
      </c>
      <c r="F2492" t="n">
        <v>2337506</v>
      </c>
      <c r="G2492" t="s">
        <v>74</v>
      </c>
      <c r="H2492" t="s">
        <v>75</v>
      </c>
      <c r="I2492" t="s"/>
      <c r="J2492" t="s">
        <v>74</v>
      </c>
      <c r="K2492" t="n">
        <v>221</v>
      </c>
      <c r="L2492" t="s">
        <v>76</v>
      </c>
      <c r="M2492" t="s"/>
      <c r="N2492" t="s">
        <v>437</v>
      </c>
      <c r="O2492" t="s">
        <v>78</v>
      </c>
      <c r="P2492" t="s">
        <v>410</v>
      </c>
      <c r="Q2492" t="s"/>
      <c r="R2492" t="s">
        <v>80</v>
      </c>
      <c r="S2492" t="s">
        <v>205</v>
      </c>
      <c r="T2492" t="s">
        <v>82</v>
      </c>
      <c r="U2492" t="s"/>
      <c r="V2492" t="s">
        <v>83</v>
      </c>
      <c r="W2492" t="s">
        <v>94</v>
      </c>
      <c r="X2492" t="s"/>
      <c r="Y2492" t="s">
        <v>85</v>
      </c>
      <c r="Z2492">
        <f>HYPERLINK("https://hotelmonitor-cachepage.eclerx.com/savepage/tk_1543901414821975_sr_2151.html","info")</f>
        <v/>
      </c>
      <c r="AA2492" t="n">
        <v>199528</v>
      </c>
      <c r="AB2492" t="s"/>
      <c r="AC2492" t="s"/>
      <c r="AD2492" t="s">
        <v>86</v>
      </c>
      <c r="AE2492" t="s"/>
      <c r="AF2492" t="s"/>
      <c r="AG2492" t="s"/>
      <c r="AH2492" t="s"/>
      <c r="AI2492" t="s"/>
      <c r="AJ2492" t="s"/>
      <c r="AK2492" t="s">
        <v>87</v>
      </c>
      <c r="AL2492" t="s"/>
      <c r="AM2492" t="s"/>
      <c r="AN2492" t="s">
        <v>87</v>
      </c>
      <c r="AO2492" t="s"/>
      <c r="AP2492" t="n">
        <v>1</v>
      </c>
      <c r="AQ2492" t="s">
        <v>88</v>
      </c>
      <c r="AR2492" t="s">
        <v>414</v>
      </c>
      <c r="AS2492" t="s"/>
      <c r="AT2492" t="s">
        <v>90</v>
      </c>
      <c r="AU2492" t="s"/>
      <c r="AV2492" t="s"/>
      <c r="AW2492" t="s"/>
      <c r="AX2492" t="s"/>
      <c r="AY2492" t="n">
        <v>2882743</v>
      </c>
      <c r="AZ2492" t="s">
        <v>413</v>
      </c>
      <c r="BA2492" t="s"/>
      <c r="BB2492" t="n">
        <v>28913</v>
      </c>
      <c r="BC2492" t="n">
        <v>10.008378</v>
      </c>
      <c r="BD2492" t="n">
        <v>53.554776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92</v>
      </c>
    </row>
    <row r="2493" spans="1:70">
      <c r="A2493" t="s">
        <v>97</v>
      </c>
      <c r="B2493" t="s">
        <v>71</v>
      </c>
      <c r="C2493" t="s">
        <v>98</v>
      </c>
      <c r="D2493" t="n">
        <v>2</v>
      </c>
      <c r="E2493" t="s">
        <v>410</v>
      </c>
      <c r="F2493" t="n">
        <v>2337506</v>
      </c>
      <c r="G2493" t="s">
        <v>74</v>
      </c>
      <c r="H2493" t="s">
        <v>75</v>
      </c>
      <c r="I2493" t="s"/>
      <c r="J2493" t="s">
        <v>74</v>
      </c>
      <c r="K2493" t="n">
        <v>221</v>
      </c>
      <c r="L2493" t="s">
        <v>76</v>
      </c>
      <c r="M2493" t="s"/>
      <c r="N2493" t="s">
        <v>1051</v>
      </c>
      <c r="O2493" t="s">
        <v>78</v>
      </c>
      <c r="P2493" t="s">
        <v>410</v>
      </c>
      <c r="Q2493" t="s"/>
      <c r="R2493" t="s">
        <v>80</v>
      </c>
      <c r="S2493" t="s">
        <v>205</v>
      </c>
      <c r="T2493" t="s">
        <v>82</v>
      </c>
      <c r="U2493" t="s"/>
      <c r="V2493" t="s">
        <v>83</v>
      </c>
      <c r="W2493" t="s">
        <v>84</v>
      </c>
      <c r="X2493" t="s"/>
      <c r="Y2493" t="s">
        <v>85</v>
      </c>
      <c r="Z2493">
        <f>HYPERLINK("https://hotelmonitor-cachepage.eclerx.com/savepage/tk_1543901414821975_sr_2151.html","info")</f>
        <v/>
      </c>
      <c r="AA2493" t="n">
        <v>199528</v>
      </c>
      <c r="AB2493" t="s"/>
      <c r="AC2493" t="s"/>
      <c r="AD2493" t="s">
        <v>86</v>
      </c>
      <c r="AE2493" t="s"/>
      <c r="AF2493" t="s"/>
      <c r="AG2493" t="s"/>
      <c r="AH2493" t="s"/>
      <c r="AI2493" t="s"/>
      <c r="AJ2493" t="s"/>
      <c r="AK2493" t="s">
        <v>87</v>
      </c>
      <c r="AL2493" t="s"/>
      <c r="AM2493" t="s"/>
      <c r="AN2493" t="s">
        <v>87</v>
      </c>
      <c r="AO2493" t="s"/>
      <c r="AP2493" t="n">
        <v>1</v>
      </c>
      <c r="AQ2493" t="s">
        <v>88</v>
      </c>
      <c r="AR2493" t="s">
        <v>414</v>
      </c>
      <c r="AS2493" t="s"/>
      <c r="AT2493" t="s">
        <v>90</v>
      </c>
      <c r="AU2493" t="s"/>
      <c r="AV2493" t="s"/>
      <c r="AW2493" t="s"/>
      <c r="AX2493" t="s"/>
      <c r="AY2493" t="n">
        <v>2882743</v>
      </c>
      <c r="AZ2493" t="s">
        <v>413</v>
      </c>
      <c r="BA2493" t="s"/>
      <c r="BB2493" t="n">
        <v>28913</v>
      </c>
      <c r="BC2493" t="n">
        <v>10.008378</v>
      </c>
      <c r="BD2493" t="n">
        <v>53.554776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92</v>
      </c>
    </row>
    <row r="2494" spans="1:70">
      <c r="A2494" t="s">
        <v>97</v>
      </c>
      <c r="B2494" t="s">
        <v>71</v>
      </c>
      <c r="C2494" t="s">
        <v>98</v>
      </c>
      <c r="D2494" t="n">
        <v>2</v>
      </c>
      <c r="E2494" t="s">
        <v>410</v>
      </c>
      <c r="F2494" t="n">
        <v>2337506</v>
      </c>
      <c r="G2494" t="s">
        <v>74</v>
      </c>
      <c r="H2494" t="s">
        <v>75</v>
      </c>
      <c r="I2494" t="s"/>
      <c r="J2494" t="s">
        <v>74</v>
      </c>
      <c r="K2494" t="n">
        <v>222</v>
      </c>
      <c r="L2494" t="s">
        <v>76</v>
      </c>
      <c r="M2494" t="s"/>
      <c r="N2494" t="s">
        <v>426</v>
      </c>
      <c r="O2494" t="s">
        <v>78</v>
      </c>
      <c r="P2494" t="s">
        <v>410</v>
      </c>
      <c r="Q2494" t="s"/>
      <c r="R2494" t="s">
        <v>80</v>
      </c>
      <c r="S2494" t="s">
        <v>393</v>
      </c>
      <c r="T2494" t="s">
        <v>82</v>
      </c>
      <c r="U2494" t="s"/>
      <c r="V2494" t="s">
        <v>83</v>
      </c>
      <c r="W2494" t="s">
        <v>84</v>
      </c>
      <c r="X2494" t="s"/>
      <c r="Y2494" t="s">
        <v>85</v>
      </c>
      <c r="Z2494">
        <f>HYPERLINK("https://hotelmonitor-cachepage.eclerx.com/savepage/tk_1543901414821975_sr_2151.html","info")</f>
        <v/>
      </c>
      <c r="AA2494" t="n">
        <v>199528</v>
      </c>
      <c r="AB2494" t="s"/>
      <c r="AC2494" t="s"/>
      <c r="AD2494" t="s">
        <v>86</v>
      </c>
      <c r="AE2494" t="s"/>
      <c r="AF2494" t="s"/>
      <c r="AG2494" t="s"/>
      <c r="AH2494" t="s"/>
      <c r="AI2494" t="s"/>
      <c r="AJ2494" t="s"/>
      <c r="AK2494" t="s">
        <v>87</v>
      </c>
      <c r="AL2494" t="s"/>
      <c r="AM2494" t="s"/>
      <c r="AN2494" t="s">
        <v>87</v>
      </c>
      <c r="AO2494" t="s"/>
      <c r="AP2494" t="n">
        <v>1</v>
      </c>
      <c r="AQ2494" t="s">
        <v>88</v>
      </c>
      <c r="AR2494" t="s">
        <v>107</v>
      </c>
      <c r="AS2494" t="s"/>
      <c r="AT2494" t="s">
        <v>90</v>
      </c>
      <c r="AU2494" t="s"/>
      <c r="AV2494" t="s"/>
      <c r="AW2494" t="s"/>
      <c r="AX2494" t="s"/>
      <c r="AY2494" t="n">
        <v>2882743</v>
      </c>
      <c r="AZ2494" t="s">
        <v>413</v>
      </c>
      <c r="BA2494" t="s"/>
      <c r="BB2494" t="n">
        <v>28913</v>
      </c>
      <c r="BC2494" t="n">
        <v>10.008378</v>
      </c>
      <c r="BD2494" t="n">
        <v>53.554776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92</v>
      </c>
    </row>
    <row r="2495" spans="1:70">
      <c r="A2495" t="s">
        <v>97</v>
      </c>
      <c r="B2495" t="s">
        <v>71</v>
      </c>
      <c r="C2495" t="s">
        <v>98</v>
      </c>
      <c r="D2495" t="n">
        <v>2</v>
      </c>
      <c r="E2495" t="s">
        <v>410</v>
      </c>
      <c r="F2495" t="n">
        <v>2337506</v>
      </c>
      <c r="G2495" t="s">
        <v>74</v>
      </c>
      <c r="H2495" t="s">
        <v>75</v>
      </c>
      <c r="I2495" t="s"/>
      <c r="J2495" t="s">
        <v>74</v>
      </c>
      <c r="K2495" t="n">
        <v>226</v>
      </c>
      <c r="L2495" t="s">
        <v>76</v>
      </c>
      <c r="M2495" t="s"/>
      <c r="N2495" t="s">
        <v>428</v>
      </c>
      <c r="O2495" t="s">
        <v>78</v>
      </c>
      <c r="P2495" t="s">
        <v>410</v>
      </c>
      <c r="Q2495" t="s"/>
      <c r="R2495" t="s">
        <v>80</v>
      </c>
      <c r="S2495" t="s">
        <v>207</v>
      </c>
      <c r="T2495" t="s">
        <v>82</v>
      </c>
      <c r="U2495" t="s"/>
      <c r="V2495" t="s">
        <v>83</v>
      </c>
      <c r="W2495" t="s">
        <v>84</v>
      </c>
      <c r="X2495" t="s"/>
      <c r="Y2495" t="s">
        <v>85</v>
      </c>
      <c r="Z2495">
        <f>HYPERLINK("https://hotelmonitor-cachepage.eclerx.com/savepage/tk_1543901414821975_sr_2151.html","info")</f>
        <v/>
      </c>
      <c r="AA2495" t="n">
        <v>199528</v>
      </c>
      <c r="AB2495" t="s"/>
      <c r="AC2495" t="s"/>
      <c r="AD2495" t="s">
        <v>86</v>
      </c>
      <c r="AE2495" t="s"/>
      <c r="AF2495" t="s"/>
      <c r="AG2495" t="s"/>
      <c r="AH2495" t="s"/>
      <c r="AI2495" t="s"/>
      <c r="AJ2495" t="s"/>
      <c r="AK2495" t="s">
        <v>87</v>
      </c>
      <c r="AL2495" t="s"/>
      <c r="AM2495" t="s"/>
      <c r="AN2495" t="s">
        <v>87</v>
      </c>
      <c r="AO2495" t="s"/>
      <c r="AP2495" t="n">
        <v>1</v>
      </c>
      <c r="AQ2495" t="s">
        <v>88</v>
      </c>
      <c r="AR2495" t="s">
        <v>119</v>
      </c>
      <c r="AS2495" t="s"/>
      <c r="AT2495" t="s">
        <v>90</v>
      </c>
      <c r="AU2495" t="s"/>
      <c r="AV2495" t="s"/>
      <c r="AW2495" t="s"/>
      <c r="AX2495" t="s"/>
      <c r="AY2495" t="n">
        <v>2882743</v>
      </c>
      <c r="AZ2495" t="s">
        <v>413</v>
      </c>
      <c r="BA2495" t="s"/>
      <c r="BB2495" t="n">
        <v>28913</v>
      </c>
      <c r="BC2495" t="n">
        <v>10.008378</v>
      </c>
      <c r="BD2495" t="n">
        <v>53.554776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92</v>
      </c>
    </row>
    <row r="2496" spans="1:70">
      <c r="A2496" t="s">
        <v>97</v>
      </c>
      <c r="B2496" t="s">
        <v>71</v>
      </c>
      <c r="C2496" t="s">
        <v>98</v>
      </c>
      <c r="D2496" t="n">
        <v>2</v>
      </c>
      <c r="E2496" t="s">
        <v>410</v>
      </c>
      <c r="F2496" t="n">
        <v>2337506</v>
      </c>
      <c r="G2496" t="s">
        <v>74</v>
      </c>
      <c r="H2496" t="s">
        <v>75</v>
      </c>
      <c r="I2496" t="s"/>
      <c r="J2496" t="s">
        <v>74</v>
      </c>
      <c r="K2496" t="n">
        <v>226</v>
      </c>
      <c r="L2496" t="s">
        <v>76</v>
      </c>
      <c r="M2496" t="s"/>
      <c r="N2496" t="s">
        <v>428</v>
      </c>
      <c r="O2496" t="s">
        <v>78</v>
      </c>
      <c r="P2496" t="s">
        <v>410</v>
      </c>
      <c r="Q2496" t="s"/>
      <c r="R2496" t="s">
        <v>80</v>
      </c>
      <c r="S2496" t="s">
        <v>207</v>
      </c>
      <c r="T2496" t="s">
        <v>82</v>
      </c>
      <c r="U2496" t="s"/>
      <c r="V2496" t="s">
        <v>83</v>
      </c>
      <c r="W2496" t="s">
        <v>84</v>
      </c>
      <c r="X2496" t="s"/>
      <c r="Y2496" t="s">
        <v>85</v>
      </c>
      <c r="Z2496">
        <f>HYPERLINK("https://hotelmonitor-cachepage.eclerx.com/savepage/tk_1543901414821975_sr_2151.html","info")</f>
        <v/>
      </c>
      <c r="AA2496" t="n">
        <v>199528</v>
      </c>
      <c r="AB2496" t="s"/>
      <c r="AC2496" t="s"/>
      <c r="AD2496" t="s">
        <v>86</v>
      </c>
      <c r="AE2496" t="s"/>
      <c r="AF2496" t="s"/>
      <c r="AG2496" t="s"/>
      <c r="AH2496" t="s"/>
      <c r="AI2496" t="s"/>
      <c r="AJ2496" t="s"/>
      <c r="AK2496" t="s">
        <v>87</v>
      </c>
      <c r="AL2496" t="s"/>
      <c r="AM2496" t="s"/>
      <c r="AN2496" t="s">
        <v>87</v>
      </c>
      <c r="AO2496" t="s"/>
      <c r="AP2496" t="n">
        <v>1</v>
      </c>
      <c r="AQ2496" t="s">
        <v>88</v>
      </c>
      <c r="AR2496" t="s">
        <v>140</v>
      </c>
      <c r="AS2496" t="s"/>
      <c r="AT2496" t="s">
        <v>90</v>
      </c>
      <c r="AU2496" t="s"/>
      <c r="AV2496" t="s"/>
      <c r="AW2496" t="s"/>
      <c r="AX2496" t="s"/>
      <c r="AY2496" t="n">
        <v>2882743</v>
      </c>
      <c r="AZ2496" t="s">
        <v>413</v>
      </c>
      <c r="BA2496" t="s"/>
      <c r="BB2496" t="n">
        <v>28913</v>
      </c>
      <c r="BC2496" t="n">
        <v>10.008378</v>
      </c>
      <c r="BD2496" t="n">
        <v>53.554776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92</v>
      </c>
    </row>
    <row r="2497" spans="1:70">
      <c r="A2497" t="s">
        <v>97</v>
      </c>
      <c r="B2497" t="s">
        <v>71</v>
      </c>
      <c r="C2497" t="s">
        <v>98</v>
      </c>
      <c r="D2497" t="n">
        <v>2</v>
      </c>
      <c r="E2497" t="s">
        <v>410</v>
      </c>
      <c r="F2497" t="n">
        <v>2337506</v>
      </c>
      <c r="G2497" t="s">
        <v>74</v>
      </c>
      <c r="H2497" t="s">
        <v>75</v>
      </c>
      <c r="I2497" t="s"/>
      <c r="J2497" t="s">
        <v>74</v>
      </c>
      <c r="K2497" t="n">
        <v>226</v>
      </c>
      <c r="L2497" t="s">
        <v>76</v>
      </c>
      <c r="M2497" t="s"/>
      <c r="N2497" t="s">
        <v>430</v>
      </c>
      <c r="O2497" t="s">
        <v>78</v>
      </c>
      <c r="P2497" t="s">
        <v>410</v>
      </c>
      <c r="Q2497" t="s"/>
      <c r="R2497" t="s">
        <v>80</v>
      </c>
      <c r="S2497" t="s">
        <v>207</v>
      </c>
      <c r="T2497" t="s">
        <v>82</v>
      </c>
      <c r="U2497" t="s"/>
      <c r="V2497" t="s">
        <v>83</v>
      </c>
      <c r="W2497" t="s">
        <v>84</v>
      </c>
      <c r="X2497" t="s"/>
      <c r="Y2497" t="s">
        <v>85</v>
      </c>
      <c r="Z2497">
        <f>HYPERLINK("https://hotelmonitor-cachepage.eclerx.com/savepage/tk_1543901414821975_sr_2151.html","info")</f>
        <v/>
      </c>
      <c r="AA2497" t="n">
        <v>199528</v>
      </c>
      <c r="AB2497" t="s"/>
      <c r="AC2497" t="s"/>
      <c r="AD2497" t="s">
        <v>86</v>
      </c>
      <c r="AE2497" t="s"/>
      <c r="AF2497" t="s"/>
      <c r="AG2497" t="s"/>
      <c r="AH2497" t="s"/>
      <c r="AI2497" t="s"/>
      <c r="AJ2497" t="s"/>
      <c r="AK2497" t="s">
        <v>87</v>
      </c>
      <c r="AL2497" t="s"/>
      <c r="AM2497" t="s"/>
      <c r="AN2497" t="s">
        <v>87</v>
      </c>
      <c r="AO2497" t="s"/>
      <c r="AP2497" t="n">
        <v>1</v>
      </c>
      <c r="AQ2497" t="s">
        <v>88</v>
      </c>
      <c r="AR2497" t="s">
        <v>89</v>
      </c>
      <c r="AS2497" t="s"/>
      <c r="AT2497" t="s">
        <v>90</v>
      </c>
      <c r="AU2497" t="s"/>
      <c r="AV2497" t="s"/>
      <c r="AW2497" t="s"/>
      <c r="AX2497" t="s"/>
      <c r="AY2497" t="n">
        <v>2882743</v>
      </c>
      <c r="AZ2497" t="s">
        <v>413</v>
      </c>
      <c r="BA2497" t="s"/>
      <c r="BB2497" t="n">
        <v>28913</v>
      </c>
      <c r="BC2497" t="n">
        <v>10.008378</v>
      </c>
      <c r="BD2497" t="n">
        <v>53.554776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92</v>
      </c>
    </row>
    <row r="2498" spans="1:70">
      <c r="A2498" t="s">
        <v>97</v>
      </c>
      <c r="B2498" t="s">
        <v>71</v>
      </c>
      <c r="C2498" t="s">
        <v>98</v>
      </c>
      <c r="D2498" t="n">
        <v>2</v>
      </c>
      <c r="E2498" t="s">
        <v>410</v>
      </c>
      <c r="F2498" t="n">
        <v>2337506</v>
      </c>
      <c r="G2498" t="s">
        <v>74</v>
      </c>
      <c r="H2498" t="s">
        <v>75</v>
      </c>
      <c r="I2498" t="s"/>
      <c r="J2498" t="s">
        <v>74</v>
      </c>
      <c r="K2498" t="n">
        <v>228</v>
      </c>
      <c r="L2498" t="s">
        <v>76</v>
      </c>
      <c r="M2498" t="s"/>
      <c r="N2498" t="s">
        <v>1051</v>
      </c>
      <c r="O2498" t="s">
        <v>78</v>
      </c>
      <c r="P2498" t="s">
        <v>410</v>
      </c>
      <c r="Q2498" t="s"/>
      <c r="R2498" t="s">
        <v>80</v>
      </c>
      <c r="S2498" t="s">
        <v>395</v>
      </c>
      <c r="T2498" t="s">
        <v>82</v>
      </c>
      <c r="U2498" t="s"/>
      <c r="V2498" t="s">
        <v>83</v>
      </c>
      <c r="W2498" t="s">
        <v>84</v>
      </c>
      <c r="X2498" t="s"/>
      <c r="Y2498" t="s">
        <v>85</v>
      </c>
      <c r="Z2498">
        <f>HYPERLINK("https://hotelmonitor-cachepage.eclerx.com/savepage/tk_1543901414821975_sr_2151.html","info")</f>
        <v/>
      </c>
      <c r="AA2498" t="n">
        <v>199528</v>
      </c>
      <c r="AB2498" t="s"/>
      <c r="AC2498" t="s"/>
      <c r="AD2498" t="s">
        <v>86</v>
      </c>
      <c r="AE2498" t="s"/>
      <c r="AF2498" t="s"/>
      <c r="AG2498" t="s"/>
      <c r="AH2498" t="s"/>
      <c r="AI2498" t="s"/>
      <c r="AJ2498" t="s"/>
      <c r="AK2498" t="s">
        <v>87</v>
      </c>
      <c r="AL2498" t="s"/>
      <c r="AM2498" t="s"/>
      <c r="AN2498" t="s">
        <v>87</v>
      </c>
      <c r="AO2498" t="s"/>
      <c r="AP2498" t="n">
        <v>1</v>
      </c>
      <c r="AQ2498" t="s">
        <v>88</v>
      </c>
      <c r="AR2498" t="s">
        <v>103</v>
      </c>
      <c r="AS2498" t="s"/>
      <c r="AT2498" t="s">
        <v>90</v>
      </c>
      <c r="AU2498" t="s"/>
      <c r="AV2498" t="s"/>
      <c r="AW2498" t="s"/>
      <c r="AX2498" t="s"/>
      <c r="AY2498" t="n">
        <v>2882743</v>
      </c>
      <c r="AZ2498" t="s">
        <v>413</v>
      </c>
      <c r="BA2498" t="s"/>
      <c r="BB2498" t="n">
        <v>28913</v>
      </c>
      <c r="BC2498" t="n">
        <v>10.008378</v>
      </c>
      <c r="BD2498" t="n">
        <v>53.554776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92</v>
      </c>
    </row>
    <row r="2499" spans="1:70">
      <c r="A2499" t="s">
        <v>97</v>
      </c>
      <c r="B2499" t="s">
        <v>71</v>
      </c>
      <c r="C2499" t="s">
        <v>98</v>
      </c>
      <c r="D2499" t="n">
        <v>2</v>
      </c>
      <c r="E2499" t="s">
        <v>410</v>
      </c>
      <c r="F2499" t="n">
        <v>2337506</v>
      </c>
      <c r="G2499" t="s">
        <v>74</v>
      </c>
      <c r="H2499" t="s">
        <v>75</v>
      </c>
      <c r="I2499" t="s"/>
      <c r="J2499" t="s">
        <v>74</v>
      </c>
      <c r="K2499" t="n">
        <v>228</v>
      </c>
      <c r="L2499" t="s">
        <v>76</v>
      </c>
      <c r="M2499" t="s"/>
      <c r="N2499" t="s">
        <v>1051</v>
      </c>
      <c r="O2499" t="s">
        <v>78</v>
      </c>
      <c r="P2499" t="s">
        <v>410</v>
      </c>
      <c r="Q2499" t="s"/>
      <c r="R2499" t="s">
        <v>80</v>
      </c>
      <c r="S2499" t="s">
        <v>395</v>
      </c>
      <c r="T2499" t="s">
        <v>82</v>
      </c>
      <c r="U2499" t="s"/>
      <c r="V2499" t="s">
        <v>83</v>
      </c>
      <c r="W2499" t="s">
        <v>84</v>
      </c>
      <c r="X2499" t="s"/>
      <c r="Y2499" t="s">
        <v>85</v>
      </c>
      <c r="Z2499">
        <f>HYPERLINK("https://hotelmonitor-cachepage.eclerx.com/savepage/tk_1543901414821975_sr_2151.html","info")</f>
        <v/>
      </c>
      <c r="AA2499" t="n">
        <v>199528</v>
      </c>
      <c r="AB2499" t="s"/>
      <c r="AC2499" t="s"/>
      <c r="AD2499" t="s">
        <v>86</v>
      </c>
      <c r="AE2499" t="s"/>
      <c r="AF2499" t="s"/>
      <c r="AG2499" t="s"/>
      <c r="AH2499" t="s"/>
      <c r="AI2499" t="s"/>
      <c r="AJ2499" t="s"/>
      <c r="AK2499" t="s">
        <v>87</v>
      </c>
      <c r="AL2499" t="s"/>
      <c r="AM2499" t="s"/>
      <c r="AN2499" t="s">
        <v>87</v>
      </c>
      <c r="AO2499" t="s"/>
      <c r="AP2499" t="n">
        <v>1</v>
      </c>
      <c r="AQ2499" t="s">
        <v>88</v>
      </c>
      <c r="AR2499" t="s">
        <v>103</v>
      </c>
      <c r="AS2499" t="s"/>
      <c r="AT2499" t="s">
        <v>90</v>
      </c>
      <c r="AU2499" t="s"/>
      <c r="AV2499" t="s"/>
      <c r="AW2499" t="s"/>
      <c r="AX2499" t="s"/>
      <c r="AY2499" t="n">
        <v>2882743</v>
      </c>
      <c r="AZ2499" t="s">
        <v>413</v>
      </c>
      <c r="BA2499" t="s"/>
      <c r="BB2499" t="n">
        <v>28913</v>
      </c>
      <c r="BC2499" t="n">
        <v>10.008378</v>
      </c>
      <c r="BD2499" t="n">
        <v>53.554776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92</v>
      </c>
    </row>
    <row r="2500" spans="1:70">
      <c r="A2500" t="s">
        <v>97</v>
      </c>
      <c r="B2500" t="s">
        <v>71</v>
      </c>
      <c r="C2500" t="s">
        <v>98</v>
      </c>
      <c r="D2500" t="n">
        <v>2</v>
      </c>
      <c r="E2500" t="s">
        <v>410</v>
      </c>
      <c r="F2500" t="n">
        <v>2337506</v>
      </c>
      <c r="G2500" t="s">
        <v>74</v>
      </c>
      <c r="H2500" t="s">
        <v>75</v>
      </c>
      <c r="I2500" t="s"/>
      <c r="J2500" t="s">
        <v>74</v>
      </c>
      <c r="K2500" t="n">
        <v>228</v>
      </c>
      <c r="L2500" t="s">
        <v>76</v>
      </c>
      <c r="M2500" t="s"/>
      <c r="N2500" t="s">
        <v>1051</v>
      </c>
      <c r="O2500" t="s">
        <v>78</v>
      </c>
      <c r="P2500" t="s">
        <v>410</v>
      </c>
      <c r="Q2500" t="s"/>
      <c r="R2500" t="s">
        <v>80</v>
      </c>
      <c r="S2500" t="s">
        <v>395</v>
      </c>
      <c r="T2500" t="s">
        <v>82</v>
      </c>
      <c r="U2500" t="s"/>
      <c r="V2500" t="s">
        <v>83</v>
      </c>
      <c r="W2500" t="s">
        <v>84</v>
      </c>
      <c r="X2500" t="s"/>
      <c r="Y2500" t="s">
        <v>85</v>
      </c>
      <c r="Z2500">
        <f>HYPERLINK("https://hotelmonitor-cachepage.eclerx.com/savepage/tk_1543901414821975_sr_2151.html","info")</f>
        <v/>
      </c>
      <c r="AA2500" t="n">
        <v>199528</v>
      </c>
      <c r="AB2500" t="s"/>
      <c r="AC2500" t="s"/>
      <c r="AD2500" t="s">
        <v>86</v>
      </c>
      <c r="AE2500" t="s"/>
      <c r="AF2500" t="s"/>
      <c r="AG2500" t="s"/>
      <c r="AH2500" t="s"/>
      <c r="AI2500" t="s"/>
      <c r="AJ2500" t="s"/>
      <c r="AK2500" t="s">
        <v>87</v>
      </c>
      <c r="AL2500" t="s"/>
      <c r="AM2500" t="s"/>
      <c r="AN2500" t="s">
        <v>87</v>
      </c>
      <c r="AO2500" t="s"/>
      <c r="AP2500" t="n">
        <v>1</v>
      </c>
      <c r="AQ2500" t="s">
        <v>88</v>
      </c>
      <c r="AR2500" t="s">
        <v>414</v>
      </c>
      <c r="AS2500" t="s"/>
      <c r="AT2500" t="s">
        <v>90</v>
      </c>
      <c r="AU2500" t="s"/>
      <c r="AV2500" t="s"/>
      <c r="AW2500" t="s"/>
      <c r="AX2500" t="s"/>
      <c r="AY2500" t="n">
        <v>2882743</v>
      </c>
      <c r="AZ2500" t="s">
        <v>413</v>
      </c>
      <c r="BA2500" t="s"/>
      <c r="BB2500" t="n">
        <v>28913</v>
      </c>
      <c r="BC2500" t="n">
        <v>10.008378</v>
      </c>
      <c r="BD2500" t="n">
        <v>53.554776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92</v>
      </c>
    </row>
    <row r="2501" spans="1:70">
      <c r="A2501" t="s">
        <v>97</v>
      </c>
      <c r="B2501" t="s">
        <v>71</v>
      </c>
      <c r="C2501" t="s">
        <v>98</v>
      </c>
      <c r="D2501" t="n">
        <v>2</v>
      </c>
      <c r="E2501" t="s">
        <v>410</v>
      </c>
      <c r="F2501" t="n">
        <v>2337506</v>
      </c>
      <c r="G2501" t="s">
        <v>74</v>
      </c>
      <c r="H2501" t="s">
        <v>75</v>
      </c>
      <c r="I2501" t="s"/>
      <c r="J2501" t="s">
        <v>74</v>
      </c>
      <c r="K2501" t="n">
        <v>232</v>
      </c>
      <c r="L2501" t="s">
        <v>76</v>
      </c>
      <c r="M2501" t="s"/>
      <c r="N2501" t="s">
        <v>191</v>
      </c>
      <c r="O2501" t="s">
        <v>78</v>
      </c>
      <c r="P2501" t="s">
        <v>410</v>
      </c>
      <c r="Q2501" t="s"/>
      <c r="R2501" t="s">
        <v>80</v>
      </c>
      <c r="S2501" t="s">
        <v>210</v>
      </c>
      <c r="T2501" t="s">
        <v>82</v>
      </c>
      <c r="U2501" t="s"/>
      <c r="V2501" t="s">
        <v>83</v>
      </c>
      <c r="W2501" t="s">
        <v>84</v>
      </c>
      <c r="X2501" t="s"/>
      <c r="Y2501" t="s">
        <v>85</v>
      </c>
      <c r="Z2501">
        <f>HYPERLINK("https://hotelmonitor-cachepage.eclerx.com/savepage/tk_1543901414821975_sr_2151.html","info")</f>
        <v/>
      </c>
      <c r="AA2501" t="n">
        <v>199528</v>
      </c>
      <c r="AB2501" t="s"/>
      <c r="AC2501" t="s"/>
      <c r="AD2501" t="s">
        <v>86</v>
      </c>
      <c r="AE2501" t="s"/>
      <c r="AF2501" t="s"/>
      <c r="AG2501" t="s"/>
      <c r="AH2501" t="s"/>
      <c r="AI2501" t="s"/>
      <c r="AJ2501" t="s"/>
      <c r="AK2501" t="s">
        <v>87</v>
      </c>
      <c r="AL2501" t="s"/>
      <c r="AM2501" t="s"/>
      <c r="AN2501" t="s">
        <v>87</v>
      </c>
      <c r="AO2501" t="s"/>
      <c r="AP2501" t="n">
        <v>1</v>
      </c>
      <c r="AQ2501" t="s">
        <v>88</v>
      </c>
      <c r="AR2501" t="s">
        <v>89</v>
      </c>
      <c r="AS2501" t="s"/>
      <c r="AT2501" t="s">
        <v>90</v>
      </c>
      <c r="AU2501" t="s"/>
      <c r="AV2501" t="s"/>
      <c r="AW2501" t="s"/>
      <c r="AX2501" t="s"/>
      <c r="AY2501" t="n">
        <v>2882743</v>
      </c>
      <c r="AZ2501" t="s">
        <v>413</v>
      </c>
      <c r="BA2501" t="s"/>
      <c r="BB2501" t="n">
        <v>28913</v>
      </c>
      <c r="BC2501" t="n">
        <v>10.008378</v>
      </c>
      <c r="BD2501" t="n">
        <v>53.554776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92</v>
      </c>
    </row>
    <row r="2502" spans="1:70">
      <c r="A2502" t="s">
        <v>97</v>
      </c>
      <c r="B2502" t="s">
        <v>71</v>
      </c>
      <c r="C2502" t="s">
        <v>98</v>
      </c>
      <c r="D2502" t="n">
        <v>2</v>
      </c>
      <c r="E2502" t="s">
        <v>410</v>
      </c>
      <c r="F2502" t="n">
        <v>2337506</v>
      </c>
      <c r="G2502" t="s">
        <v>74</v>
      </c>
      <c r="H2502" t="s">
        <v>75</v>
      </c>
      <c r="I2502" t="s"/>
      <c r="J2502" t="s">
        <v>74</v>
      </c>
      <c r="K2502" t="n">
        <v>238</v>
      </c>
      <c r="L2502" t="s">
        <v>76</v>
      </c>
      <c r="M2502" t="s"/>
      <c r="N2502" t="s">
        <v>434</v>
      </c>
      <c r="O2502" t="s">
        <v>78</v>
      </c>
      <c r="P2502" t="s">
        <v>410</v>
      </c>
      <c r="Q2502" t="s"/>
      <c r="R2502" t="s">
        <v>80</v>
      </c>
      <c r="S2502" t="s">
        <v>833</v>
      </c>
      <c r="T2502" t="s">
        <v>82</v>
      </c>
      <c r="U2502" t="s"/>
      <c r="V2502" t="s">
        <v>83</v>
      </c>
      <c r="W2502" t="s">
        <v>84</v>
      </c>
      <c r="X2502" t="s"/>
      <c r="Y2502" t="s">
        <v>85</v>
      </c>
      <c r="Z2502">
        <f>HYPERLINK("https://hotelmonitor-cachepage.eclerx.com/savepage/tk_1543901414821975_sr_2151.html","info")</f>
        <v/>
      </c>
      <c r="AA2502" t="n">
        <v>199528</v>
      </c>
      <c r="AB2502" t="s"/>
      <c r="AC2502" t="s"/>
      <c r="AD2502" t="s">
        <v>86</v>
      </c>
      <c r="AE2502" t="s"/>
      <c r="AF2502" t="s"/>
      <c r="AG2502" t="s"/>
      <c r="AH2502" t="s"/>
      <c r="AI2502" t="s"/>
      <c r="AJ2502" t="s"/>
      <c r="AK2502" t="s">
        <v>87</v>
      </c>
      <c r="AL2502" t="s"/>
      <c r="AM2502" t="s"/>
      <c r="AN2502" t="s">
        <v>87</v>
      </c>
      <c r="AO2502" t="s"/>
      <c r="AP2502" t="n">
        <v>1</v>
      </c>
      <c r="AQ2502" t="s">
        <v>88</v>
      </c>
      <c r="AR2502" t="s">
        <v>119</v>
      </c>
      <c r="AS2502" t="s"/>
      <c r="AT2502" t="s">
        <v>90</v>
      </c>
      <c r="AU2502" t="s"/>
      <c r="AV2502" t="s"/>
      <c r="AW2502" t="s"/>
      <c r="AX2502" t="s"/>
      <c r="AY2502" t="n">
        <v>2882743</v>
      </c>
      <c r="AZ2502" t="s">
        <v>413</v>
      </c>
      <c r="BA2502" t="s"/>
      <c r="BB2502" t="n">
        <v>28913</v>
      </c>
      <c r="BC2502" t="n">
        <v>10.008378</v>
      </c>
      <c r="BD2502" t="n">
        <v>53.554776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92</v>
      </c>
    </row>
    <row r="2503" spans="1:70">
      <c r="A2503" t="s">
        <v>97</v>
      </c>
      <c r="B2503" t="s">
        <v>71</v>
      </c>
      <c r="C2503" t="s">
        <v>98</v>
      </c>
      <c r="D2503" t="n">
        <v>2</v>
      </c>
      <c r="E2503" t="s">
        <v>410</v>
      </c>
      <c r="F2503" t="n">
        <v>2337506</v>
      </c>
      <c r="G2503" t="s">
        <v>74</v>
      </c>
      <c r="H2503" t="s">
        <v>75</v>
      </c>
      <c r="I2503" t="s"/>
      <c r="J2503" t="s">
        <v>74</v>
      </c>
      <c r="K2503" t="n">
        <v>238</v>
      </c>
      <c r="L2503" t="s">
        <v>76</v>
      </c>
      <c r="M2503" t="s"/>
      <c r="N2503" t="s">
        <v>434</v>
      </c>
      <c r="O2503" t="s">
        <v>78</v>
      </c>
      <c r="P2503" t="s">
        <v>410</v>
      </c>
      <c r="Q2503" t="s"/>
      <c r="R2503" t="s">
        <v>80</v>
      </c>
      <c r="S2503" t="s">
        <v>833</v>
      </c>
      <c r="T2503" t="s">
        <v>82</v>
      </c>
      <c r="U2503" t="s"/>
      <c r="V2503" t="s">
        <v>83</v>
      </c>
      <c r="W2503" t="s">
        <v>84</v>
      </c>
      <c r="X2503" t="s"/>
      <c r="Y2503" t="s">
        <v>85</v>
      </c>
      <c r="Z2503">
        <f>HYPERLINK("https://hotelmonitor-cachepage.eclerx.com/savepage/tk_1543901414821975_sr_2151.html","info")</f>
        <v/>
      </c>
      <c r="AA2503" t="n">
        <v>199528</v>
      </c>
      <c r="AB2503" t="s"/>
      <c r="AC2503" t="s"/>
      <c r="AD2503" t="s">
        <v>86</v>
      </c>
      <c r="AE2503" t="s"/>
      <c r="AF2503" t="s"/>
      <c r="AG2503" t="s"/>
      <c r="AH2503" t="s"/>
      <c r="AI2503" t="s"/>
      <c r="AJ2503" t="s"/>
      <c r="AK2503" t="s">
        <v>87</v>
      </c>
      <c r="AL2503" t="s"/>
      <c r="AM2503" t="s"/>
      <c r="AN2503" t="s">
        <v>87</v>
      </c>
      <c r="AO2503" t="s"/>
      <c r="AP2503" t="n">
        <v>1</v>
      </c>
      <c r="AQ2503" t="s">
        <v>88</v>
      </c>
      <c r="AR2503" t="s">
        <v>140</v>
      </c>
      <c r="AS2503" t="s"/>
      <c r="AT2503" t="s">
        <v>90</v>
      </c>
      <c r="AU2503" t="s"/>
      <c r="AV2503" t="s"/>
      <c r="AW2503" t="s"/>
      <c r="AX2503" t="s"/>
      <c r="AY2503" t="n">
        <v>2882743</v>
      </c>
      <c r="AZ2503" t="s">
        <v>413</v>
      </c>
      <c r="BA2503" t="s"/>
      <c r="BB2503" t="n">
        <v>28913</v>
      </c>
      <c r="BC2503" t="n">
        <v>10.008378</v>
      </c>
      <c r="BD2503" t="n">
        <v>53.554776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92</v>
      </c>
    </row>
    <row r="2504" spans="1:70">
      <c r="A2504" t="s">
        <v>97</v>
      </c>
      <c r="B2504" t="s">
        <v>71</v>
      </c>
      <c r="C2504" t="s">
        <v>98</v>
      </c>
      <c r="D2504" t="n">
        <v>2</v>
      </c>
      <c r="E2504" t="s">
        <v>410</v>
      </c>
      <c r="F2504" t="n">
        <v>2337506</v>
      </c>
      <c r="G2504" t="s">
        <v>74</v>
      </c>
      <c r="H2504" t="s">
        <v>75</v>
      </c>
      <c r="I2504" t="s"/>
      <c r="J2504" t="s">
        <v>74</v>
      </c>
      <c r="K2504" t="n">
        <v>238</v>
      </c>
      <c r="L2504" t="s">
        <v>76</v>
      </c>
      <c r="M2504" t="s"/>
      <c r="N2504" t="s">
        <v>435</v>
      </c>
      <c r="O2504" t="s">
        <v>78</v>
      </c>
      <c r="P2504" t="s">
        <v>410</v>
      </c>
      <c r="Q2504" t="s"/>
      <c r="R2504" t="s">
        <v>80</v>
      </c>
      <c r="S2504" t="s">
        <v>833</v>
      </c>
      <c r="T2504" t="s">
        <v>82</v>
      </c>
      <c r="U2504" t="s"/>
      <c r="V2504" t="s">
        <v>83</v>
      </c>
      <c r="W2504" t="s">
        <v>84</v>
      </c>
      <c r="X2504" t="s"/>
      <c r="Y2504" t="s">
        <v>85</v>
      </c>
      <c r="Z2504">
        <f>HYPERLINK("https://hotelmonitor-cachepage.eclerx.com/savepage/tk_1543901414821975_sr_2151.html","info")</f>
        <v/>
      </c>
      <c r="AA2504" t="n">
        <v>199528</v>
      </c>
      <c r="AB2504" t="s"/>
      <c r="AC2504" t="s"/>
      <c r="AD2504" t="s">
        <v>86</v>
      </c>
      <c r="AE2504" t="s"/>
      <c r="AF2504" t="s"/>
      <c r="AG2504" t="s"/>
      <c r="AH2504" t="s"/>
      <c r="AI2504" t="s"/>
      <c r="AJ2504" t="s"/>
      <c r="AK2504" t="s">
        <v>87</v>
      </c>
      <c r="AL2504" t="s"/>
      <c r="AM2504" t="s"/>
      <c r="AN2504" t="s">
        <v>87</v>
      </c>
      <c r="AO2504" t="s"/>
      <c r="AP2504" t="n">
        <v>1</v>
      </c>
      <c r="AQ2504" t="s">
        <v>88</v>
      </c>
      <c r="AR2504" t="s">
        <v>89</v>
      </c>
      <c r="AS2504" t="s"/>
      <c r="AT2504" t="s">
        <v>90</v>
      </c>
      <c r="AU2504" t="s"/>
      <c r="AV2504" t="s"/>
      <c r="AW2504" t="s"/>
      <c r="AX2504" t="s"/>
      <c r="AY2504" t="n">
        <v>2882743</v>
      </c>
      <c r="AZ2504" t="s">
        <v>413</v>
      </c>
      <c r="BA2504" t="s"/>
      <c r="BB2504" t="n">
        <v>28913</v>
      </c>
      <c r="BC2504" t="n">
        <v>10.008378</v>
      </c>
      <c r="BD2504" t="n">
        <v>53.554776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92</v>
      </c>
    </row>
    <row r="2505" spans="1:70">
      <c r="A2505" t="s">
        <v>97</v>
      </c>
      <c r="B2505" t="s">
        <v>71</v>
      </c>
      <c r="C2505" t="s">
        <v>98</v>
      </c>
      <c r="D2505" t="n">
        <v>2</v>
      </c>
      <c r="E2505" t="s">
        <v>410</v>
      </c>
      <c r="F2505" t="n">
        <v>2337506</v>
      </c>
      <c r="G2505" t="s">
        <v>74</v>
      </c>
      <c r="H2505" t="s">
        <v>75</v>
      </c>
      <c r="I2505" t="s"/>
      <c r="J2505" t="s">
        <v>74</v>
      </c>
      <c r="K2505" t="n">
        <v>246</v>
      </c>
      <c r="L2505" t="s">
        <v>76</v>
      </c>
      <c r="M2505" t="s"/>
      <c r="N2505" t="s">
        <v>415</v>
      </c>
      <c r="O2505" t="s">
        <v>78</v>
      </c>
      <c r="P2505" t="s">
        <v>410</v>
      </c>
      <c r="Q2505" t="s"/>
      <c r="R2505" t="s">
        <v>80</v>
      </c>
      <c r="S2505" t="s">
        <v>785</v>
      </c>
      <c r="T2505" t="s">
        <v>82</v>
      </c>
      <c r="U2505" t="s"/>
      <c r="V2505" t="s">
        <v>83</v>
      </c>
      <c r="W2505" t="s">
        <v>84</v>
      </c>
      <c r="X2505" t="s"/>
      <c r="Y2505" t="s">
        <v>85</v>
      </c>
      <c r="Z2505">
        <f>HYPERLINK("https://hotelmonitor-cachepage.eclerx.com/savepage/tk_1543901414821975_sr_2151.html","info")</f>
        <v/>
      </c>
      <c r="AA2505" t="n">
        <v>199528</v>
      </c>
      <c r="AB2505" t="s"/>
      <c r="AC2505" t="s"/>
      <c r="AD2505" t="s">
        <v>86</v>
      </c>
      <c r="AE2505" t="s"/>
      <c r="AF2505" t="s"/>
      <c r="AG2505" t="s"/>
      <c r="AH2505" t="s"/>
      <c r="AI2505" t="s"/>
      <c r="AJ2505" t="s"/>
      <c r="AK2505" t="s">
        <v>87</v>
      </c>
      <c r="AL2505" t="s"/>
      <c r="AM2505" t="s"/>
      <c r="AN2505" t="s">
        <v>87</v>
      </c>
      <c r="AO2505" t="s"/>
      <c r="AP2505" t="n">
        <v>1</v>
      </c>
      <c r="AQ2505" t="s">
        <v>88</v>
      </c>
      <c r="AR2505" t="s">
        <v>107</v>
      </c>
      <c r="AS2505" t="s"/>
      <c r="AT2505" t="s">
        <v>90</v>
      </c>
      <c r="AU2505" t="s"/>
      <c r="AV2505" t="s"/>
      <c r="AW2505" t="s"/>
      <c r="AX2505" t="s"/>
      <c r="AY2505" t="n">
        <v>2882743</v>
      </c>
      <c r="AZ2505" t="s">
        <v>413</v>
      </c>
      <c r="BA2505" t="s"/>
      <c r="BB2505" t="n">
        <v>28913</v>
      </c>
      <c r="BC2505" t="n">
        <v>10.008378</v>
      </c>
      <c r="BD2505" t="n">
        <v>53.554776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92</v>
      </c>
    </row>
    <row r="2506" spans="1:70">
      <c r="A2506" t="s">
        <v>97</v>
      </c>
      <c r="B2506" t="s">
        <v>71</v>
      </c>
      <c r="C2506" t="s">
        <v>98</v>
      </c>
      <c r="D2506" t="n">
        <v>2</v>
      </c>
      <c r="E2506" t="s">
        <v>410</v>
      </c>
      <c r="F2506" t="n">
        <v>2337506</v>
      </c>
      <c r="G2506" t="s">
        <v>74</v>
      </c>
      <c r="H2506" t="s">
        <v>75</v>
      </c>
      <c r="I2506" t="s"/>
      <c r="J2506" t="s">
        <v>74</v>
      </c>
      <c r="K2506" t="n">
        <v>254</v>
      </c>
      <c r="L2506" t="s">
        <v>76</v>
      </c>
      <c r="M2506" t="s"/>
      <c r="N2506" t="s">
        <v>440</v>
      </c>
      <c r="O2506" t="s">
        <v>78</v>
      </c>
      <c r="P2506" t="s">
        <v>410</v>
      </c>
      <c r="Q2506" t="s"/>
      <c r="R2506" t="s">
        <v>80</v>
      </c>
      <c r="S2506" t="s">
        <v>821</v>
      </c>
      <c r="T2506" t="s">
        <v>82</v>
      </c>
      <c r="U2506" t="s"/>
      <c r="V2506" t="s">
        <v>83</v>
      </c>
      <c r="W2506" t="s">
        <v>94</v>
      </c>
      <c r="X2506" t="s"/>
      <c r="Y2506" t="s">
        <v>85</v>
      </c>
      <c r="Z2506">
        <f>HYPERLINK("https://hotelmonitor-cachepage.eclerx.com/savepage/tk_1543901414821975_sr_2151.html","info")</f>
        <v/>
      </c>
      <c r="AA2506" t="n">
        <v>199528</v>
      </c>
      <c r="AB2506" t="s"/>
      <c r="AC2506" t="s"/>
      <c r="AD2506" t="s">
        <v>86</v>
      </c>
      <c r="AE2506" t="s"/>
      <c r="AF2506" t="s"/>
      <c r="AG2506" t="s"/>
      <c r="AH2506" t="s"/>
      <c r="AI2506" t="s"/>
      <c r="AJ2506" t="s"/>
      <c r="AK2506" t="s">
        <v>87</v>
      </c>
      <c r="AL2506" t="s"/>
      <c r="AM2506" t="s"/>
      <c r="AN2506" t="s">
        <v>87</v>
      </c>
      <c r="AO2506" t="s"/>
      <c r="AP2506" t="n">
        <v>1</v>
      </c>
      <c r="AQ2506" t="s">
        <v>88</v>
      </c>
      <c r="AR2506" t="s">
        <v>414</v>
      </c>
      <c r="AS2506" t="s"/>
      <c r="AT2506" t="s">
        <v>90</v>
      </c>
      <c r="AU2506" t="s"/>
      <c r="AV2506" t="s"/>
      <c r="AW2506" t="s"/>
      <c r="AX2506" t="s"/>
      <c r="AY2506" t="n">
        <v>2882743</v>
      </c>
      <c r="AZ2506" t="s">
        <v>413</v>
      </c>
      <c r="BA2506" t="s"/>
      <c r="BB2506" t="n">
        <v>28913</v>
      </c>
      <c r="BC2506" t="n">
        <v>10.008378</v>
      </c>
      <c r="BD2506" t="n">
        <v>53.554776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92</v>
      </c>
    </row>
    <row r="2507" spans="1:70">
      <c r="A2507" t="s">
        <v>97</v>
      </c>
      <c r="B2507" t="s">
        <v>71</v>
      </c>
      <c r="C2507" t="s">
        <v>98</v>
      </c>
      <c r="D2507" t="n">
        <v>2</v>
      </c>
      <c r="E2507" t="s">
        <v>410</v>
      </c>
      <c r="F2507" t="n">
        <v>2337506</v>
      </c>
      <c r="G2507" t="s">
        <v>74</v>
      </c>
      <c r="H2507" t="s">
        <v>75</v>
      </c>
      <c r="I2507" t="s"/>
      <c r="J2507" t="s">
        <v>74</v>
      </c>
      <c r="K2507" t="n">
        <v>256</v>
      </c>
      <c r="L2507" t="s">
        <v>76</v>
      </c>
      <c r="M2507" t="s"/>
      <c r="N2507" t="s">
        <v>437</v>
      </c>
      <c r="O2507" t="s">
        <v>78</v>
      </c>
      <c r="P2507" t="s">
        <v>410</v>
      </c>
      <c r="Q2507" t="s"/>
      <c r="R2507" t="s">
        <v>80</v>
      </c>
      <c r="S2507" t="s">
        <v>336</v>
      </c>
      <c r="T2507" t="s">
        <v>82</v>
      </c>
      <c r="U2507" t="s"/>
      <c r="V2507" t="s">
        <v>83</v>
      </c>
      <c r="W2507" t="s">
        <v>84</v>
      </c>
      <c r="X2507" t="s"/>
      <c r="Y2507" t="s">
        <v>85</v>
      </c>
      <c r="Z2507">
        <f>HYPERLINK("https://hotelmonitor-cachepage.eclerx.com/savepage/tk_1543901414821975_sr_2151.html","info")</f>
        <v/>
      </c>
      <c r="AA2507" t="n">
        <v>199528</v>
      </c>
      <c r="AB2507" t="s"/>
      <c r="AC2507" t="s"/>
      <c r="AD2507" t="s">
        <v>86</v>
      </c>
      <c r="AE2507" t="s"/>
      <c r="AF2507" t="s"/>
      <c r="AG2507" t="s"/>
      <c r="AH2507" t="s"/>
      <c r="AI2507" t="s"/>
      <c r="AJ2507" t="s"/>
      <c r="AK2507" t="s">
        <v>87</v>
      </c>
      <c r="AL2507" t="s"/>
      <c r="AM2507" t="s"/>
      <c r="AN2507" t="s">
        <v>87</v>
      </c>
      <c r="AO2507" t="s"/>
      <c r="AP2507" t="n">
        <v>1</v>
      </c>
      <c r="AQ2507" t="s">
        <v>88</v>
      </c>
      <c r="AR2507" t="s">
        <v>414</v>
      </c>
      <c r="AS2507" t="s"/>
      <c r="AT2507" t="s">
        <v>90</v>
      </c>
      <c r="AU2507" t="s"/>
      <c r="AV2507" t="s"/>
      <c r="AW2507" t="s"/>
      <c r="AX2507" t="s"/>
      <c r="AY2507" t="n">
        <v>2882743</v>
      </c>
      <c r="AZ2507" t="s">
        <v>413</v>
      </c>
      <c r="BA2507" t="s"/>
      <c r="BB2507" t="n">
        <v>28913</v>
      </c>
      <c r="BC2507" t="n">
        <v>10.008378</v>
      </c>
      <c r="BD2507" t="n">
        <v>53.554776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92</v>
      </c>
    </row>
    <row r="2508" spans="1:70">
      <c r="A2508" t="s">
        <v>97</v>
      </c>
      <c r="B2508" t="s">
        <v>71</v>
      </c>
      <c r="C2508" t="s">
        <v>98</v>
      </c>
      <c r="D2508" t="n">
        <v>2</v>
      </c>
      <c r="E2508" t="s">
        <v>410</v>
      </c>
      <c r="F2508" t="n">
        <v>2337506</v>
      </c>
      <c r="G2508" t="s">
        <v>74</v>
      </c>
      <c r="H2508" t="s">
        <v>75</v>
      </c>
      <c r="I2508" t="s"/>
      <c r="J2508" t="s">
        <v>74</v>
      </c>
      <c r="K2508" t="n">
        <v>267</v>
      </c>
      <c r="L2508" t="s">
        <v>76</v>
      </c>
      <c r="M2508" t="s"/>
      <c r="N2508" t="s">
        <v>440</v>
      </c>
      <c r="O2508" t="s">
        <v>78</v>
      </c>
      <c r="P2508" t="s">
        <v>410</v>
      </c>
      <c r="Q2508" t="s"/>
      <c r="R2508" t="s">
        <v>80</v>
      </c>
      <c r="S2508" t="s">
        <v>338</v>
      </c>
      <c r="T2508" t="s">
        <v>82</v>
      </c>
      <c r="U2508" t="s"/>
      <c r="V2508" t="s">
        <v>83</v>
      </c>
      <c r="W2508" t="s">
        <v>94</v>
      </c>
      <c r="X2508" t="s"/>
      <c r="Y2508" t="s">
        <v>85</v>
      </c>
      <c r="Z2508">
        <f>HYPERLINK("https://hotelmonitor-cachepage.eclerx.com/savepage/tk_1543901414821975_sr_2151.html","info")</f>
        <v/>
      </c>
      <c r="AA2508" t="n">
        <v>199528</v>
      </c>
      <c r="AB2508" t="s"/>
      <c r="AC2508" t="s"/>
      <c r="AD2508" t="s">
        <v>86</v>
      </c>
      <c r="AE2508" t="s"/>
      <c r="AF2508" t="s"/>
      <c r="AG2508" t="s"/>
      <c r="AH2508" t="s"/>
      <c r="AI2508" t="s"/>
      <c r="AJ2508" t="s"/>
      <c r="AK2508" t="s">
        <v>87</v>
      </c>
      <c r="AL2508" t="s"/>
      <c r="AM2508" t="s"/>
      <c r="AN2508" t="s">
        <v>87</v>
      </c>
      <c r="AO2508" t="s"/>
      <c r="AP2508" t="n">
        <v>1</v>
      </c>
      <c r="AQ2508" t="s">
        <v>88</v>
      </c>
      <c r="AR2508" t="s">
        <v>414</v>
      </c>
      <c r="AS2508" t="s"/>
      <c r="AT2508" t="s">
        <v>90</v>
      </c>
      <c r="AU2508" t="s"/>
      <c r="AV2508" t="s"/>
      <c r="AW2508" t="s"/>
      <c r="AX2508" t="s"/>
      <c r="AY2508" t="n">
        <v>2882743</v>
      </c>
      <c r="AZ2508" t="s">
        <v>413</v>
      </c>
      <c r="BA2508" t="s"/>
      <c r="BB2508" t="n">
        <v>28913</v>
      </c>
      <c r="BC2508" t="n">
        <v>10.008378</v>
      </c>
      <c r="BD2508" t="n">
        <v>53.554776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92</v>
      </c>
    </row>
    <row r="2509" spans="1:70">
      <c r="A2509" t="s">
        <v>97</v>
      </c>
      <c r="B2509" t="s">
        <v>71</v>
      </c>
      <c r="C2509" t="s">
        <v>98</v>
      </c>
      <c r="D2509" t="n">
        <v>2</v>
      </c>
      <c r="E2509" t="s">
        <v>410</v>
      </c>
      <c r="F2509" t="n">
        <v>2337506</v>
      </c>
      <c r="G2509" t="s">
        <v>74</v>
      </c>
      <c r="H2509" t="s">
        <v>75</v>
      </c>
      <c r="I2509" t="s"/>
      <c r="J2509" t="s">
        <v>74</v>
      </c>
      <c r="K2509" t="n">
        <v>269</v>
      </c>
      <c r="L2509" t="s">
        <v>76</v>
      </c>
      <c r="M2509" t="s"/>
      <c r="N2509" t="s">
        <v>426</v>
      </c>
      <c r="O2509" t="s">
        <v>78</v>
      </c>
      <c r="P2509" t="s">
        <v>410</v>
      </c>
      <c r="Q2509" t="s"/>
      <c r="R2509" t="s">
        <v>80</v>
      </c>
      <c r="S2509" t="s">
        <v>222</v>
      </c>
      <c r="T2509" t="s">
        <v>82</v>
      </c>
      <c r="U2509" t="s"/>
      <c r="V2509" t="s">
        <v>83</v>
      </c>
      <c r="W2509" t="s">
        <v>84</v>
      </c>
      <c r="X2509" t="s"/>
      <c r="Y2509" t="s">
        <v>85</v>
      </c>
      <c r="Z2509">
        <f>HYPERLINK("https://hotelmonitor-cachepage.eclerx.com/savepage/tk_1543901414821975_sr_2151.html","info")</f>
        <v/>
      </c>
      <c r="AA2509" t="n">
        <v>199528</v>
      </c>
      <c r="AB2509" t="s"/>
      <c r="AC2509" t="s"/>
      <c r="AD2509" t="s">
        <v>86</v>
      </c>
      <c r="AE2509" t="s"/>
      <c r="AF2509" t="s"/>
      <c r="AG2509" t="s"/>
      <c r="AH2509" t="s"/>
      <c r="AI2509" t="s"/>
      <c r="AJ2509" t="s"/>
      <c r="AK2509" t="s">
        <v>87</v>
      </c>
      <c r="AL2509" t="s"/>
      <c r="AM2509" t="s"/>
      <c r="AN2509" t="s">
        <v>87</v>
      </c>
      <c r="AO2509" t="s"/>
      <c r="AP2509" t="n">
        <v>1</v>
      </c>
      <c r="AQ2509" t="s">
        <v>88</v>
      </c>
      <c r="AR2509" t="s">
        <v>107</v>
      </c>
      <c r="AS2509" t="s"/>
      <c r="AT2509" t="s">
        <v>90</v>
      </c>
      <c r="AU2509" t="s"/>
      <c r="AV2509" t="s"/>
      <c r="AW2509" t="s"/>
      <c r="AX2509" t="s"/>
      <c r="AY2509" t="n">
        <v>2882743</v>
      </c>
      <c r="AZ2509" t="s">
        <v>413</v>
      </c>
      <c r="BA2509" t="s"/>
      <c r="BB2509" t="n">
        <v>28913</v>
      </c>
      <c r="BC2509" t="n">
        <v>10.008378</v>
      </c>
      <c r="BD2509" t="n">
        <v>53.554776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92</v>
      </c>
    </row>
    <row r="2510" spans="1:70">
      <c r="A2510" t="s">
        <v>97</v>
      </c>
      <c r="B2510" t="s">
        <v>71</v>
      </c>
      <c r="C2510" t="s">
        <v>98</v>
      </c>
      <c r="D2510" t="n">
        <v>2</v>
      </c>
      <c r="E2510" t="s">
        <v>410</v>
      </c>
      <c r="F2510" t="n">
        <v>2337506</v>
      </c>
      <c r="G2510" t="s">
        <v>74</v>
      </c>
      <c r="H2510" t="s">
        <v>75</v>
      </c>
      <c r="I2510" t="s"/>
      <c r="J2510" t="s">
        <v>74</v>
      </c>
      <c r="K2510" t="n">
        <v>276</v>
      </c>
      <c r="L2510" t="s">
        <v>76</v>
      </c>
      <c r="M2510" t="s"/>
      <c r="N2510" t="s">
        <v>440</v>
      </c>
      <c r="O2510" t="s">
        <v>78</v>
      </c>
      <c r="P2510" t="s">
        <v>410</v>
      </c>
      <c r="Q2510" t="s"/>
      <c r="R2510" t="s">
        <v>80</v>
      </c>
      <c r="S2510" t="s">
        <v>340</v>
      </c>
      <c r="T2510" t="s">
        <v>82</v>
      </c>
      <c r="U2510" t="s"/>
      <c r="V2510" t="s">
        <v>83</v>
      </c>
      <c r="W2510" t="s">
        <v>94</v>
      </c>
      <c r="X2510" t="s"/>
      <c r="Y2510" t="s">
        <v>85</v>
      </c>
      <c r="Z2510">
        <f>HYPERLINK("https://hotelmonitor-cachepage.eclerx.com/savepage/tk_1543901414821975_sr_2151.html","info")</f>
        <v/>
      </c>
      <c r="AA2510" t="n">
        <v>199528</v>
      </c>
      <c r="AB2510" t="s"/>
      <c r="AC2510" t="s"/>
      <c r="AD2510" t="s">
        <v>86</v>
      </c>
      <c r="AE2510" t="s"/>
      <c r="AF2510" t="s"/>
      <c r="AG2510" t="s"/>
      <c r="AH2510" t="s"/>
      <c r="AI2510" t="s"/>
      <c r="AJ2510" t="s"/>
      <c r="AK2510" t="s">
        <v>87</v>
      </c>
      <c r="AL2510" t="s"/>
      <c r="AM2510" t="s"/>
      <c r="AN2510" t="s">
        <v>87</v>
      </c>
      <c r="AO2510" t="s"/>
      <c r="AP2510" t="n">
        <v>1</v>
      </c>
      <c r="AQ2510" t="s">
        <v>88</v>
      </c>
      <c r="AR2510" t="s">
        <v>414</v>
      </c>
      <c r="AS2510" t="s"/>
      <c r="AT2510" t="s">
        <v>90</v>
      </c>
      <c r="AU2510" t="s"/>
      <c r="AV2510" t="s"/>
      <c r="AW2510" t="s"/>
      <c r="AX2510" t="s"/>
      <c r="AY2510" t="n">
        <v>2882743</v>
      </c>
      <c r="AZ2510" t="s">
        <v>413</v>
      </c>
      <c r="BA2510" t="s"/>
      <c r="BB2510" t="n">
        <v>28913</v>
      </c>
      <c r="BC2510" t="n">
        <v>10.008378</v>
      </c>
      <c r="BD2510" t="n">
        <v>53.554776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92</v>
      </c>
    </row>
    <row r="2511" spans="1:70">
      <c r="A2511" t="s">
        <v>97</v>
      </c>
      <c r="B2511" t="s">
        <v>71</v>
      </c>
      <c r="C2511" t="s">
        <v>98</v>
      </c>
      <c r="D2511" t="n">
        <v>2</v>
      </c>
      <c r="E2511" t="s">
        <v>410</v>
      </c>
      <c r="F2511" t="n">
        <v>2337506</v>
      </c>
      <c r="G2511" t="s">
        <v>74</v>
      </c>
      <c r="H2511" t="s">
        <v>75</v>
      </c>
      <c r="I2511" t="s"/>
      <c r="J2511" t="s">
        <v>74</v>
      </c>
      <c r="K2511" t="n">
        <v>287</v>
      </c>
      <c r="L2511" t="s">
        <v>76</v>
      </c>
      <c r="M2511" t="s"/>
      <c r="N2511" t="s">
        <v>440</v>
      </c>
      <c r="O2511" t="s">
        <v>78</v>
      </c>
      <c r="P2511" t="s">
        <v>410</v>
      </c>
      <c r="Q2511" t="s"/>
      <c r="R2511" t="s">
        <v>80</v>
      </c>
      <c r="S2511" t="s">
        <v>1052</v>
      </c>
      <c r="T2511" t="s">
        <v>82</v>
      </c>
      <c r="U2511" t="s"/>
      <c r="V2511" t="s">
        <v>83</v>
      </c>
      <c r="W2511" t="s">
        <v>84</v>
      </c>
      <c r="X2511" t="s"/>
      <c r="Y2511" t="s">
        <v>85</v>
      </c>
      <c r="Z2511">
        <f>HYPERLINK("https://hotelmonitor-cachepage.eclerx.com/savepage/tk_1543901414821975_sr_2151.html","info")</f>
        <v/>
      </c>
      <c r="AA2511" t="n">
        <v>199528</v>
      </c>
      <c r="AB2511" t="s"/>
      <c r="AC2511" t="s"/>
      <c r="AD2511" t="s">
        <v>86</v>
      </c>
      <c r="AE2511" t="s"/>
      <c r="AF2511" t="s"/>
      <c r="AG2511" t="s"/>
      <c r="AH2511" t="s"/>
      <c r="AI2511" t="s"/>
      <c r="AJ2511" t="s"/>
      <c r="AK2511" t="s">
        <v>87</v>
      </c>
      <c r="AL2511" t="s"/>
      <c r="AM2511" t="s"/>
      <c r="AN2511" t="s">
        <v>87</v>
      </c>
      <c r="AO2511" t="s"/>
      <c r="AP2511" t="n">
        <v>1</v>
      </c>
      <c r="AQ2511" t="s">
        <v>88</v>
      </c>
      <c r="AR2511" t="s">
        <v>414</v>
      </c>
      <c r="AS2511" t="s"/>
      <c r="AT2511" t="s">
        <v>90</v>
      </c>
      <c r="AU2511" t="s"/>
      <c r="AV2511" t="s"/>
      <c r="AW2511" t="s"/>
      <c r="AX2511" t="s"/>
      <c r="AY2511" t="n">
        <v>2882743</v>
      </c>
      <c r="AZ2511" t="s">
        <v>413</v>
      </c>
      <c r="BA2511" t="s"/>
      <c r="BB2511" t="n">
        <v>28913</v>
      </c>
      <c r="BC2511" t="n">
        <v>10.008378</v>
      </c>
      <c r="BD2511" t="n">
        <v>53.554776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92</v>
      </c>
    </row>
    <row r="2512" spans="1:70">
      <c r="A2512" t="s">
        <v>97</v>
      </c>
      <c r="B2512" t="s">
        <v>71</v>
      </c>
      <c r="C2512" t="s">
        <v>98</v>
      </c>
      <c r="D2512" t="n">
        <v>2</v>
      </c>
      <c r="E2512" t="s">
        <v>410</v>
      </c>
      <c r="F2512" t="n">
        <v>2337506</v>
      </c>
      <c r="G2512" t="s">
        <v>74</v>
      </c>
      <c r="H2512" t="s">
        <v>75</v>
      </c>
      <c r="I2512" t="s"/>
      <c r="J2512" t="s">
        <v>74</v>
      </c>
      <c r="K2512" t="n">
        <v>301</v>
      </c>
      <c r="L2512" t="s">
        <v>76</v>
      </c>
      <c r="M2512" t="s"/>
      <c r="N2512" t="s">
        <v>440</v>
      </c>
      <c r="O2512" t="s">
        <v>78</v>
      </c>
      <c r="P2512" t="s">
        <v>410</v>
      </c>
      <c r="Q2512" t="s"/>
      <c r="R2512" t="s">
        <v>80</v>
      </c>
      <c r="S2512" t="s">
        <v>1053</v>
      </c>
      <c r="T2512" t="s">
        <v>82</v>
      </c>
      <c r="U2512" t="s"/>
      <c r="V2512" t="s">
        <v>83</v>
      </c>
      <c r="W2512" t="s">
        <v>84</v>
      </c>
      <c r="X2512" t="s"/>
      <c r="Y2512" t="s">
        <v>85</v>
      </c>
      <c r="Z2512">
        <f>HYPERLINK("https://hotelmonitor-cachepage.eclerx.com/savepage/tk_1543901414821975_sr_2151.html","info")</f>
        <v/>
      </c>
      <c r="AA2512" t="n">
        <v>199528</v>
      </c>
      <c r="AB2512" t="s"/>
      <c r="AC2512" t="s"/>
      <c r="AD2512" t="s">
        <v>86</v>
      </c>
      <c r="AE2512" t="s"/>
      <c r="AF2512" t="s"/>
      <c r="AG2512" t="s"/>
      <c r="AH2512" t="s"/>
      <c r="AI2512" t="s"/>
      <c r="AJ2512" t="s"/>
      <c r="AK2512" t="s">
        <v>87</v>
      </c>
      <c r="AL2512" t="s"/>
      <c r="AM2512" t="s"/>
      <c r="AN2512" t="s">
        <v>87</v>
      </c>
      <c r="AO2512" t="s"/>
      <c r="AP2512" t="n">
        <v>1</v>
      </c>
      <c r="AQ2512" t="s">
        <v>88</v>
      </c>
      <c r="AR2512" t="s">
        <v>414</v>
      </c>
      <c r="AS2512" t="s"/>
      <c r="AT2512" t="s">
        <v>90</v>
      </c>
      <c r="AU2512" t="s"/>
      <c r="AV2512" t="s"/>
      <c r="AW2512" t="s"/>
      <c r="AX2512" t="s"/>
      <c r="AY2512" t="n">
        <v>2882743</v>
      </c>
      <c r="AZ2512" t="s">
        <v>413</v>
      </c>
      <c r="BA2512" t="s"/>
      <c r="BB2512" t="n">
        <v>28913</v>
      </c>
      <c r="BC2512" t="n">
        <v>10.008378</v>
      </c>
      <c r="BD2512" t="n">
        <v>53.554776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92</v>
      </c>
    </row>
    <row r="2513" spans="1:70">
      <c r="A2513" t="s">
        <v>97</v>
      </c>
      <c r="B2513" t="s">
        <v>71</v>
      </c>
      <c r="C2513" t="s">
        <v>98</v>
      </c>
      <c r="D2513" t="n">
        <v>2</v>
      </c>
      <c r="E2513" t="s">
        <v>410</v>
      </c>
      <c r="F2513" t="n">
        <v>2337506</v>
      </c>
      <c r="G2513" t="s">
        <v>74</v>
      </c>
      <c r="H2513" t="s">
        <v>75</v>
      </c>
      <c r="I2513" t="s"/>
      <c r="J2513" t="s">
        <v>74</v>
      </c>
      <c r="K2513" t="n">
        <v>312</v>
      </c>
      <c r="L2513" t="s">
        <v>76</v>
      </c>
      <c r="M2513" t="s"/>
      <c r="N2513" t="s">
        <v>440</v>
      </c>
      <c r="O2513" t="s">
        <v>78</v>
      </c>
      <c r="P2513" t="s">
        <v>410</v>
      </c>
      <c r="Q2513" t="s"/>
      <c r="R2513" t="s">
        <v>80</v>
      </c>
      <c r="S2513" t="s">
        <v>1054</v>
      </c>
      <c r="T2513" t="s">
        <v>82</v>
      </c>
      <c r="U2513" t="s"/>
      <c r="V2513" t="s">
        <v>83</v>
      </c>
      <c r="W2513" t="s">
        <v>84</v>
      </c>
      <c r="X2513" t="s"/>
      <c r="Y2513" t="s">
        <v>85</v>
      </c>
      <c r="Z2513">
        <f>HYPERLINK("https://hotelmonitor-cachepage.eclerx.com/savepage/tk_1543901414821975_sr_2151.html","info")</f>
        <v/>
      </c>
      <c r="AA2513" t="n">
        <v>199528</v>
      </c>
      <c r="AB2513" t="s"/>
      <c r="AC2513" t="s"/>
      <c r="AD2513" t="s">
        <v>86</v>
      </c>
      <c r="AE2513" t="s"/>
      <c r="AF2513" t="s"/>
      <c r="AG2513" t="s"/>
      <c r="AH2513" t="s"/>
      <c r="AI2513" t="s"/>
      <c r="AJ2513" t="s"/>
      <c r="AK2513" t="s">
        <v>87</v>
      </c>
      <c r="AL2513" t="s"/>
      <c r="AM2513" t="s"/>
      <c r="AN2513" t="s">
        <v>87</v>
      </c>
      <c r="AO2513" t="s"/>
      <c r="AP2513" t="n">
        <v>1</v>
      </c>
      <c r="AQ2513" t="s">
        <v>88</v>
      </c>
      <c r="AR2513" t="s">
        <v>414</v>
      </c>
      <c r="AS2513" t="s"/>
      <c r="AT2513" t="s">
        <v>90</v>
      </c>
      <c r="AU2513" t="s"/>
      <c r="AV2513" t="s"/>
      <c r="AW2513" t="s"/>
      <c r="AX2513" t="s"/>
      <c r="AY2513" t="n">
        <v>2882743</v>
      </c>
      <c r="AZ2513" t="s">
        <v>413</v>
      </c>
      <c r="BA2513" t="s"/>
      <c r="BB2513" t="n">
        <v>28913</v>
      </c>
      <c r="BC2513" t="n">
        <v>10.008378</v>
      </c>
      <c r="BD2513" t="n">
        <v>53.554776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92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824</v>
      </c>
      <c r="F2514" t="n">
        <v>894166</v>
      </c>
      <c r="G2514" t="s">
        <v>74</v>
      </c>
      <c r="H2514" t="s">
        <v>75</v>
      </c>
      <c r="I2514" t="s"/>
      <c r="J2514" t="s">
        <v>74</v>
      </c>
      <c r="K2514" t="n">
        <v>74</v>
      </c>
      <c r="L2514" t="s">
        <v>76</v>
      </c>
      <c r="M2514" t="s"/>
      <c r="N2514" t="s">
        <v>111</v>
      </c>
      <c r="O2514" t="s">
        <v>78</v>
      </c>
      <c r="P2514" t="s">
        <v>825</v>
      </c>
      <c r="Q2514" t="s"/>
      <c r="R2514" t="s">
        <v>80</v>
      </c>
      <c r="S2514" t="s">
        <v>609</v>
      </c>
      <c r="T2514" t="s">
        <v>82</v>
      </c>
      <c r="U2514" t="s"/>
      <c r="V2514" t="s">
        <v>83</v>
      </c>
      <c r="W2514" t="s">
        <v>94</v>
      </c>
      <c r="X2514" t="s"/>
      <c r="Y2514" t="s">
        <v>85</v>
      </c>
      <c r="Z2514">
        <f>HYPERLINK("https://hotelmonitor-cachepage.eclerx.com/savepage/tk_15439117368875203_sr_2152.html","info")</f>
        <v/>
      </c>
      <c r="AA2514" t="n">
        <v>161361</v>
      </c>
      <c r="AB2514" t="s"/>
      <c r="AC2514" t="s"/>
      <c r="AD2514" t="s">
        <v>86</v>
      </c>
      <c r="AE2514" t="s"/>
      <c r="AF2514" t="s"/>
      <c r="AG2514" t="s"/>
      <c r="AH2514" t="s"/>
      <c r="AI2514" t="s"/>
      <c r="AJ2514" t="s"/>
      <c r="AK2514" t="s">
        <v>87</v>
      </c>
      <c r="AL2514" t="s"/>
      <c r="AM2514" t="s"/>
      <c r="AN2514" t="s">
        <v>87</v>
      </c>
      <c r="AO2514" t="s"/>
      <c r="AP2514" t="n">
        <v>113</v>
      </c>
      <c r="AQ2514" t="s">
        <v>88</v>
      </c>
      <c r="AR2514" t="s">
        <v>113</v>
      </c>
      <c r="AS2514" t="s"/>
      <c r="AT2514" t="s">
        <v>90</v>
      </c>
      <c r="AU2514" t="s"/>
      <c r="AV2514" t="s"/>
      <c r="AW2514" t="s"/>
      <c r="AX2514" t="s"/>
      <c r="AY2514" t="n">
        <v>2311816</v>
      </c>
      <c r="AZ2514" t="s">
        <v>827</v>
      </c>
      <c r="BA2514" t="s"/>
      <c r="BB2514" t="n">
        <v>97376</v>
      </c>
      <c r="BC2514" t="n">
        <v>10.022674</v>
      </c>
      <c r="BD2514" t="n">
        <v>53.550896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92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824</v>
      </c>
      <c r="F2515" t="n">
        <v>894166</v>
      </c>
      <c r="G2515" t="s">
        <v>74</v>
      </c>
      <c r="H2515" t="s">
        <v>75</v>
      </c>
      <c r="I2515" t="s"/>
      <c r="J2515" t="s">
        <v>74</v>
      </c>
      <c r="K2515" t="n">
        <v>75</v>
      </c>
      <c r="L2515" t="s">
        <v>76</v>
      </c>
      <c r="M2515" t="s"/>
      <c r="N2515" t="s">
        <v>144</v>
      </c>
      <c r="O2515" t="s">
        <v>78</v>
      </c>
      <c r="P2515" t="s">
        <v>825</v>
      </c>
      <c r="Q2515" t="s"/>
      <c r="R2515" t="s">
        <v>80</v>
      </c>
      <c r="S2515" t="s">
        <v>139</v>
      </c>
      <c r="T2515" t="s">
        <v>82</v>
      </c>
      <c r="U2515" t="s"/>
      <c r="V2515" t="s">
        <v>83</v>
      </c>
      <c r="W2515" t="s">
        <v>94</v>
      </c>
      <c r="X2515" t="s"/>
      <c r="Y2515" t="s">
        <v>85</v>
      </c>
      <c r="Z2515">
        <f>HYPERLINK("https://hotelmonitor-cachepage.eclerx.com/savepage/tk_15439117368875203_sr_2152.html","info")</f>
        <v/>
      </c>
      <c r="AA2515" t="n">
        <v>161361</v>
      </c>
      <c r="AB2515" t="s"/>
      <c r="AC2515" t="s"/>
      <c r="AD2515" t="s">
        <v>86</v>
      </c>
      <c r="AE2515" t="s"/>
      <c r="AF2515" t="s"/>
      <c r="AG2515" t="s"/>
      <c r="AH2515" t="s"/>
      <c r="AI2515" t="s"/>
      <c r="AJ2515" t="s"/>
      <c r="AK2515" t="s">
        <v>87</v>
      </c>
      <c r="AL2515" t="s"/>
      <c r="AM2515" t="s"/>
      <c r="AN2515" t="s">
        <v>87</v>
      </c>
      <c r="AO2515" t="s"/>
      <c r="AP2515" t="n">
        <v>113</v>
      </c>
      <c r="AQ2515" t="s">
        <v>88</v>
      </c>
      <c r="AR2515" t="s">
        <v>103</v>
      </c>
      <c r="AS2515" t="s"/>
      <c r="AT2515" t="s">
        <v>90</v>
      </c>
      <c r="AU2515" t="s"/>
      <c r="AV2515" t="s"/>
      <c r="AW2515" t="s"/>
      <c r="AX2515" t="s"/>
      <c r="AY2515" t="n">
        <v>2311816</v>
      </c>
      <c r="AZ2515" t="s">
        <v>827</v>
      </c>
      <c r="BA2515" t="s"/>
      <c r="BB2515" t="n">
        <v>97376</v>
      </c>
      <c r="BC2515" t="n">
        <v>10.022674</v>
      </c>
      <c r="BD2515" t="n">
        <v>53.550896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92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824</v>
      </c>
      <c r="F2516" t="n">
        <v>894166</v>
      </c>
      <c r="G2516" t="s">
        <v>74</v>
      </c>
      <c r="H2516" t="s">
        <v>75</v>
      </c>
      <c r="I2516" t="s"/>
      <c r="J2516" t="s">
        <v>74</v>
      </c>
      <c r="K2516" t="n">
        <v>78</v>
      </c>
      <c r="L2516" t="s">
        <v>76</v>
      </c>
      <c r="M2516" t="s"/>
      <c r="N2516" t="s">
        <v>309</v>
      </c>
      <c r="O2516" t="s">
        <v>78</v>
      </c>
      <c r="P2516" t="s">
        <v>825</v>
      </c>
      <c r="Q2516" t="s"/>
      <c r="R2516" t="s">
        <v>80</v>
      </c>
      <c r="S2516" t="s">
        <v>307</v>
      </c>
      <c r="T2516" t="s">
        <v>82</v>
      </c>
      <c r="U2516" t="s"/>
      <c r="V2516" t="s">
        <v>83</v>
      </c>
      <c r="W2516" t="s">
        <v>84</v>
      </c>
      <c r="X2516" t="s"/>
      <c r="Y2516" t="s">
        <v>85</v>
      </c>
      <c r="Z2516">
        <f>HYPERLINK("https://hotelmonitor-cachepage.eclerx.com/savepage/tk_15439117368875203_sr_2152.html","info")</f>
        <v/>
      </c>
      <c r="AA2516" t="n">
        <v>161361</v>
      </c>
      <c r="AB2516" t="s"/>
      <c r="AC2516" t="s"/>
      <c r="AD2516" t="s">
        <v>86</v>
      </c>
      <c r="AE2516" t="s"/>
      <c r="AF2516" t="s"/>
      <c r="AG2516" t="s"/>
      <c r="AH2516" t="s"/>
      <c r="AI2516" t="s"/>
      <c r="AJ2516" t="s"/>
      <c r="AK2516" t="s">
        <v>87</v>
      </c>
      <c r="AL2516" t="s"/>
      <c r="AM2516" t="s"/>
      <c r="AN2516" t="s">
        <v>87</v>
      </c>
      <c r="AO2516" t="s"/>
      <c r="AP2516" t="n">
        <v>113</v>
      </c>
      <c r="AQ2516" t="s">
        <v>88</v>
      </c>
      <c r="AR2516" t="s">
        <v>89</v>
      </c>
      <c r="AS2516" t="s"/>
      <c r="AT2516" t="s">
        <v>90</v>
      </c>
      <c r="AU2516" t="s"/>
      <c r="AV2516" t="s"/>
      <c r="AW2516" t="s"/>
      <c r="AX2516" t="s"/>
      <c r="AY2516" t="n">
        <v>2311816</v>
      </c>
      <c r="AZ2516" t="s">
        <v>827</v>
      </c>
      <c r="BA2516" t="s"/>
      <c r="BB2516" t="n">
        <v>97376</v>
      </c>
      <c r="BC2516" t="n">
        <v>10.022674</v>
      </c>
      <c r="BD2516" t="n">
        <v>53.550896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92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824</v>
      </c>
      <c r="F2517" t="n">
        <v>894166</v>
      </c>
      <c r="G2517" t="s">
        <v>74</v>
      </c>
      <c r="H2517" t="s">
        <v>75</v>
      </c>
      <c r="I2517" t="s"/>
      <c r="J2517" t="s">
        <v>74</v>
      </c>
      <c r="K2517" t="n">
        <v>78</v>
      </c>
      <c r="L2517" t="s">
        <v>76</v>
      </c>
      <c r="M2517" t="s"/>
      <c r="N2517" t="s">
        <v>305</v>
      </c>
      <c r="O2517" t="s">
        <v>78</v>
      </c>
      <c r="P2517" t="s">
        <v>825</v>
      </c>
      <c r="Q2517" t="s"/>
      <c r="R2517" t="s">
        <v>80</v>
      </c>
      <c r="S2517" t="s">
        <v>307</v>
      </c>
      <c r="T2517" t="s">
        <v>82</v>
      </c>
      <c r="U2517" t="s"/>
      <c r="V2517" t="s">
        <v>83</v>
      </c>
      <c r="W2517" t="s">
        <v>84</v>
      </c>
      <c r="X2517" t="s"/>
      <c r="Y2517" t="s">
        <v>85</v>
      </c>
      <c r="Z2517">
        <f>HYPERLINK("https://hotelmonitor-cachepage.eclerx.com/savepage/tk_15439117368875203_sr_2152.html","info")</f>
        <v/>
      </c>
      <c r="AA2517" t="n">
        <v>161361</v>
      </c>
      <c r="AB2517" t="s"/>
      <c r="AC2517" t="s"/>
      <c r="AD2517" t="s">
        <v>86</v>
      </c>
      <c r="AE2517" t="s"/>
      <c r="AF2517" t="s"/>
      <c r="AG2517" t="s"/>
      <c r="AH2517" t="s"/>
      <c r="AI2517" t="s"/>
      <c r="AJ2517" t="s"/>
      <c r="AK2517" t="s">
        <v>87</v>
      </c>
      <c r="AL2517" t="s"/>
      <c r="AM2517" t="s"/>
      <c r="AN2517" t="s">
        <v>87</v>
      </c>
      <c r="AO2517" t="s"/>
      <c r="AP2517" t="n">
        <v>113</v>
      </c>
      <c r="AQ2517" t="s">
        <v>88</v>
      </c>
      <c r="AR2517" t="s">
        <v>119</v>
      </c>
      <c r="AS2517" t="s"/>
      <c r="AT2517" t="s">
        <v>90</v>
      </c>
      <c r="AU2517" t="s"/>
      <c r="AV2517" t="s"/>
      <c r="AW2517" t="s"/>
      <c r="AX2517" t="s"/>
      <c r="AY2517" t="n">
        <v>2311816</v>
      </c>
      <c r="AZ2517" t="s">
        <v>827</v>
      </c>
      <c r="BA2517" t="s"/>
      <c r="BB2517" t="n">
        <v>97376</v>
      </c>
      <c r="BC2517" t="n">
        <v>10.022674</v>
      </c>
      <c r="BD2517" t="n">
        <v>53.550896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92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824</v>
      </c>
      <c r="F2518" t="n">
        <v>894166</v>
      </c>
      <c r="G2518" t="s">
        <v>74</v>
      </c>
      <c r="H2518" t="s">
        <v>75</v>
      </c>
      <c r="I2518" t="s"/>
      <c r="J2518" t="s">
        <v>74</v>
      </c>
      <c r="K2518" t="n">
        <v>78</v>
      </c>
      <c r="L2518" t="s">
        <v>76</v>
      </c>
      <c r="M2518" t="s"/>
      <c r="N2518" t="s">
        <v>305</v>
      </c>
      <c r="O2518" t="s">
        <v>78</v>
      </c>
      <c r="P2518" t="s">
        <v>825</v>
      </c>
      <c r="Q2518" t="s"/>
      <c r="R2518" t="s">
        <v>80</v>
      </c>
      <c r="S2518" t="s">
        <v>307</v>
      </c>
      <c r="T2518" t="s">
        <v>82</v>
      </c>
      <c r="U2518" t="s"/>
      <c r="V2518" t="s">
        <v>83</v>
      </c>
      <c r="W2518" t="s">
        <v>84</v>
      </c>
      <c r="X2518" t="s"/>
      <c r="Y2518" t="s">
        <v>85</v>
      </c>
      <c r="Z2518">
        <f>HYPERLINK("https://hotelmonitor-cachepage.eclerx.com/savepage/tk_15439117368875203_sr_2152.html","info")</f>
        <v/>
      </c>
      <c r="AA2518" t="n">
        <v>161361</v>
      </c>
      <c r="AB2518" t="s"/>
      <c r="AC2518" t="s"/>
      <c r="AD2518" t="s">
        <v>86</v>
      </c>
      <c r="AE2518" t="s"/>
      <c r="AF2518" t="s"/>
      <c r="AG2518" t="s"/>
      <c r="AH2518" t="s"/>
      <c r="AI2518" t="s"/>
      <c r="AJ2518" t="s"/>
      <c r="AK2518" t="s">
        <v>87</v>
      </c>
      <c r="AL2518" t="s"/>
      <c r="AM2518" t="s"/>
      <c r="AN2518" t="s">
        <v>87</v>
      </c>
      <c r="AO2518" t="s"/>
      <c r="AP2518" t="n">
        <v>113</v>
      </c>
      <c r="AQ2518" t="s">
        <v>88</v>
      </c>
      <c r="AR2518" t="s">
        <v>140</v>
      </c>
      <c r="AS2518" t="s"/>
      <c r="AT2518" t="s">
        <v>90</v>
      </c>
      <c r="AU2518" t="s"/>
      <c r="AV2518" t="s"/>
      <c r="AW2518" t="s"/>
      <c r="AX2518" t="s"/>
      <c r="AY2518" t="n">
        <v>2311816</v>
      </c>
      <c r="AZ2518" t="s">
        <v>827</v>
      </c>
      <c r="BA2518" t="s"/>
      <c r="BB2518" t="n">
        <v>97376</v>
      </c>
      <c r="BC2518" t="n">
        <v>10.022674</v>
      </c>
      <c r="BD2518" t="n">
        <v>53.550896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92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824</v>
      </c>
      <c r="F2519" t="n">
        <v>894166</v>
      </c>
      <c r="G2519" t="s">
        <v>74</v>
      </c>
      <c r="H2519" t="s">
        <v>75</v>
      </c>
      <c r="I2519" t="s"/>
      <c r="J2519" t="s">
        <v>74</v>
      </c>
      <c r="K2519" t="n">
        <v>82</v>
      </c>
      <c r="L2519" t="s">
        <v>76</v>
      </c>
      <c r="M2519" t="s"/>
      <c r="N2519" t="s">
        <v>144</v>
      </c>
      <c r="O2519" t="s">
        <v>78</v>
      </c>
      <c r="P2519" t="s">
        <v>825</v>
      </c>
      <c r="Q2519" t="s"/>
      <c r="R2519" t="s">
        <v>80</v>
      </c>
      <c r="S2519" t="s">
        <v>118</v>
      </c>
      <c r="T2519" t="s">
        <v>82</v>
      </c>
      <c r="U2519" t="s"/>
      <c r="V2519" t="s">
        <v>83</v>
      </c>
      <c r="W2519" t="s">
        <v>94</v>
      </c>
      <c r="X2519" t="s"/>
      <c r="Y2519" t="s">
        <v>85</v>
      </c>
      <c r="Z2519">
        <f>HYPERLINK("https://hotelmonitor-cachepage.eclerx.com/savepage/tk_15439117368875203_sr_2152.html","info")</f>
        <v/>
      </c>
      <c r="AA2519" t="n">
        <v>161361</v>
      </c>
      <c r="AB2519" t="s"/>
      <c r="AC2519" t="s"/>
      <c r="AD2519" t="s">
        <v>86</v>
      </c>
      <c r="AE2519" t="s"/>
      <c r="AF2519" t="s"/>
      <c r="AG2519" t="s"/>
      <c r="AH2519" t="s"/>
      <c r="AI2519" t="s"/>
      <c r="AJ2519" t="s"/>
      <c r="AK2519" t="s">
        <v>87</v>
      </c>
      <c r="AL2519" t="s"/>
      <c r="AM2519" t="s"/>
      <c r="AN2519" t="s">
        <v>87</v>
      </c>
      <c r="AO2519" t="s"/>
      <c r="AP2519" t="n">
        <v>113</v>
      </c>
      <c r="AQ2519" t="s">
        <v>88</v>
      </c>
      <c r="AR2519" t="s">
        <v>103</v>
      </c>
      <c r="AS2519" t="s"/>
      <c r="AT2519" t="s">
        <v>90</v>
      </c>
      <c r="AU2519" t="s"/>
      <c r="AV2519" t="s"/>
      <c r="AW2519" t="s"/>
      <c r="AX2519" t="s"/>
      <c r="AY2519" t="n">
        <v>2311816</v>
      </c>
      <c r="AZ2519" t="s">
        <v>827</v>
      </c>
      <c r="BA2519" t="s"/>
      <c r="BB2519" t="n">
        <v>97376</v>
      </c>
      <c r="BC2519" t="n">
        <v>10.022674</v>
      </c>
      <c r="BD2519" t="n">
        <v>53.550896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92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824</v>
      </c>
      <c r="F2520" t="n">
        <v>894166</v>
      </c>
      <c r="G2520" t="s">
        <v>74</v>
      </c>
      <c r="H2520" t="s">
        <v>75</v>
      </c>
      <c r="I2520" t="s"/>
      <c r="J2520" t="s">
        <v>74</v>
      </c>
      <c r="K2520" t="n">
        <v>82</v>
      </c>
      <c r="L2520" t="s">
        <v>76</v>
      </c>
      <c r="M2520" t="s"/>
      <c r="N2520" t="s">
        <v>77</v>
      </c>
      <c r="O2520" t="s">
        <v>78</v>
      </c>
      <c r="P2520" t="s">
        <v>825</v>
      </c>
      <c r="Q2520" t="s"/>
      <c r="R2520" t="s">
        <v>80</v>
      </c>
      <c r="S2520" t="s">
        <v>118</v>
      </c>
      <c r="T2520" t="s">
        <v>82</v>
      </c>
      <c r="U2520" t="s"/>
      <c r="V2520" t="s">
        <v>83</v>
      </c>
      <c r="W2520" t="s">
        <v>94</v>
      </c>
      <c r="X2520" t="s"/>
      <c r="Y2520" t="s">
        <v>85</v>
      </c>
      <c r="Z2520">
        <f>HYPERLINK("https://hotelmonitor-cachepage.eclerx.com/savepage/tk_15439117368875203_sr_2152.html","info")</f>
        <v/>
      </c>
      <c r="AA2520" t="n">
        <v>161361</v>
      </c>
      <c r="AB2520" t="s"/>
      <c r="AC2520" t="s"/>
      <c r="AD2520" t="s">
        <v>86</v>
      </c>
      <c r="AE2520" t="s"/>
      <c r="AF2520" t="s"/>
      <c r="AG2520" t="s"/>
      <c r="AH2520" t="s"/>
      <c r="AI2520" t="s"/>
      <c r="AJ2520" t="s"/>
      <c r="AK2520" t="s">
        <v>87</v>
      </c>
      <c r="AL2520" t="s"/>
      <c r="AM2520" t="s"/>
      <c r="AN2520" t="s">
        <v>87</v>
      </c>
      <c r="AO2520" t="s"/>
      <c r="AP2520" t="n">
        <v>113</v>
      </c>
      <c r="AQ2520" t="s">
        <v>88</v>
      </c>
      <c r="AR2520" t="s">
        <v>119</v>
      </c>
      <c r="AS2520" t="s"/>
      <c r="AT2520" t="s">
        <v>90</v>
      </c>
      <c r="AU2520" t="s"/>
      <c r="AV2520" t="s"/>
      <c r="AW2520" t="s"/>
      <c r="AX2520" t="s"/>
      <c r="AY2520" t="n">
        <v>2311816</v>
      </c>
      <c r="AZ2520" t="s">
        <v>827</v>
      </c>
      <c r="BA2520" t="s"/>
      <c r="BB2520" t="n">
        <v>97376</v>
      </c>
      <c r="BC2520" t="n">
        <v>10.022674</v>
      </c>
      <c r="BD2520" t="n">
        <v>53.550896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92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824</v>
      </c>
      <c r="F2521" t="n">
        <v>894166</v>
      </c>
      <c r="G2521" t="s">
        <v>74</v>
      </c>
      <c r="H2521" t="s">
        <v>75</v>
      </c>
      <c r="I2521" t="s"/>
      <c r="J2521" t="s">
        <v>74</v>
      </c>
      <c r="K2521" t="n">
        <v>84</v>
      </c>
      <c r="L2521" t="s">
        <v>76</v>
      </c>
      <c r="M2521" t="s"/>
      <c r="N2521" t="s">
        <v>145</v>
      </c>
      <c r="O2521" t="s">
        <v>78</v>
      </c>
      <c r="P2521" t="s">
        <v>825</v>
      </c>
      <c r="Q2521" t="s"/>
      <c r="R2521" t="s">
        <v>80</v>
      </c>
      <c r="S2521" t="s">
        <v>123</v>
      </c>
      <c r="T2521" t="s">
        <v>82</v>
      </c>
      <c r="U2521" t="s"/>
      <c r="V2521" t="s">
        <v>83</v>
      </c>
      <c r="W2521" t="s">
        <v>94</v>
      </c>
      <c r="X2521" t="s"/>
      <c r="Y2521" t="s">
        <v>85</v>
      </c>
      <c r="Z2521">
        <f>HYPERLINK("https://hotelmonitor-cachepage.eclerx.com/savepage/tk_15439117368875203_sr_2152.html","info")</f>
        <v/>
      </c>
      <c r="AA2521" t="n">
        <v>161361</v>
      </c>
      <c r="AB2521" t="s"/>
      <c r="AC2521" t="s"/>
      <c r="AD2521" t="s">
        <v>86</v>
      </c>
      <c r="AE2521" t="s"/>
      <c r="AF2521" t="s"/>
      <c r="AG2521" t="s"/>
      <c r="AH2521" t="s"/>
      <c r="AI2521" t="s"/>
      <c r="AJ2521" t="s"/>
      <c r="AK2521" t="s">
        <v>87</v>
      </c>
      <c r="AL2521" t="s"/>
      <c r="AM2521" t="s"/>
      <c r="AN2521" t="s">
        <v>87</v>
      </c>
      <c r="AO2521" t="s"/>
      <c r="AP2521" t="n">
        <v>113</v>
      </c>
      <c r="AQ2521" t="s">
        <v>88</v>
      </c>
      <c r="AR2521" t="s">
        <v>121</v>
      </c>
      <c r="AS2521" t="s"/>
      <c r="AT2521" t="s">
        <v>90</v>
      </c>
      <c r="AU2521" t="s"/>
      <c r="AV2521" t="s"/>
      <c r="AW2521" t="s"/>
      <c r="AX2521" t="s"/>
      <c r="AY2521" t="n">
        <v>2311816</v>
      </c>
      <c r="AZ2521" t="s">
        <v>827</v>
      </c>
      <c r="BA2521" t="s"/>
      <c r="BB2521" t="n">
        <v>97376</v>
      </c>
      <c r="BC2521" t="n">
        <v>10.022674</v>
      </c>
      <c r="BD2521" t="n">
        <v>53.550896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92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824</v>
      </c>
      <c r="F2522" t="n">
        <v>894166</v>
      </c>
      <c r="G2522" t="s">
        <v>74</v>
      </c>
      <c r="H2522" t="s">
        <v>75</v>
      </c>
      <c r="I2522" t="s"/>
      <c r="J2522" t="s">
        <v>74</v>
      </c>
      <c r="K2522" t="n">
        <v>84</v>
      </c>
      <c r="L2522" t="s">
        <v>76</v>
      </c>
      <c r="M2522" t="s"/>
      <c r="N2522" t="s">
        <v>77</v>
      </c>
      <c r="O2522" t="s">
        <v>78</v>
      </c>
      <c r="P2522" t="s">
        <v>825</v>
      </c>
      <c r="Q2522" t="s"/>
      <c r="R2522" t="s">
        <v>80</v>
      </c>
      <c r="S2522" t="s">
        <v>123</v>
      </c>
      <c r="T2522" t="s">
        <v>82</v>
      </c>
      <c r="U2522" t="s"/>
      <c r="V2522" t="s">
        <v>83</v>
      </c>
      <c r="W2522" t="s">
        <v>94</v>
      </c>
      <c r="X2522" t="s"/>
      <c r="Y2522" t="s">
        <v>85</v>
      </c>
      <c r="Z2522">
        <f>HYPERLINK("https://hotelmonitor-cachepage.eclerx.com/savepage/tk_15439117368875203_sr_2152.html","info")</f>
        <v/>
      </c>
      <c r="AA2522" t="n">
        <v>161361</v>
      </c>
      <c r="AB2522" t="s"/>
      <c r="AC2522" t="s"/>
      <c r="AD2522" t="s">
        <v>86</v>
      </c>
      <c r="AE2522" t="s"/>
      <c r="AF2522" t="s"/>
      <c r="AG2522" t="s"/>
      <c r="AH2522" t="s"/>
      <c r="AI2522" t="s"/>
      <c r="AJ2522" t="s"/>
      <c r="AK2522" t="s">
        <v>87</v>
      </c>
      <c r="AL2522" t="s"/>
      <c r="AM2522" t="s"/>
      <c r="AN2522" t="s">
        <v>87</v>
      </c>
      <c r="AO2522" t="s"/>
      <c r="AP2522" t="n">
        <v>113</v>
      </c>
      <c r="AQ2522" t="s">
        <v>88</v>
      </c>
      <c r="AR2522" t="s">
        <v>124</v>
      </c>
      <c r="AS2522" t="s"/>
      <c r="AT2522" t="s">
        <v>90</v>
      </c>
      <c r="AU2522" t="s"/>
      <c r="AV2522" t="s"/>
      <c r="AW2522" t="s"/>
      <c r="AX2522" t="s"/>
      <c r="AY2522" t="n">
        <v>2311816</v>
      </c>
      <c r="AZ2522" t="s">
        <v>827</v>
      </c>
      <c r="BA2522" t="s"/>
      <c r="BB2522" t="n">
        <v>97376</v>
      </c>
      <c r="BC2522" t="n">
        <v>10.022674</v>
      </c>
      <c r="BD2522" t="n">
        <v>53.550896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92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824</v>
      </c>
      <c r="F2523" t="n">
        <v>894166</v>
      </c>
      <c r="G2523" t="s">
        <v>74</v>
      </c>
      <c r="H2523" t="s">
        <v>75</v>
      </c>
      <c r="I2523" t="s"/>
      <c r="J2523" t="s">
        <v>74</v>
      </c>
      <c r="K2523" t="n">
        <v>87</v>
      </c>
      <c r="L2523" t="s">
        <v>76</v>
      </c>
      <c r="M2523" t="s"/>
      <c r="N2523" t="s">
        <v>266</v>
      </c>
      <c r="O2523" t="s">
        <v>78</v>
      </c>
      <c r="P2523" t="s">
        <v>825</v>
      </c>
      <c r="Q2523" t="s"/>
      <c r="R2523" t="s">
        <v>80</v>
      </c>
      <c r="S2523" t="s">
        <v>146</v>
      </c>
      <c r="T2523" t="s">
        <v>82</v>
      </c>
      <c r="U2523" t="s"/>
      <c r="V2523" t="s">
        <v>83</v>
      </c>
      <c r="W2523" t="s">
        <v>94</v>
      </c>
      <c r="X2523" t="s"/>
      <c r="Y2523" t="s">
        <v>85</v>
      </c>
      <c r="Z2523">
        <f>HYPERLINK("https://hotelmonitor-cachepage.eclerx.com/savepage/tk_15439117368875203_sr_2152.html","info")</f>
        <v/>
      </c>
      <c r="AA2523" t="n">
        <v>161361</v>
      </c>
      <c r="AB2523" t="s"/>
      <c r="AC2523" t="s"/>
      <c r="AD2523" t="s">
        <v>86</v>
      </c>
      <c r="AE2523" t="s"/>
      <c r="AF2523" t="s"/>
      <c r="AG2523" t="s"/>
      <c r="AH2523" t="s"/>
      <c r="AI2523" t="s"/>
      <c r="AJ2523" t="s"/>
      <c r="AK2523" t="s">
        <v>87</v>
      </c>
      <c r="AL2523" t="s"/>
      <c r="AM2523" t="s"/>
      <c r="AN2523" t="s">
        <v>87</v>
      </c>
      <c r="AO2523" t="s"/>
      <c r="AP2523" t="n">
        <v>113</v>
      </c>
      <c r="AQ2523" t="s">
        <v>88</v>
      </c>
      <c r="AR2523" t="s">
        <v>110</v>
      </c>
      <c r="AS2523" t="s"/>
      <c r="AT2523" t="s">
        <v>90</v>
      </c>
      <c r="AU2523" t="s"/>
      <c r="AV2523" t="s"/>
      <c r="AW2523" t="s"/>
      <c r="AX2523" t="s"/>
      <c r="AY2523" t="n">
        <v>2311816</v>
      </c>
      <c r="AZ2523" t="s">
        <v>827</v>
      </c>
      <c r="BA2523" t="s"/>
      <c r="BB2523" t="n">
        <v>97376</v>
      </c>
      <c r="BC2523" t="n">
        <v>10.022674</v>
      </c>
      <c r="BD2523" t="n">
        <v>53.550896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92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824</v>
      </c>
      <c r="F2524" t="n">
        <v>894166</v>
      </c>
      <c r="G2524" t="s">
        <v>74</v>
      </c>
      <c r="H2524" t="s">
        <v>75</v>
      </c>
      <c r="I2524" t="s"/>
      <c r="J2524" t="s">
        <v>74</v>
      </c>
      <c r="K2524" t="n">
        <v>87</v>
      </c>
      <c r="L2524" t="s">
        <v>76</v>
      </c>
      <c r="M2524" t="s"/>
      <c r="N2524" t="s">
        <v>93</v>
      </c>
      <c r="O2524" t="s">
        <v>78</v>
      </c>
      <c r="P2524" t="s">
        <v>825</v>
      </c>
      <c r="Q2524" t="s"/>
      <c r="R2524" t="s">
        <v>80</v>
      </c>
      <c r="S2524" t="s">
        <v>146</v>
      </c>
      <c r="T2524" t="s">
        <v>82</v>
      </c>
      <c r="U2524" t="s"/>
      <c r="V2524" t="s">
        <v>83</v>
      </c>
      <c r="W2524" t="s">
        <v>94</v>
      </c>
      <c r="X2524" t="s"/>
      <c r="Y2524" t="s">
        <v>85</v>
      </c>
      <c r="Z2524">
        <f>HYPERLINK("https://hotelmonitor-cachepage.eclerx.com/savepage/tk_15439117368875203_sr_2152.html","info")</f>
        <v/>
      </c>
      <c r="AA2524" t="n">
        <v>161361</v>
      </c>
      <c r="AB2524" t="s"/>
      <c r="AC2524" t="s"/>
      <c r="AD2524" t="s">
        <v>86</v>
      </c>
      <c r="AE2524" t="s"/>
      <c r="AF2524" t="s"/>
      <c r="AG2524" t="s"/>
      <c r="AH2524" t="s"/>
      <c r="AI2524" t="s"/>
      <c r="AJ2524" t="s"/>
      <c r="AK2524" t="s">
        <v>87</v>
      </c>
      <c r="AL2524" t="s"/>
      <c r="AM2524" t="s"/>
      <c r="AN2524" t="s">
        <v>87</v>
      </c>
      <c r="AO2524" t="s"/>
      <c r="AP2524" t="n">
        <v>113</v>
      </c>
      <c r="AQ2524" t="s">
        <v>88</v>
      </c>
      <c r="AR2524" t="s">
        <v>89</v>
      </c>
      <c r="AS2524" t="s"/>
      <c r="AT2524" t="s">
        <v>90</v>
      </c>
      <c r="AU2524" t="s"/>
      <c r="AV2524" t="s"/>
      <c r="AW2524" t="s"/>
      <c r="AX2524" t="s"/>
      <c r="AY2524" t="n">
        <v>2311816</v>
      </c>
      <c r="AZ2524" t="s">
        <v>827</v>
      </c>
      <c r="BA2524" t="s"/>
      <c r="BB2524" t="n">
        <v>97376</v>
      </c>
      <c r="BC2524" t="n">
        <v>10.022674</v>
      </c>
      <c r="BD2524" t="n">
        <v>53.550896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92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824</v>
      </c>
      <c r="F2525" t="n">
        <v>894166</v>
      </c>
      <c r="G2525" t="s">
        <v>74</v>
      </c>
      <c r="H2525" t="s">
        <v>75</v>
      </c>
      <c r="I2525" t="s"/>
      <c r="J2525" t="s">
        <v>74</v>
      </c>
      <c r="K2525" t="n">
        <v>87</v>
      </c>
      <c r="L2525" t="s">
        <v>76</v>
      </c>
      <c r="M2525" t="s"/>
      <c r="N2525" t="s">
        <v>517</v>
      </c>
      <c r="O2525" t="s">
        <v>78</v>
      </c>
      <c r="P2525" t="s">
        <v>825</v>
      </c>
      <c r="Q2525" t="s"/>
      <c r="R2525" t="s">
        <v>80</v>
      </c>
      <c r="S2525" t="s">
        <v>146</v>
      </c>
      <c r="T2525" t="s">
        <v>82</v>
      </c>
      <c r="U2525" t="s"/>
      <c r="V2525" t="s">
        <v>83</v>
      </c>
      <c r="W2525" t="s">
        <v>94</v>
      </c>
      <c r="X2525" t="s"/>
      <c r="Y2525" t="s">
        <v>85</v>
      </c>
      <c r="Z2525">
        <f>HYPERLINK("https://hotelmonitor-cachepage.eclerx.com/savepage/tk_15439117368875203_sr_2152.html","info")</f>
        <v/>
      </c>
      <c r="AA2525" t="n">
        <v>161361</v>
      </c>
      <c r="AB2525" t="s"/>
      <c r="AC2525" t="s"/>
      <c r="AD2525" t="s">
        <v>86</v>
      </c>
      <c r="AE2525" t="s"/>
      <c r="AF2525" t="s"/>
      <c r="AG2525" t="s"/>
      <c r="AH2525" t="s"/>
      <c r="AI2525" t="s"/>
      <c r="AJ2525" t="s"/>
      <c r="AK2525" t="s">
        <v>87</v>
      </c>
      <c r="AL2525" t="s"/>
      <c r="AM2525" t="s"/>
      <c r="AN2525" t="s">
        <v>87</v>
      </c>
      <c r="AO2525" t="s"/>
      <c r="AP2525" t="n">
        <v>113</v>
      </c>
      <c r="AQ2525" t="s">
        <v>88</v>
      </c>
      <c r="AR2525" t="s">
        <v>110</v>
      </c>
      <c r="AS2525" t="s"/>
      <c r="AT2525" t="s">
        <v>90</v>
      </c>
      <c r="AU2525" t="s"/>
      <c r="AV2525" t="s"/>
      <c r="AW2525" t="s"/>
      <c r="AX2525" t="s"/>
      <c r="AY2525" t="n">
        <v>2311816</v>
      </c>
      <c r="AZ2525" t="s">
        <v>827</v>
      </c>
      <c r="BA2525" t="s"/>
      <c r="BB2525" t="n">
        <v>97376</v>
      </c>
      <c r="BC2525" t="n">
        <v>10.022674</v>
      </c>
      <c r="BD2525" t="n">
        <v>53.550896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92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824</v>
      </c>
      <c r="F2526" t="n">
        <v>894166</v>
      </c>
      <c r="G2526" t="s">
        <v>74</v>
      </c>
      <c r="H2526" t="s">
        <v>75</v>
      </c>
      <c r="I2526" t="s"/>
      <c r="J2526" t="s">
        <v>74</v>
      </c>
      <c r="K2526" t="n">
        <v>89</v>
      </c>
      <c r="L2526" t="s">
        <v>76</v>
      </c>
      <c r="M2526" t="s"/>
      <c r="N2526" t="s">
        <v>517</v>
      </c>
      <c r="O2526" t="s">
        <v>78</v>
      </c>
      <c r="P2526" t="s">
        <v>825</v>
      </c>
      <c r="Q2526" t="s"/>
      <c r="R2526" t="s">
        <v>80</v>
      </c>
      <c r="S2526" t="s">
        <v>264</v>
      </c>
      <c r="T2526" t="s">
        <v>82</v>
      </c>
      <c r="U2526" t="s"/>
      <c r="V2526" t="s">
        <v>83</v>
      </c>
      <c r="W2526" t="s">
        <v>94</v>
      </c>
      <c r="X2526" t="s"/>
      <c r="Y2526" t="s">
        <v>85</v>
      </c>
      <c r="Z2526">
        <f>HYPERLINK("https://hotelmonitor-cachepage.eclerx.com/savepage/tk_15439117368875203_sr_2152.html","info")</f>
        <v/>
      </c>
      <c r="AA2526" t="n">
        <v>161361</v>
      </c>
      <c r="AB2526" t="s"/>
      <c r="AC2526" t="s"/>
      <c r="AD2526" t="s">
        <v>86</v>
      </c>
      <c r="AE2526" t="s"/>
      <c r="AF2526" t="s"/>
      <c r="AG2526" t="s"/>
      <c r="AH2526" t="s"/>
      <c r="AI2526" t="s"/>
      <c r="AJ2526" t="s"/>
      <c r="AK2526" t="s">
        <v>87</v>
      </c>
      <c r="AL2526" t="s"/>
      <c r="AM2526" t="s"/>
      <c r="AN2526" t="s">
        <v>87</v>
      </c>
      <c r="AO2526" t="s"/>
      <c r="AP2526" t="n">
        <v>113</v>
      </c>
      <c r="AQ2526" t="s">
        <v>88</v>
      </c>
      <c r="AR2526" t="s">
        <v>116</v>
      </c>
      <c r="AS2526" t="s"/>
      <c r="AT2526" t="s">
        <v>90</v>
      </c>
      <c r="AU2526" t="s"/>
      <c r="AV2526" t="s"/>
      <c r="AW2526" t="s"/>
      <c r="AX2526" t="s"/>
      <c r="AY2526" t="n">
        <v>2311816</v>
      </c>
      <c r="AZ2526" t="s">
        <v>827</v>
      </c>
      <c r="BA2526" t="s"/>
      <c r="BB2526" t="n">
        <v>97376</v>
      </c>
      <c r="BC2526" t="n">
        <v>10.022674</v>
      </c>
      <c r="BD2526" t="n">
        <v>53.550896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92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824</v>
      </c>
      <c r="F2527" t="n">
        <v>894166</v>
      </c>
      <c r="G2527" t="s">
        <v>74</v>
      </c>
      <c r="H2527" t="s">
        <v>75</v>
      </c>
      <c r="I2527" t="s"/>
      <c r="J2527" t="s">
        <v>74</v>
      </c>
      <c r="K2527" t="n">
        <v>89</v>
      </c>
      <c r="L2527" t="s">
        <v>76</v>
      </c>
      <c r="M2527" t="s"/>
      <c r="N2527" t="s">
        <v>266</v>
      </c>
      <c r="O2527" t="s">
        <v>78</v>
      </c>
      <c r="P2527" t="s">
        <v>825</v>
      </c>
      <c r="Q2527" t="s"/>
      <c r="R2527" t="s">
        <v>80</v>
      </c>
      <c r="S2527" t="s">
        <v>264</v>
      </c>
      <c r="T2527" t="s">
        <v>82</v>
      </c>
      <c r="U2527" t="s"/>
      <c r="V2527" t="s">
        <v>83</v>
      </c>
      <c r="W2527" t="s">
        <v>94</v>
      </c>
      <c r="X2527" t="s"/>
      <c r="Y2527" t="s">
        <v>85</v>
      </c>
      <c r="Z2527">
        <f>HYPERLINK("https://hotelmonitor-cachepage.eclerx.com/savepage/tk_15439117368875203_sr_2152.html","info")</f>
        <v/>
      </c>
      <c r="AA2527" t="n">
        <v>161361</v>
      </c>
      <c r="AB2527" t="s"/>
      <c r="AC2527" t="s"/>
      <c r="AD2527" t="s">
        <v>86</v>
      </c>
      <c r="AE2527" t="s"/>
      <c r="AF2527" t="s"/>
      <c r="AG2527" t="s"/>
      <c r="AH2527" t="s"/>
      <c r="AI2527" t="s"/>
      <c r="AJ2527" t="s"/>
      <c r="AK2527" t="s">
        <v>87</v>
      </c>
      <c r="AL2527" t="s"/>
      <c r="AM2527" t="s"/>
      <c r="AN2527" t="s">
        <v>87</v>
      </c>
      <c r="AO2527" t="s"/>
      <c r="AP2527" t="n">
        <v>113</v>
      </c>
      <c r="AQ2527" t="s">
        <v>88</v>
      </c>
      <c r="AR2527" t="s">
        <v>116</v>
      </c>
      <c r="AS2527" t="s"/>
      <c r="AT2527" t="s">
        <v>90</v>
      </c>
      <c r="AU2527" t="s"/>
      <c r="AV2527" t="s"/>
      <c r="AW2527" t="s"/>
      <c r="AX2527" t="s"/>
      <c r="AY2527" t="n">
        <v>2311816</v>
      </c>
      <c r="AZ2527" t="s">
        <v>827</v>
      </c>
      <c r="BA2527" t="s"/>
      <c r="BB2527" t="n">
        <v>97376</v>
      </c>
      <c r="BC2527" t="n">
        <v>10.022674</v>
      </c>
      <c r="BD2527" t="n">
        <v>53.550896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92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824</v>
      </c>
      <c r="F2528" t="n">
        <v>894166</v>
      </c>
      <c r="G2528" t="s">
        <v>74</v>
      </c>
      <c r="H2528" t="s">
        <v>75</v>
      </c>
      <c r="I2528" t="s"/>
      <c r="J2528" t="s">
        <v>74</v>
      </c>
      <c r="K2528" t="n">
        <v>91</v>
      </c>
      <c r="L2528" t="s">
        <v>76</v>
      </c>
      <c r="M2528" t="s"/>
      <c r="N2528" t="s">
        <v>77</v>
      </c>
      <c r="O2528" t="s">
        <v>78</v>
      </c>
      <c r="P2528" t="s">
        <v>825</v>
      </c>
      <c r="Q2528" t="s"/>
      <c r="R2528" t="s">
        <v>80</v>
      </c>
      <c r="S2528" t="s">
        <v>148</v>
      </c>
      <c r="T2528" t="s">
        <v>82</v>
      </c>
      <c r="U2528" t="s"/>
      <c r="V2528" t="s">
        <v>83</v>
      </c>
      <c r="W2528" t="s">
        <v>94</v>
      </c>
      <c r="X2528" t="s"/>
      <c r="Y2528" t="s">
        <v>85</v>
      </c>
      <c r="Z2528">
        <f>HYPERLINK("https://hotelmonitor-cachepage.eclerx.com/savepage/tk_15439117368875203_sr_2152.html","info")</f>
        <v/>
      </c>
      <c r="AA2528" t="n">
        <v>161361</v>
      </c>
      <c r="AB2528" t="s"/>
      <c r="AC2528" t="s"/>
      <c r="AD2528" t="s">
        <v>86</v>
      </c>
      <c r="AE2528" t="s"/>
      <c r="AF2528" t="s"/>
      <c r="AG2528" t="s"/>
      <c r="AH2528" t="s"/>
      <c r="AI2528" t="s"/>
      <c r="AJ2528" t="s"/>
      <c r="AK2528" t="s">
        <v>87</v>
      </c>
      <c r="AL2528" t="s"/>
      <c r="AM2528" t="s"/>
      <c r="AN2528" t="s">
        <v>87</v>
      </c>
      <c r="AO2528" t="s"/>
      <c r="AP2528" t="n">
        <v>113</v>
      </c>
      <c r="AQ2528" t="s">
        <v>88</v>
      </c>
      <c r="AR2528" t="s">
        <v>126</v>
      </c>
      <c r="AS2528" t="s"/>
      <c r="AT2528" t="s">
        <v>90</v>
      </c>
      <c r="AU2528" t="s"/>
      <c r="AV2528" t="s"/>
      <c r="AW2528" t="s"/>
      <c r="AX2528" t="s"/>
      <c r="AY2528" t="n">
        <v>2311816</v>
      </c>
      <c r="AZ2528" t="s">
        <v>827</v>
      </c>
      <c r="BA2528" t="s"/>
      <c r="BB2528" t="n">
        <v>97376</v>
      </c>
      <c r="BC2528" t="n">
        <v>10.022674</v>
      </c>
      <c r="BD2528" t="n">
        <v>53.550896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92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824</v>
      </c>
      <c r="F2529" t="n">
        <v>894166</v>
      </c>
      <c r="G2529" t="s">
        <v>74</v>
      </c>
      <c r="H2529" t="s">
        <v>75</v>
      </c>
      <c r="I2529" t="s"/>
      <c r="J2529" t="s">
        <v>74</v>
      </c>
      <c r="K2529" t="n">
        <v>94</v>
      </c>
      <c r="L2529" t="s">
        <v>76</v>
      </c>
      <c r="M2529" t="s"/>
      <c r="N2529" t="s">
        <v>77</v>
      </c>
      <c r="O2529" t="s">
        <v>78</v>
      </c>
      <c r="P2529" t="s">
        <v>825</v>
      </c>
      <c r="Q2529" t="s"/>
      <c r="R2529" t="s">
        <v>80</v>
      </c>
      <c r="S2529" t="s">
        <v>267</v>
      </c>
      <c r="T2529" t="s">
        <v>82</v>
      </c>
      <c r="U2529" t="s"/>
      <c r="V2529" t="s">
        <v>83</v>
      </c>
      <c r="W2529" t="s">
        <v>84</v>
      </c>
      <c r="X2529" t="s"/>
      <c r="Y2529" t="s">
        <v>85</v>
      </c>
      <c r="Z2529">
        <f>HYPERLINK("https://hotelmonitor-cachepage.eclerx.com/savepage/tk_15439117368875203_sr_2152.html","info")</f>
        <v/>
      </c>
      <c r="AA2529" t="n">
        <v>161361</v>
      </c>
      <c r="AB2529" t="s"/>
      <c r="AC2529" t="s"/>
      <c r="AD2529" t="s">
        <v>86</v>
      </c>
      <c r="AE2529" t="s"/>
      <c r="AF2529" t="s"/>
      <c r="AG2529" t="s"/>
      <c r="AH2529" t="s"/>
      <c r="AI2529" t="s"/>
      <c r="AJ2529" t="s"/>
      <c r="AK2529" t="s">
        <v>87</v>
      </c>
      <c r="AL2529" t="s"/>
      <c r="AM2529" t="s"/>
      <c r="AN2529" t="s">
        <v>87</v>
      </c>
      <c r="AO2529" t="s"/>
      <c r="AP2529" t="n">
        <v>113</v>
      </c>
      <c r="AQ2529" t="s">
        <v>88</v>
      </c>
      <c r="AR2529" t="s">
        <v>119</v>
      </c>
      <c r="AS2529" t="s"/>
      <c r="AT2529" t="s">
        <v>90</v>
      </c>
      <c r="AU2529" t="s"/>
      <c r="AV2529" t="s"/>
      <c r="AW2529" t="s"/>
      <c r="AX2529" t="s"/>
      <c r="AY2529" t="n">
        <v>2311816</v>
      </c>
      <c r="AZ2529" t="s">
        <v>827</v>
      </c>
      <c r="BA2529" t="s"/>
      <c r="BB2529" t="n">
        <v>97376</v>
      </c>
      <c r="BC2529" t="n">
        <v>10.022674</v>
      </c>
      <c r="BD2529" t="n">
        <v>53.550896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92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824</v>
      </c>
      <c r="F2530" t="n">
        <v>894166</v>
      </c>
      <c r="G2530" t="s">
        <v>74</v>
      </c>
      <c r="H2530" t="s">
        <v>75</v>
      </c>
      <c r="I2530" t="s"/>
      <c r="J2530" t="s">
        <v>74</v>
      </c>
      <c r="K2530" t="n">
        <v>94</v>
      </c>
      <c r="L2530" t="s">
        <v>76</v>
      </c>
      <c r="M2530" t="s"/>
      <c r="N2530" t="s">
        <v>77</v>
      </c>
      <c r="O2530" t="s">
        <v>78</v>
      </c>
      <c r="P2530" t="s">
        <v>825</v>
      </c>
      <c r="Q2530" t="s"/>
      <c r="R2530" t="s">
        <v>80</v>
      </c>
      <c r="S2530" t="s">
        <v>267</v>
      </c>
      <c r="T2530" t="s">
        <v>82</v>
      </c>
      <c r="U2530" t="s"/>
      <c r="V2530" t="s">
        <v>83</v>
      </c>
      <c r="W2530" t="s">
        <v>84</v>
      </c>
      <c r="X2530" t="s"/>
      <c r="Y2530" t="s">
        <v>85</v>
      </c>
      <c r="Z2530">
        <f>HYPERLINK("https://hotelmonitor-cachepage.eclerx.com/savepage/tk_15439117368875203_sr_2152.html","info")</f>
        <v/>
      </c>
      <c r="AA2530" t="n">
        <v>161361</v>
      </c>
      <c r="AB2530" t="s"/>
      <c r="AC2530" t="s"/>
      <c r="AD2530" t="s">
        <v>86</v>
      </c>
      <c r="AE2530" t="s"/>
      <c r="AF2530" t="s"/>
      <c r="AG2530" t="s"/>
      <c r="AH2530" t="s"/>
      <c r="AI2530" t="s"/>
      <c r="AJ2530" t="s"/>
      <c r="AK2530" t="s">
        <v>87</v>
      </c>
      <c r="AL2530" t="s"/>
      <c r="AM2530" t="s"/>
      <c r="AN2530" t="s">
        <v>87</v>
      </c>
      <c r="AO2530" t="s"/>
      <c r="AP2530" t="n">
        <v>113</v>
      </c>
      <c r="AQ2530" t="s">
        <v>88</v>
      </c>
      <c r="AR2530" t="s">
        <v>140</v>
      </c>
      <c r="AS2530" t="s"/>
      <c r="AT2530" t="s">
        <v>90</v>
      </c>
      <c r="AU2530" t="s"/>
      <c r="AV2530" t="s"/>
      <c r="AW2530" t="s"/>
      <c r="AX2530" t="s"/>
      <c r="AY2530" t="n">
        <v>2311816</v>
      </c>
      <c r="AZ2530" t="s">
        <v>827</v>
      </c>
      <c r="BA2530" t="s"/>
      <c r="BB2530" t="n">
        <v>97376</v>
      </c>
      <c r="BC2530" t="n">
        <v>10.022674</v>
      </c>
      <c r="BD2530" t="n">
        <v>53.550896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92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824</v>
      </c>
      <c r="F2531" t="n">
        <v>894166</v>
      </c>
      <c r="G2531" t="s">
        <v>74</v>
      </c>
      <c r="H2531" t="s">
        <v>75</v>
      </c>
      <c r="I2531" t="s"/>
      <c r="J2531" t="s">
        <v>74</v>
      </c>
      <c r="K2531" t="n">
        <v>94</v>
      </c>
      <c r="L2531" t="s">
        <v>76</v>
      </c>
      <c r="M2531" t="s"/>
      <c r="N2531" t="s">
        <v>141</v>
      </c>
      <c r="O2531" t="s">
        <v>78</v>
      </c>
      <c r="P2531" t="s">
        <v>825</v>
      </c>
      <c r="Q2531" t="s"/>
      <c r="R2531" t="s">
        <v>80</v>
      </c>
      <c r="S2531" t="s">
        <v>267</v>
      </c>
      <c r="T2531" t="s">
        <v>82</v>
      </c>
      <c r="U2531" t="s"/>
      <c r="V2531" t="s">
        <v>83</v>
      </c>
      <c r="W2531" t="s">
        <v>84</v>
      </c>
      <c r="X2531" t="s"/>
      <c r="Y2531" t="s">
        <v>85</v>
      </c>
      <c r="Z2531">
        <f>HYPERLINK("https://hotelmonitor-cachepage.eclerx.com/savepage/tk_15439117368875203_sr_2152.html","info")</f>
        <v/>
      </c>
      <c r="AA2531" t="n">
        <v>161361</v>
      </c>
      <c r="AB2531" t="s"/>
      <c r="AC2531" t="s"/>
      <c r="AD2531" t="s">
        <v>86</v>
      </c>
      <c r="AE2531" t="s"/>
      <c r="AF2531" t="s"/>
      <c r="AG2531" t="s"/>
      <c r="AH2531" t="s"/>
      <c r="AI2531" t="s"/>
      <c r="AJ2531" t="s"/>
      <c r="AK2531" t="s">
        <v>87</v>
      </c>
      <c r="AL2531" t="s"/>
      <c r="AM2531" t="s"/>
      <c r="AN2531" t="s">
        <v>87</v>
      </c>
      <c r="AO2531" t="s"/>
      <c r="AP2531" t="n">
        <v>113</v>
      </c>
      <c r="AQ2531" t="s">
        <v>88</v>
      </c>
      <c r="AR2531" t="s">
        <v>89</v>
      </c>
      <c r="AS2531" t="s"/>
      <c r="AT2531" t="s">
        <v>90</v>
      </c>
      <c r="AU2531" t="s"/>
      <c r="AV2531" t="s"/>
      <c r="AW2531" t="s"/>
      <c r="AX2531" t="s"/>
      <c r="AY2531" t="n">
        <v>2311816</v>
      </c>
      <c r="AZ2531" t="s">
        <v>827</v>
      </c>
      <c r="BA2531" t="s"/>
      <c r="BB2531" t="n">
        <v>97376</v>
      </c>
      <c r="BC2531" t="n">
        <v>10.022674</v>
      </c>
      <c r="BD2531" t="n">
        <v>53.550896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92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824</v>
      </c>
      <c r="F2532" t="n">
        <v>894166</v>
      </c>
      <c r="G2532" t="s">
        <v>74</v>
      </c>
      <c r="H2532" t="s">
        <v>75</v>
      </c>
      <c r="I2532" t="s"/>
      <c r="J2532" t="s">
        <v>74</v>
      </c>
      <c r="K2532" t="n">
        <v>102</v>
      </c>
      <c r="L2532" t="s">
        <v>76</v>
      </c>
      <c r="M2532" t="s"/>
      <c r="N2532" t="s">
        <v>517</v>
      </c>
      <c r="O2532" t="s">
        <v>78</v>
      </c>
      <c r="P2532" t="s">
        <v>825</v>
      </c>
      <c r="Q2532" t="s"/>
      <c r="R2532" t="s">
        <v>80</v>
      </c>
      <c r="S2532" t="s">
        <v>316</v>
      </c>
      <c r="T2532" t="s">
        <v>82</v>
      </c>
      <c r="U2532" t="s"/>
      <c r="V2532" t="s">
        <v>83</v>
      </c>
      <c r="W2532" t="s">
        <v>84</v>
      </c>
      <c r="X2532" t="s"/>
      <c r="Y2532" t="s">
        <v>85</v>
      </c>
      <c r="Z2532">
        <f>HYPERLINK("https://hotelmonitor-cachepage.eclerx.com/savepage/tk_15439117368875203_sr_2152.html","info")</f>
        <v/>
      </c>
      <c r="AA2532" t="n">
        <v>161361</v>
      </c>
      <c r="AB2532" t="s"/>
      <c r="AC2532" t="s"/>
      <c r="AD2532" t="s">
        <v>86</v>
      </c>
      <c r="AE2532" t="s"/>
      <c r="AF2532" t="s"/>
      <c r="AG2532" t="s"/>
      <c r="AH2532" t="s"/>
      <c r="AI2532" t="s"/>
      <c r="AJ2532" t="s"/>
      <c r="AK2532" t="s">
        <v>87</v>
      </c>
      <c r="AL2532" t="s"/>
      <c r="AM2532" t="s"/>
      <c r="AN2532" t="s">
        <v>87</v>
      </c>
      <c r="AO2532" t="s"/>
      <c r="AP2532" t="n">
        <v>113</v>
      </c>
      <c r="AQ2532" t="s">
        <v>88</v>
      </c>
      <c r="AR2532" t="s">
        <v>110</v>
      </c>
      <c r="AS2532" t="s"/>
      <c r="AT2532" t="s">
        <v>90</v>
      </c>
      <c r="AU2532" t="s"/>
      <c r="AV2532" t="s"/>
      <c r="AW2532" t="s"/>
      <c r="AX2532" t="s"/>
      <c r="AY2532" t="n">
        <v>2311816</v>
      </c>
      <c r="AZ2532" t="s">
        <v>827</v>
      </c>
      <c r="BA2532" t="s"/>
      <c r="BB2532" t="n">
        <v>97376</v>
      </c>
      <c r="BC2532" t="n">
        <v>10.022674</v>
      </c>
      <c r="BD2532" t="n">
        <v>53.550896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92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824</v>
      </c>
      <c r="F2533" t="n">
        <v>894166</v>
      </c>
      <c r="G2533" t="s">
        <v>74</v>
      </c>
      <c r="H2533" t="s">
        <v>75</v>
      </c>
      <c r="I2533" t="s"/>
      <c r="J2533" t="s">
        <v>74</v>
      </c>
      <c r="K2533" t="n">
        <v>104</v>
      </c>
      <c r="L2533" t="s">
        <v>76</v>
      </c>
      <c r="M2533" t="s"/>
      <c r="N2533" t="s">
        <v>517</v>
      </c>
      <c r="O2533" t="s">
        <v>78</v>
      </c>
      <c r="P2533" t="s">
        <v>825</v>
      </c>
      <c r="Q2533" t="s"/>
      <c r="R2533" t="s">
        <v>80</v>
      </c>
      <c r="S2533" t="s">
        <v>177</v>
      </c>
      <c r="T2533" t="s">
        <v>82</v>
      </c>
      <c r="U2533" t="s"/>
      <c r="V2533" t="s">
        <v>83</v>
      </c>
      <c r="W2533" t="s">
        <v>84</v>
      </c>
      <c r="X2533" t="s"/>
      <c r="Y2533" t="s">
        <v>85</v>
      </c>
      <c r="Z2533">
        <f>HYPERLINK("https://hotelmonitor-cachepage.eclerx.com/savepage/tk_15439117368875203_sr_2152.html","info")</f>
        <v/>
      </c>
      <c r="AA2533" t="n">
        <v>161361</v>
      </c>
      <c r="AB2533" t="s"/>
      <c r="AC2533" t="s"/>
      <c r="AD2533" t="s">
        <v>86</v>
      </c>
      <c r="AE2533" t="s"/>
      <c r="AF2533" t="s"/>
      <c r="AG2533" t="s"/>
      <c r="AH2533" t="s"/>
      <c r="AI2533" t="s"/>
      <c r="AJ2533" t="s"/>
      <c r="AK2533" t="s">
        <v>87</v>
      </c>
      <c r="AL2533" t="s"/>
      <c r="AM2533" t="s"/>
      <c r="AN2533" t="s">
        <v>87</v>
      </c>
      <c r="AO2533" t="s"/>
      <c r="AP2533" t="n">
        <v>113</v>
      </c>
      <c r="AQ2533" t="s">
        <v>88</v>
      </c>
      <c r="AR2533" t="s">
        <v>116</v>
      </c>
      <c r="AS2533" t="s"/>
      <c r="AT2533" t="s">
        <v>90</v>
      </c>
      <c r="AU2533" t="s"/>
      <c r="AV2533" t="s"/>
      <c r="AW2533" t="s"/>
      <c r="AX2533" t="s"/>
      <c r="AY2533" t="n">
        <v>2311816</v>
      </c>
      <c r="AZ2533" t="s">
        <v>827</v>
      </c>
      <c r="BA2533" t="s"/>
      <c r="BB2533" t="n">
        <v>97376</v>
      </c>
      <c r="BC2533" t="n">
        <v>10.022674</v>
      </c>
      <c r="BD2533" t="n">
        <v>53.550896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92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824</v>
      </c>
      <c r="F2534" t="n">
        <v>894166</v>
      </c>
      <c r="G2534" t="s">
        <v>74</v>
      </c>
      <c r="H2534" t="s">
        <v>75</v>
      </c>
      <c r="I2534" t="s"/>
      <c r="J2534" t="s">
        <v>74</v>
      </c>
      <c r="K2534" t="n">
        <v>116</v>
      </c>
      <c r="L2534" t="s">
        <v>76</v>
      </c>
      <c r="M2534" t="s"/>
      <c r="N2534" t="s">
        <v>111</v>
      </c>
      <c r="O2534" t="s">
        <v>78</v>
      </c>
      <c r="P2534" t="s">
        <v>825</v>
      </c>
      <c r="Q2534" t="s"/>
      <c r="R2534" t="s">
        <v>80</v>
      </c>
      <c r="S2534" t="s">
        <v>132</v>
      </c>
      <c r="T2534" t="s">
        <v>82</v>
      </c>
      <c r="U2534" t="s"/>
      <c r="V2534" t="s">
        <v>83</v>
      </c>
      <c r="W2534" t="s">
        <v>84</v>
      </c>
      <c r="X2534" t="s"/>
      <c r="Y2534" t="s">
        <v>85</v>
      </c>
      <c r="Z2534">
        <f>HYPERLINK("https://hotelmonitor-cachepage.eclerx.com/savepage/tk_15439117368875203_sr_2152.html","info")</f>
        <v/>
      </c>
      <c r="AA2534" t="n">
        <v>161361</v>
      </c>
      <c r="AB2534" t="s"/>
      <c r="AC2534" t="s"/>
      <c r="AD2534" t="s">
        <v>86</v>
      </c>
      <c r="AE2534" t="s"/>
      <c r="AF2534" t="s"/>
      <c r="AG2534" t="s"/>
      <c r="AH2534" t="s"/>
      <c r="AI2534" t="s"/>
      <c r="AJ2534" t="s"/>
      <c r="AK2534" t="s">
        <v>87</v>
      </c>
      <c r="AL2534" t="s"/>
      <c r="AM2534" t="s"/>
      <c r="AN2534" t="s">
        <v>87</v>
      </c>
      <c r="AO2534" t="s"/>
      <c r="AP2534" t="n">
        <v>113</v>
      </c>
      <c r="AQ2534" t="s">
        <v>88</v>
      </c>
      <c r="AR2534" t="s">
        <v>113</v>
      </c>
      <c r="AS2534" t="s"/>
      <c r="AT2534" t="s">
        <v>90</v>
      </c>
      <c r="AU2534" t="s"/>
      <c r="AV2534" t="s"/>
      <c r="AW2534" t="s"/>
      <c r="AX2534" t="s"/>
      <c r="AY2534" t="n">
        <v>2311816</v>
      </c>
      <c r="AZ2534" t="s">
        <v>827</v>
      </c>
      <c r="BA2534" t="s"/>
      <c r="BB2534" t="n">
        <v>97376</v>
      </c>
      <c r="BC2534" t="n">
        <v>10.022674</v>
      </c>
      <c r="BD2534" t="n">
        <v>53.550896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92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824</v>
      </c>
      <c r="F2535" t="n">
        <v>894166</v>
      </c>
      <c r="G2535" t="s">
        <v>74</v>
      </c>
      <c r="H2535" t="s">
        <v>75</v>
      </c>
      <c r="I2535" t="s"/>
      <c r="J2535" t="s">
        <v>74</v>
      </c>
      <c r="K2535" t="n">
        <v>121</v>
      </c>
      <c r="L2535" t="s">
        <v>76</v>
      </c>
      <c r="M2535" t="s"/>
      <c r="N2535" t="s">
        <v>275</v>
      </c>
      <c r="O2535" t="s">
        <v>78</v>
      </c>
      <c r="P2535" t="s">
        <v>825</v>
      </c>
      <c r="Q2535" t="s"/>
      <c r="R2535" t="s">
        <v>80</v>
      </c>
      <c r="S2535" t="s">
        <v>133</v>
      </c>
      <c r="T2535" t="s">
        <v>82</v>
      </c>
      <c r="U2535" t="s"/>
      <c r="V2535" t="s">
        <v>83</v>
      </c>
      <c r="W2535" t="s">
        <v>94</v>
      </c>
      <c r="X2535" t="s"/>
      <c r="Y2535" t="s">
        <v>85</v>
      </c>
      <c r="Z2535">
        <f>HYPERLINK("https://hotelmonitor-cachepage.eclerx.com/savepage/tk_15439117368875203_sr_2152.html","info")</f>
        <v/>
      </c>
      <c r="AA2535" t="n">
        <v>161361</v>
      </c>
      <c r="AB2535" t="s"/>
      <c r="AC2535" t="s"/>
      <c r="AD2535" t="s">
        <v>86</v>
      </c>
      <c r="AE2535" t="s"/>
      <c r="AF2535" t="s"/>
      <c r="AG2535" t="s"/>
      <c r="AH2535" t="s"/>
      <c r="AI2535" t="s"/>
      <c r="AJ2535" t="s"/>
      <c r="AK2535" t="s">
        <v>87</v>
      </c>
      <c r="AL2535" t="s"/>
      <c r="AM2535" t="s"/>
      <c r="AN2535" t="s">
        <v>87</v>
      </c>
      <c r="AO2535" t="s"/>
      <c r="AP2535" t="n">
        <v>113</v>
      </c>
      <c r="AQ2535" t="s">
        <v>88</v>
      </c>
      <c r="AR2535" t="s">
        <v>110</v>
      </c>
      <c r="AS2535" t="s"/>
      <c r="AT2535" t="s">
        <v>90</v>
      </c>
      <c r="AU2535" t="s"/>
      <c r="AV2535" t="s"/>
      <c r="AW2535" t="s"/>
      <c r="AX2535" t="s"/>
      <c r="AY2535" t="n">
        <v>2311816</v>
      </c>
      <c r="AZ2535" t="s">
        <v>827</v>
      </c>
      <c r="BA2535" t="s"/>
      <c r="BB2535" t="n">
        <v>97376</v>
      </c>
      <c r="BC2535" t="n">
        <v>10.022674</v>
      </c>
      <c r="BD2535" t="n">
        <v>53.550896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92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824</v>
      </c>
      <c r="F2536" t="n">
        <v>894166</v>
      </c>
      <c r="G2536" t="s">
        <v>74</v>
      </c>
      <c r="H2536" t="s">
        <v>75</v>
      </c>
      <c r="I2536" t="s"/>
      <c r="J2536" t="s">
        <v>74</v>
      </c>
      <c r="K2536" t="n">
        <v>123</v>
      </c>
      <c r="L2536" t="s">
        <v>76</v>
      </c>
      <c r="M2536" t="s"/>
      <c r="N2536" t="s">
        <v>77</v>
      </c>
      <c r="O2536" t="s">
        <v>78</v>
      </c>
      <c r="P2536" t="s">
        <v>825</v>
      </c>
      <c r="Q2536" t="s"/>
      <c r="R2536" t="s">
        <v>80</v>
      </c>
      <c r="S2536" t="s">
        <v>270</v>
      </c>
      <c r="T2536" t="s">
        <v>82</v>
      </c>
      <c r="U2536" t="s"/>
      <c r="V2536" t="s">
        <v>83</v>
      </c>
      <c r="W2536" t="s">
        <v>84</v>
      </c>
      <c r="X2536" t="s"/>
      <c r="Y2536" t="s">
        <v>85</v>
      </c>
      <c r="Z2536">
        <f>HYPERLINK("https://hotelmonitor-cachepage.eclerx.com/savepage/tk_15439117368875203_sr_2152.html","info")</f>
        <v/>
      </c>
      <c r="AA2536" t="n">
        <v>161361</v>
      </c>
      <c r="AB2536" t="s"/>
      <c r="AC2536" t="s"/>
      <c r="AD2536" t="s">
        <v>86</v>
      </c>
      <c r="AE2536" t="s"/>
      <c r="AF2536" t="s"/>
      <c r="AG2536" t="s"/>
      <c r="AH2536" t="s"/>
      <c r="AI2536" t="s"/>
      <c r="AJ2536" t="s"/>
      <c r="AK2536" t="s">
        <v>87</v>
      </c>
      <c r="AL2536" t="s"/>
      <c r="AM2536" t="s"/>
      <c r="AN2536" t="s">
        <v>87</v>
      </c>
      <c r="AO2536" t="s"/>
      <c r="AP2536" t="n">
        <v>113</v>
      </c>
      <c r="AQ2536" t="s">
        <v>88</v>
      </c>
      <c r="AR2536" t="s">
        <v>126</v>
      </c>
      <c r="AS2536" t="s"/>
      <c r="AT2536" t="s">
        <v>90</v>
      </c>
      <c r="AU2536" t="s"/>
      <c r="AV2536" t="s"/>
      <c r="AW2536" t="s"/>
      <c r="AX2536" t="s"/>
      <c r="AY2536" t="n">
        <v>2311816</v>
      </c>
      <c r="AZ2536" t="s">
        <v>827</v>
      </c>
      <c r="BA2536" t="s"/>
      <c r="BB2536" t="n">
        <v>97376</v>
      </c>
      <c r="BC2536" t="n">
        <v>10.022674</v>
      </c>
      <c r="BD2536" t="n">
        <v>53.550896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92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824</v>
      </c>
      <c r="F2537" t="n">
        <v>894166</v>
      </c>
      <c r="G2537" t="s">
        <v>74</v>
      </c>
      <c r="H2537" t="s">
        <v>75</v>
      </c>
      <c r="I2537" t="s"/>
      <c r="J2537" t="s">
        <v>74</v>
      </c>
      <c r="K2537" t="n">
        <v>124</v>
      </c>
      <c r="L2537" t="s">
        <v>76</v>
      </c>
      <c r="M2537" t="s"/>
      <c r="N2537" t="s">
        <v>275</v>
      </c>
      <c r="O2537" t="s">
        <v>78</v>
      </c>
      <c r="P2537" t="s">
        <v>825</v>
      </c>
      <c r="Q2537" t="s"/>
      <c r="R2537" t="s">
        <v>80</v>
      </c>
      <c r="S2537" t="s">
        <v>368</v>
      </c>
      <c r="T2537" t="s">
        <v>82</v>
      </c>
      <c r="U2537" t="s"/>
      <c r="V2537" t="s">
        <v>83</v>
      </c>
      <c r="W2537" t="s">
        <v>94</v>
      </c>
      <c r="X2537" t="s"/>
      <c r="Y2537" t="s">
        <v>85</v>
      </c>
      <c r="Z2537">
        <f>HYPERLINK("https://hotelmonitor-cachepage.eclerx.com/savepage/tk_15439117368875203_sr_2152.html","info")</f>
        <v/>
      </c>
      <c r="AA2537" t="n">
        <v>161361</v>
      </c>
      <c r="AB2537" t="s"/>
      <c r="AC2537" t="s"/>
      <c r="AD2537" t="s">
        <v>86</v>
      </c>
      <c r="AE2537" t="s"/>
      <c r="AF2537" t="s"/>
      <c r="AG2537" t="s"/>
      <c r="AH2537" t="s"/>
      <c r="AI2537" t="s"/>
      <c r="AJ2537" t="s"/>
      <c r="AK2537" t="s">
        <v>87</v>
      </c>
      <c r="AL2537" t="s"/>
      <c r="AM2537" t="s"/>
      <c r="AN2537" t="s">
        <v>87</v>
      </c>
      <c r="AO2537" t="s"/>
      <c r="AP2537" t="n">
        <v>113</v>
      </c>
      <c r="AQ2537" t="s">
        <v>88</v>
      </c>
      <c r="AR2537" t="s">
        <v>116</v>
      </c>
      <c r="AS2537" t="s"/>
      <c r="AT2537" t="s">
        <v>90</v>
      </c>
      <c r="AU2537" t="s"/>
      <c r="AV2537" t="s"/>
      <c r="AW2537" t="s"/>
      <c r="AX2537" t="s"/>
      <c r="AY2537" t="n">
        <v>2311816</v>
      </c>
      <c r="AZ2537" t="s">
        <v>827</v>
      </c>
      <c r="BA2537" t="s"/>
      <c r="BB2537" t="n">
        <v>97376</v>
      </c>
      <c r="BC2537" t="n">
        <v>10.022674</v>
      </c>
      <c r="BD2537" t="n">
        <v>53.550896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92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824</v>
      </c>
      <c r="F2538" t="n">
        <v>894166</v>
      </c>
      <c r="G2538" t="s">
        <v>74</v>
      </c>
      <c r="H2538" t="s">
        <v>75</v>
      </c>
      <c r="I2538" t="s"/>
      <c r="J2538" t="s">
        <v>74</v>
      </c>
      <c r="K2538" t="n">
        <v>130</v>
      </c>
      <c r="L2538" t="s">
        <v>76</v>
      </c>
      <c r="M2538" t="s"/>
      <c r="N2538" t="s">
        <v>272</v>
      </c>
      <c r="O2538" t="s">
        <v>78</v>
      </c>
      <c r="P2538" t="s">
        <v>825</v>
      </c>
      <c r="Q2538" t="s"/>
      <c r="R2538" t="s">
        <v>80</v>
      </c>
      <c r="S2538" t="s">
        <v>292</v>
      </c>
      <c r="T2538" t="s">
        <v>82</v>
      </c>
      <c r="U2538" t="s"/>
      <c r="V2538" t="s">
        <v>83</v>
      </c>
      <c r="W2538" t="s">
        <v>94</v>
      </c>
      <c r="X2538" t="s"/>
      <c r="Y2538" t="s">
        <v>85</v>
      </c>
      <c r="Z2538">
        <f>HYPERLINK("https://hotelmonitor-cachepage.eclerx.com/savepage/tk_15439117368875203_sr_2152.html","info")</f>
        <v/>
      </c>
      <c r="AA2538" t="n">
        <v>161361</v>
      </c>
      <c r="AB2538" t="s"/>
      <c r="AC2538" t="s"/>
      <c r="AD2538" t="s">
        <v>86</v>
      </c>
      <c r="AE2538" t="s"/>
      <c r="AF2538" t="s"/>
      <c r="AG2538" t="s"/>
      <c r="AH2538" t="s"/>
      <c r="AI2538" t="s"/>
      <c r="AJ2538" t="s"/>
      <c r="AK2538" t="s">
        <v>87</v>
      </c>
      <c r="AL2538" t="s"/>
      <c r="AM2538" t="s"/>
      <c r="AN2538" t="s">
        <v>87</v>
      </c>
      <c r="AO2538" t="s"/>
      <c r="AP2538" t="n">
        <v>113</v>
      </c>
      <c r="AQ2538" t="s">
        <v>88</v>
      </c>
      <c r="AR2538" t="s">
        <v>110</v>
      </c>
      <c r="AS2538" t="s"/>
      <c r="AT2538" t="s">
        <v>90</v>
      </c>
      <c r="AU2538" t="s"/>
      <c r="AV2538" t="s"/>
      <c r="AW2538" t="s"/>
      <c r="AX2538" t="s"/>
      <c r="AY2538" t="n">
        <v>2311816</v>
      </c>
      <c r="AZ2538" t="s">
        <v>827</v>
      </c>
      <c r="BA2538" t="s"/>
      <c r="BB2538" t="n">
        <v>97376</v>
      </c>
      <c r="BC2538" t="n">
        <v>10.022674</v>
      </c>
      <c r="BD2538" t="n">
        <v>53.550896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92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824</v>
      </c>
      <c r="F2539" t="n">
        <v>894166</v>
      </c>
      <c r="G2539" t="s">
        <v>74</v>
      </c>
      <c r="H2539" t="s">
        <v>75</v>
      </c>
      <c r="I2539" t="s"/>
      <c r="J2539" t="s">
        <v>74</v>
      </c>
      <c r="K2539" t="n">
        <v>133</v>
      </c>
      <c r="L2539" t="s">
        <v>76</v>
      </c>
      <c r="M2539" t="s"/>
      <c r="N2539" t="s">
        <v>272</v>
      </c>
      <c r="O2539" t="s">
        <v>78</v>
      </c>
      <c r="P2539" t="s">
        <v>825</v>
      </c>
      <c r="Q2539" t="s"/>
      <c r="R2539" t="s">
        <v>80</v>
      </c>
      <c r="S2539" t="s">
        <v>273</v>
      </c>
      <c r="T2539" t="s">
        <v>82</v>
      </c>
      <c r="U2539" t="s"/>
      <c r="V2539" t="s">
        <v>83</v>
      </c>
      <c r="W2539" t="s">
        <v>94</v>
      </c>
      <c r="X2539" t="s"/>
      <c r="Y2539" t="s">
        <v>85</v>
      </c>
      <c r="Z2539">
        <f>HYPERLINK("https://hotelmonitor-cachepage.eclerx.com/savepage/tk_15439117368875203_sr_2152.html","info")</f>
        <v/>
      </c>
      <c r="AA2539" t="n">
        <v>161361</v>
      </c>
      <c r="AB2539" t="s"/>
      <c r="AC2539" t="s"/>
      <c r="AD2539" t="s">
        <v>86</v>
      </c>
      <c r="AE2539" t="s"/>
      <c r="AF2539" t="s"/>
      <c r="AG2539" t="s"/>
      <c r="AH2539" t="s"/>
      <c r="AI2539" t="s"/>
      <c r="AJ2539" t="s"/>
      <c r="AK2539" t="s">
        <v>87</v>
      </c>
      <c r="AL2539" t="s"/>
      <c r="AM2539" t="s"/>
      <c r="AN2539" t="s">
        <v>87</v>
      </c>
      <c r="AO2539" t="s"/>
      <c r="AP2539" t="n">
        <v>113</v>
      </c>
      <c r="AQ2539" t="s">
        <v>88</v>
      </c>
      <c r="AR2539" t="s">
        <v>116</v>
      </c>
      <c r="AS2539" t="s"/>
      <c r="AT2539" t="s">
        <v>90</v>
      </c>
      <c r="AU2539" t="s"/>
      <c r="AV2539" t="s"/>
      <c r="AW2539" t="s"/>
      <c r="AX2539" t="s"/>
      <c r="AY2539" t="n">
        <v>2311816</v>
      </c>
      <c r="AZ2539" t="s">
        <v>827</v>
      </c>
      <c r="BA2539" t="s"/>
      <c r="BB2539" t="n">
        <v>97376</v>
      </c>
      <c r="BC2539" t="n">
        <v>10.022674</v>
      </c>
      <c r="BD2539" t="n">
        <v>53.550896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92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824</v>
      </c>
      <c r="F2540" t="n">
        <v>894166</v>
      </c>
      <c r="G2540" t="s">
        <v>74</v>
      </c>
      <c r="H2540" t="s">
        <v>75</v>
      </c>
      <c r="I2540" t="s"/>
      <c r="J2540" t="s">
        <v>74</v>
      </c>
      <c r="K2540" t="n">
        <v>172</v>
      </c>
      <c r="L2540" t="s">
        <v>76</v>
      </c>
      <c r="M2540" t="s"/>
      <c r="N2540" t="s">
        <v>77</v>
      </c>
      <c r="O2540" t="s">
        <v>78</v>
      </c>
      <c r="P2540" t="s">
        <v>825</v>
      </c>
      <c r="Q2540" t="s"/>
      <c r="R2540" t="s">
        <v>80</v>
      </c>
      <c r="S2540" t="s">
        <v>161</v>
      </c>
      <c r="T2540" t="s">
        <v>82</v>
      </c>
      <c r="U2540" t="s"/>
      <c r="V2540" t="s">
        <v>83</v>
      </c>
      <c r="W2540" t="s">
        <v>94</v>
      </c>
      <c r="X2540" t="s"/>
      <c r="Y2540" t="s">
        <v>85</v>
      </c>
      <c r="Z2540">
        <f>HYPERLINK("https://hotelmonitor-cachepage.eclerx.com/savepage/tk_15439117368875203_sr_2152.html","info")</f>
        <v/>
      </c>
      <c r="AA2540" t="n">
        <v>161361</v>
      </c>
      <c r="AB2540" t="s"/>
      <c r="AC2540" t="s"/>
      <c r="AD2540" t="s">
        <v>86</v>
      </c>
      <c r="AE2540" t="s"/>
      <c r="AF2540" t="s"/>
      <c r="AG2540" t="s"/>
      <c r="AH2540" t="s"/>
      <c r="AI2540" t="s"/>
      <c r="AJ2540" t="s"/>
      <c r="AK2540" t="s">
        <v>87</v>
      </c>
      <c r="AL2540" t="s"/>
      <c r="AM2540" t="s"/>
      <c r="AN2540" t="s">
        <v>87</v>
      </c>
      <c r="AO2540" t="s"/>
      <c r="AP2540" t="n">
        <v>113</v>
      </c>
      <c r="AQ2540" t="s">
        <v>88</v>
      </c>
      <c r="AR2540" t="s">
        <v>156</v>
      </c>
      <c r="AS2540" t="s"/>
      <c r="AT2540" t="s">
        <v>90</v>
      </c>
      <c r="AU2540" t="s"/>
      <c r="AV2540" t="s"/>
      <c r="AW2540" t="s"/>
      <c r="AX2540" t="s"/>
      <c r="AY2540" t="n">
        <v>2311816</v>
      </c>
      <c r="AZ2540" t="s">
        <v>827</v>
      </c>
      <c r="BA2540" t="s"/>
      <c r="BB2540" t="n">
        <v>97376</v>
      </c>
      <c r="BC2540" t="n">
        <v>10.022674</v>
      </c>
      <c r="BD2540" t="n">
        <v>53.550896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92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824</v>
      </c>
      <c r="F2541" t="n">
        <v>894166</v>
      </c>
      <c r="G2541" t="s">
        <v>74</v>
      </c>
      <c r="H2541" t="s">
        <v>75</v>
      </c>
      <c r="I2541" t="s"/>
      <c r="J2541" t="s">
        <v>74</v>
      </c>
      <c r="K2541" t="n">
        <v>172</v>
      </c>
      <c r="L2541" t="s">
        <v>76</v>
      </c>
      <c r="M2541" t="s"/>
      <c r="N2541" t="s">
        <v>157</v>
      </c>
      <c r="O2541" t="s">
        <v>78</v>
      </c>
      <c r="P2541" t="s">
        <v>825</v>
      </c>
      <c r="Q2541" t="s"/>
      <c r="R2541" t="s">
        <v>80</v>
      </c>
      <c r="S2541" t="s">
        <v>161</v>
      </c>
      <c r="T2541" t="s">
        <v>82</v>
      </c>
      <c r="U2541" t="s"/>
      <c r="V2541" t="s">
        <v>83</v>
      </c>
      <c r="W2541" t="s">
        <v>94</v>
      </c>
      <c r="X2541" t="s"/>
      <c r="Y2541" t="s">
        <v>85</v>
      </c>
      <c r="Z2541">
        <f>HYPERLINK("https://hotelmonitor-cachepage.eclerx.com/savepage/tk_15439117368875203_sr_2152.html","info")</f>
        <v/>
      </c>
      <c r="AA2541" t="n">
        <v>161361</v>
      </c>
      <c r="AB2541" t="s"/>
      <c r="AC2541" t="s"/>
      <c r="AD2541" t="s">
        <v>86</v>
      </c>
      <c r="AE2541" t="s"/>
      <c r="AF2541" t="s"/>
      <c r="AG2541" t="s"/>
      <c r="AH2541" t="s"/>
      <c r="AI2541" t="s"/>
      <c r="AJ2541" t="s"/>
      <c r="AK2541" t="s">
        <v>87</v>
      </c>
      <c r="AL2541" t="s"/>
      <c r="AM2541" t="s"/>
      <c r="AN2541" t="s">
        <v>87</v>
      </c>
      <c r="AO2541" t="s"/>
      <c r="AP2541" t="n">
        <v>113</v>
      </c>
      <c r="AQ2541" t="s">
        <v>88</v>
      </c>
      <c r="AR2541" t="s">
        <v>156</v>
      </c>
      <c r="AS2541" t="s"/>
      <c r="AT2541" t="s">
        <v>90</v>
      </c>
      <c r="AU2541" t="s"/>
      <c r="AV2541" t="s"/>
      <c r="AW2541" t="s"/>
      <c r="AX2541" t="s"/>
      <c r="AY2541" t="n">
        <v>2311816</v>
      </c>
      <c r="AZ2541" t="s">
        <v>827</v>
      </c>
      <c r="BA2541" t="s"/>
      <c r="BB2541" t="n">
        <v>97376</v>
      </c>
      <c r="BC2541" t="n">
        <v>10.022674</v>
      </c>
      <c r="BD2541" t="n">
        <v>53.550896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92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824</v>
      </c>
      <c r="F2542" t="n">
        <v>894166</v>
      </c>
      <c r="G2542" t="s">
        <v>74</v>
      </c>
      <c r="H2542" t="s">
        <v>75</v>
      </c>
      <c r="I2542" t="s"/>
      <c r="J2542" t="s">
        <v>74</v>
      </c>
      <c r="K2542" t="n">
        <v>202</v>
      </c>
      <c r="L2542" t="s">
        <v>76</v>
      </c>
      <c r="M2542" t="s"/>
      <c r="N2542" t="s">
        <v>77</v>
      </c>
      <c r="O2542" t="s">
        <v>78</v>
      </c>
      <c r="P2542" t="s">
        <v>825</v>
      </c>
      <c r="Q2542" t="s"/>
      <c r="R2542" t="s">
        <v>80</v>
      </c>
      <c r="S2542" t="s">
        <v>277</v>
      </c>
      <c r="T2542" t="s">
        <v>82</v>
      </c>
      <c r="U2542" t="s"/>
      <c r="V2542" t="s">
        <v>83</v>
      </c>
      <c r="W2542" t="s">
        <v>84</v>
      </c>
      <c r="X2542" t="s"/>
      <c r="Y2542" t="s">
        <v>85</v>
      </c>
      <c r="Z2542">
        <f>HYPERLINK("https://hotelmonitor-cachepage.eclerx.com/savepage/tk_15439117368875203_sr_2152.html","info")</f>
        <v/>
      </c>
      <c r="AA2542" t="n">
        <v>161361</v>
      </c>
      <c r="AB2542" t="s"/>
      <c r="AC2542" t="s"/>
      <c r="AD2542" t="s">
        <v>86</v>
      </c>
      <c r="AE2542" t="s"/>
      <c r="AF2542" t="s"/>
      <c r="AG2542" t="s"/>
      <c r="AH2542" t="s"/>
      <c r="AI2542" t="s"/>
      <c r="AJ2542" t="s"/>
      <c r="AK2542" t="s">
        <v>87</v>
      </c>
      <c r="AL2542" t="s"/>
      <c r="AM2542" t="s"/>
      <c r="AN2542" t="s">
        <v>87</v>
      </c>
      <c r="AO2542" t="s"/>
      <c r="AP2542" t="n">
        <v>113</v>
      </c>
      <c r="AQ2542" t="s">
        <v>88</v>
      </c>
      <c r="AR2542" t="s">
        <v>156</v>
      </c>
      <c r="AS2542" t="s"/>
      <c r="AT2542" t="s">
        <v>90</v>
      </c>
      <c r="AU2542" t="s"/>
      <c r="AV2542" t="s"/>
      <c r="AW2542" t="s"/>
      <c r="AX2542" t="s"/>
      <c r="AY2542" t="n">
        <v>2311816</v>
      </c>
      <c r="AZ2542" t="s">
        <v>827</v>
      </c>
      <c r="BA2542" t="s"/>
      <c r="BB2542" t="n">
        <v>97376</v>
      </c>
      <c r="BC2542" t="n">
        <v>10.022674</v>
      </c>
      <c r="BD2542" t="n">
        <v>53.550896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92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824</v>
      </c>
      <c r="F2543" t="n">
        <v>894166</v>
      </c>
      <c r="G2543" t="s">
        <v>74</v>
      </c>
      <c r="H2543" t="s">
        <v>75</v>
      </c>
      <c r="I2543" t="s"/>
      <c r="J2543" t="s">
        <v>74</v>
      </c>
      <c r="K2543" t="n">
        <v>241</v>
      </c>
      <c r="L2543" t="s">
        <v>76</v>
      </c>
      <c r="M2543" t="s"/>
      <c r="N2543" t="s">
        <v>164</v>
      </c>
      <c r="O2543" t="s">
        <v>78</v>
      </c>
      <c r="P2543" t="s">
        <v>825</v>
      </c>
      <c r="Q2543" t="s"/>
      <c r="R2543" t="s">
        <v>80</v>
      </c>
      <c r="S2543" t="s">
        <v>1055</v>
      </c>
      <c r="T2543" t="s">
        <v>82</v>
      </c>
      <c r="U2543" t="s"/>
      <c r="V2543" t="s">
        <v>83</v>
      </c>
      <c r="W2543" t="s">
        <v>94</v>
      </c>
      <c r="X2543" t="s"/>
      <c r="Y2543" t="s">
        <v>85</v>
      </c>
      <c r="Z2543">
        <f>HYPERLINK("https://hotelmonitor-cachepage.eclerx.com/savepage/tk_15439117368875203_sr_2152.html","info")</f>
        <v/>
      </c>
      <c r="AA2543" t="n">
        <v>161361</v>
      </c>
      <c r="AB2543" t="s"/>
      <c r="AC2543" t="s"/>
      <c r="AD2543" t="s">
        <v>86</v>
      </c>
      <c r="AE2543" t="s"/>
      <c r="AF2543" t="s"/>
      <c r="AG2543" t="s"/>
      <c r="AH2543" t="s"/>
      <c r="AI2543" t="s"/>
      <c r="AJ2543" t="s"/>
      <c r="AK2543" t="s">
        <v>87</v>
      </c>
      <c r="AL2543" t="s"/>
      <c r="AM2543" t="s"/>
      <c r="AN2543" t="s">
        <v>87</v>
      </c>
      <c r="AO2543" t="s"/>
      <c r="AP2543" t="n">
        <v>113</v>
      </c>
      <c r="AQ2543" t="s">
        <v>88</v>
      </c>
      <c r="AR2543" t="s">
        <v>156</v>
      </c>
      <c r="AS2543" t="s"/>
      <c r="AT2543" t="s">
        <v>90</v>
      </c>
      <c r="AU2543" t="s"/>
      <c r="AV2543" t="s"/>
      <c r="AW2543" t="s"/>
      <c r="AX2543" t="s"/>
      <c r="AY2543" t="n">
        <v>2311816</v>
      </c>
      <c r="AZ2543" t="s">
        <v>827</v>
      </c>
      <c r="BA2543" t="s"/>
      <c r="BB2543" t="n">
        <v>97376</v>
      </c>
      <c r="BC2543" t="n">
        <v>10.022674</v>
      </c>
      <c r="BD2543" t="n">
        <v>53.550896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92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824</v>
      </c>
      <c r="F2544" t="n">
        <v>894166</v>
      </c>
      <c r="G2544" t="s">
        <v>74</v>
      </c>
      <c r="H2544" t="s">
        <v>75</v>
      </c>
      <c r="I2544" t="s"/>
      <c r="J2544" t="s">
        <v>74</v>
      </c>
      <c r="K2544" t="n">
        <v>258</v>
      </c>
      <c r="L2544" t="s">
        <v>76</v>
      </c>
      <c r="M2544" t="s"/>
      <c r="N2544" t="s">
        <v>162</v>
      </c>
      <c r="O2544" t="s">
        <v>78</v>
      </c>
      <c r="P2544" t="s">
        <v>825</v>
      </c>
      <c r="Q2544" t="s"/>
      <c r="R2544" t="s">
        <v>80</v>
      </c>
      <c r="S2544" t="s">
        <v>221</v>
      </c>
      <c r="T2544" t="s">
        <v>82</v>
      </c>
      <c r="U2544" t="s"/>
      <c r="V2544" t="s">
        <v>83</v>
      </c>
      <c r="W2544" t="s">
        <v>94</v>
      </c>
      <c r="X2544" t="s"/>
      <c r="Y2544" t="s">
        <v>85</v>
      </c>
      <c r="Z2544">
        <f>HYPERLINK("https://hotelmonitor-cachepage.eclerx.com/savepage/tk_15439117368875203_sr_2152.html","info")</f>
        <v/>
      </c>
      <c r="AA2544" t="n">
        <v>161361</v>
      </c>
      <c r="AB2544" t="s"/>
      <c r="AC2544" t="s"/>
      <c r="AD2544" t="s">
        <v>86</v>
      </c>
      <c r="AE2544" t="s"/>
      <c r="AF2544" t="s"/>
      <c r="AG2544" t="s"/>
      <c r="AH2544" t="s"/>
      <c r="AI2544" t="s"/>
      <c r="AJ2544" t="s"/>
      <c r="AK2544" t="s">
        <v>87</v>
      </c>
      <c r="AL2544" t="s"/>
      <c r="AM2544" t="s"/>
      <c r="AN2544" t="s">
        <v>87</v>
      </c>
      <c r="AO2544" t="s"/>
      <c r="AP2544" t="n">
        <v>113</v>
      </c>
      <c r="AQ2544" t="s">
        <v>88</v>
      </c>
      <c r="AR2544" t="s">
        <v>156</v>
      </c>
      <c r="AS2544" t="s"/>
      <c r="AT2544" t="s">
        <v>90</v>
      </c>
      <c r="AU2544" t="s"/>
      <c r="AV2544" t="s"/>
      <c r="AW2544" t="s"/>
      <c r="AX2544" t="s"/>
      <c r="AY2544" t="n">
        <v>2311816</v>
      </c>
      <c r="AZ2544" t="s">
        <v>827</v>
      </c>
      <c r="BA2544" t="s"/>
      <c r="BB2544" t="n">
        <v>97376</v>
      </c>
      <c r="BC2544" t="n">
        <v>10.022674</v>
      </c>
      <c r="BD2544" t="n">
        <v>53.550896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92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873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105</v>
      </c>
      <c r="L2545" t="s">
        <v>76</v>
      </c>
      <c r="M2545" t="s"/>
      <c r="N2545" t="s">
        <v>517</v>
      </c>
      <c r="O2545" t="s">
        <v>78</v>
      </c>
      <c r="P2545" t="s">
        <v>873</v>
      </c>
      <c r="Q2545" t="s"/>
      <c r="R2545" t="s">
        <v>80</v>
      </c>
      <c r="S2545" t="s">
        <v>149</v>
      </c>
      <c r="T2545" t="s">
        <v>82</v>
      </c>
      <c r="U2545" t="s"/>
      <c r="V2545" t="s">
        <v>83</v>
      </c>
      <c r="W2545" t="s">
        <v>94</v>
      </c>
      <c r="X2545" t="s"/>
      <c r="Y2545" t="s">
        <v>85</v>
      </c>
      <c r="Z2545">
        <f>HYPERLINK("https://hotelmonitor-cachepage.eclerx.com/savepage/tk_15439116427220418_sr_2152.html","info")</f>
        <v/>
      </c>
      <c r="AA2545" t="n">
        <v>-2676551</v>
      </c>
      <c r="AB2545" t="s"/>
      <c r="AC2545" t="s"/>
      <c r="AD2545" t="s">
        <v>86</v>
      </c>
      <c r="AE2545" t="s"/>
      <c r="AF2545" t="s"/>
      <c r="AG2545" t="s"/>
      <c r="AH2545" t="s"/>
      <c r="AI2545" t="s"/>
      <c r="AJ2545" t="s"/>
      <c r="AK2545" t="s">
        <v>87</v>
      </c>
      <c r="AL2545" t="s"/>
      <c r="AM2545" t="s"/>
      <c r="AN2545" t="s">
        <v>87</v>
      </c>
      <c r="AO2545" t="s"/>
      <c r="AP2545" t="n">
        <v>78</v>
      </c>
      <c r="AQ2545" t="s">
        <v>88</v>
      </c>
      <c r="AR2545" t="s">
        <v>110</v>
      </c>
      <c r="AS2545" t="s"/>
      <c r="AT2545" t="s">
        <v>90</v>
      </c>
      <c r="AU2545" t="s"/>
      <c r="AV2545" t="s"/>
      <c r="AW2545" t="s"/>
      <c r="AX2545" t="s"/>
      <c r="AY2545" t="n">
        <v>2676551</v>
      </c>
      <c r="AZ2545" t="s">
        <v>874</v>
      </c>
      <c r="BA2545" t="s"/>
      <c r="BB2545" t="n">
        <v>28204</v>
      </c>
      <c r="BC2545" t="n">
        <v>10.010501</v>
      </c>
      <c r="BD2545" t="n">
        <v>53.552934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92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873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108</v>
      </c>
      <c r="L2546" t="s">
        <v>76</v>
      </c>
      <c r="M2546" t="s"/>
      <c r="N2546" t="s">
        <v>111</v>
      </c>
      <c r="O2546" t="s">
        <v>78</v>
      </c>
      <c r="P2546" t="s">
        <v>873</v>
      </c>
      <c r="Q2546" t="s"/>
      <c r="R2546" t="s">
        <v>80</v>
      </c>
      <c r="S2546" t="s">
        <v>269</v>
      </c>
      <c r="T2546" t="s">
        <v>82</v>
      </c>
      <c r="U2546" t="s"/>
      <c r="V2546" t="s">
        <v>83</v>
      </c>
      <c r="W2546" t="s">
        <v>94</v>
      </c>
      <c r="X2546" t="s"/>
      <c r="Y2546" t="s">
        <v>85</v>
      </c>
      <c r="Z2546">
        <f>HYPERLINK("https://hotelmonitor-cachepage.eclerx.com/savepage/tk_15439116427220418_sr_2152.html","info")</f>
        <v/>
      </c>
      <c r="AA2546" t="n">
        <v>-2676551</v>
      </c>
      <c r="AB2546" t="s"/>
      <c r="AC2546" t="s"/>
      <c r="AD2546" t="s">
        <v>86</v>
      </c>
      <c r="AE2546" t="s"/>
      <c r="AF2546" t="s"/>
      <c r="AG2546" t="s"/>
      <c r="AH2546" t="s"/>
      <c r="AI2546" t="s"/>
      <c r="AJ2546" t="s"/>
      <c r="AK2546" t="s">
        <v>87</v>
      </c>
      <c r="AL2546" t="s"/>
      <c r="AM2546" t="s"/>
      <c r="AN2546" t="s">
        <v>87</v>
      </c>
      <c r="AO2546" t="s"/>
      <c r="AP2546" t="n">
        <v>78</v>
      </c>
      <c r="AQ2546" t="s">
        <v>88</v>
      </c>
      <c r="AR2546" t="s">
        <v>113</v>
      </c>
      <c r="AS2546" t="s"/>
      <c r="AT2546" t="s">
        <v>90</v>
      </c>
      <c r="AU2546" t="s"/>
      <c r="AV2546" t="s"/>
      <c r="AW2546" t="s"/>
      <c r="AX2546" t="s"/>
      <c r="AY2546" t="n">
        <v>2676551</v>
      </c>
      <c r="AZ2546" t="s">
        <v>874</v>
      </c>
      <c r="BA2546" t="s"/>
      <c r="BB2546" t="n">
        <v>28204</v>
      </c>
      <c r="BC2546" t="n">
        <v>10.010501</v>
      </c>
      <c r="BD2546" t="n">
        <v>53.552934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92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873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109</v>
      </c>
      <c r="L2547" t="s">
        <v>76</v>
      </c>
      <c r="M2547" t="s"/>
      <c r="N2547" t="s">
        <v>517</v>
      </c>
      <c r="O2547" t="s">
        <v>78</v>
      </c>
      <c r="P2547" t="s">
        <v>873</v>
      </c>
      <c r="Q2547" t="s"/>
      <c r="R2547" t="s">
        <v>80</v>
      </c>
      <c r="S2547" t="s">
        <v>282</v>
      </c>
      <c r="T2547" t="s">
        <v>82</v>
      </c>
      <c r="U2547" t="s"/>
      <c r="V2547" t="s">
        <v>83</v>
      </c>
      <c r="W2547" t="s">
        <v>94</v>
      </c>
      <c r="X2547" t="s"/>
      <c r="Y2547" t="s">
        <v>85</v>
      </c>
      <c r="Z2547">
        <f>HYPERLINK("https://hotelmonitor-cachepage.eclerx.com/savepage/tk_15439116427220418_sr_2152.html","info")</f>
        <v/>
      </c>
      <c r="AA2547" t="n">
        <v>-2676551</v>
      </c>
      <c r="AB2547" t="s"/>
      <c r="AC2547" t="s"/>
      <c r="AD2547" t="s">
        <v>86</v>
      </c>
      <c r="AE2547" t="s"/>
      <c r="AF2547" t="s"/>
      <c r="AG2547" t="s"/>
      <c r="AH2547" t="s"/>
      <c r="AI2547" t="s"/>
      <c r="AJ2547" t="s"/>
      <c r="AK2547" t="s">
        <v>87</v>
      </c>
      <c r="AL2547" t="s"/>
      <c r="AM2547" t="s"/>
      <c r="AN2547" t="s">
        <v>87</v>
      </c>
      <c r="AO2547" t="s"/>
      <c r="AP2547" t="n">
        <v>78</v>
      </c>
      <c r="AQ2547" t="s">
        <v>88</v>
      </c>
      <c r="AR2547" t="s">
        <v>116</v>
      </c>
      <c r="AS2547" t="s"/>
      <c r="AT2547" t="s">
        <v>90</v>
      </c>
      <c r="AU2547" t="s"/>
      <c r="AV2547" t="s"/>
      <c r="AW2547" t="s"/>
      <c r="AX2547" t="s"/>
      <c r="AY2547" t="n">
        <v>2676551</v>
      </c>
      <c r="AZ2547" t="s">
        <v>874</v>
      </c>
      <c r="BA2547" t="s"/>
      <c r="BB2547" t="n">
        <v>28204</v>
      </c>
      <c r="BC2547" t="n">
        <v>10.010501</v>
      </c>
      <c r="BD2547" t="n">
        <v>53.552934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92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873</v>
      </c>
      <c r="F2548" t="n">
        <v>-1</v>
      </c>
      <c r="G2548" t="s">
        <v>74</v>
      </c>
      <c r="H2548" t="s">
        <v>75</v>
      </c>
      <c r="I2548" t="s"/>
      <c r="J2548" t="s">
        <v>74</v>
      </c>
      <c r="K2548" t="n">
        <v>109</v>
      </c>
      <c r="L2548" t="s">
        <v>76</v>
      </c>
      <c r="M2548" t="s"/>
      <c r="N2548" t="s">
        <v>312</v>
      </c>
      <c r="O2548" t="s">
        <v>78</v>
      </c>
      <c r="P2548" t="s">
        <v>873</v>
      </c>
      <c r="Q2548" t="s"/>
      <c r="R2548" t="s">
        <v>80</v>
      </c>
      <c r="S2548" t="s">
        <v>282</v>
      </c>
      <c r="T2548" t="s">
        <v>82</v>
      </c>
      <c r="U2548" t="s"/>
      <c r="V2548" t="s">
        <v>83</v>
      </c>
      <c r="W2548" t="s">
        <v>94</v>
      </c>
      <c r="X2548" t="s"/>
      <c r="Y2548" t="s">
        <v>85</v>
      </c>
      <c r="Z2548">
        <f>HYPERLINK("https://hotelmonitor-cachepage.eclerx.com/savepage/tk_15439116427220418_sr_2152.html","info")</f>
        <v/>
      </c>
      <c r="AA2548" t="n">
        <v>-2676551</v>
      </c>
      <c r="AB2548" t="s"/>
      <c r="AC2548" t="s"/>
      <c r="AD2548" t="s">
        <v>86</v>
      </c>
      <c r="AE2548" t="s"/>
      <c r="AF2548" t="s"/>
      <c r="AG2548" t="s"/>
      <c r="AH2548" t="s"/>
      <c r="AI2548" t="s"/>
      <c r="AJ2548" t="s"/>
      <c r="AK2548" t="s">
        <v>87</v>
      </c>
      <c r="AL2548" t="s"/>
      <c r="AM2548" t="s"/>
      <c r="AN2548" t="s">
        <v>87</v>
      </c>
      <c r="AO2548" t="s"/>
      <c r="AP2548" t="n">
        <v>78</v>
      </c>
      <c r="AQ2548" t="s">
        <v>88</v>
      </c>
      <c r="AR2548" t="s">
        <v>103</v>
      </c>
      <c r="AS2548" t="s"/>
      <c r="AT2548" t="s">
        <v>90</v>
      </c>
      <c r="AU2548" t="s"/>
      <c r="AV2548" t="s"/>
      <c r="AW2548" t="s"/>
      <c r="AX2548" t="s"/>
      <c r="AY2548" t="n">
        <v>2676551</v>
      </c>
      <c r="AZ2548" t="s">
        <v>874</v>
      </c>
      <c r="BA2548" t="s"/>
      <c r="BB2548" t="n">
        <v>28204</v>
      </c>
      <c r="BC2548" t="n">
        <v>10.010501</v>
      </c>
      <c r="BD2548" t="n">
        <v>53.552934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92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873</v>
      </c>
      <c r="F2549" t="n">
        <v>-1</v>
      </c>
      <c r="G2549" t="s">
        <v>74</v>
      </c>
      <c r="H2549" t="s">
        <v>75</v>
      </c>
      <c r="I2549" t="s"/>
      <c r="J2549" t="s">
        <v>74</v>
      </c>
      <c r="K2549" t="n">
        <v>109</v>
      </c>
      <c r="L2549" t="s">
        <v>76</v>
      </c>
      <c r="M2549" t="s"/>
      <c r="N2549" t="s">
        <v>77</v>
      </c>
      <c r="O2549" t="s">
        <v>78</v>
      </c>
      <c r="P2549" t="s">
        <v>873</v>
      </c>
      <c r="Q2549" t="s"/>
      <c r="R2549" t="s">
        <v>80</v>
      </c>
      <c r="S2549" t="s">
        <v>282</v>
      </c>
      <c r="T2549" t="s">
        <v>82</v>
      </c>
      <c r="U2549" t="s"/>
      <c r="V2549" t="s">
        <v>83</v>
      </c>
      <c r="W2549" t="s">
        <v>94</v>
      </c>
      <c r="X2549" t="s"/>
      <c r="Y2549" t="s">
        <v>85</v>
      </c>
      <c r="Z2549">
        <f>HYPERLINK("https://hotelmonitor-cachepage.eclerx.com/savepage/tk_15439116427220418_sr_2152.html","info")</f>
        <v/>
      </c>
      <c r="AA2549" t="n">
        <v>-2676551</v>
      </c>
      <c r="AB2549" t="s"/>
      <c r="AC2549" t="s"/>
      <c r="AD2549" t="s">
        <v>86</v>
      </c>
      <c r="AE2549" t="s"/>
      <c r="AF2549" t="s"/>
      <c r="AG2549" t="s"/>
      <c r="AH2549" t="s"/>
      <c r="AI2549" t="s"/>
      <c r="AJ2549" t="s"/>
      <c r="AK2549" t="s">
        <v>87</v>
      </c>
      <c r="AL2549" t="s"/>
      <c r="AM2549" t="s"/>
      <c r="AN2549" t="s">
        <v>87</v>
      </c>
      <c r="AO2549" t="s"/>
      <c r="AP2549" t="n">
        <v>78</v>
      </c>
      <c r="AQ2549" t="s">
        <v>88</v>
      </c>
      <c r="AR2549" t="s">
        <v>119</v>
      </c>
      <c r="AS2549" t="s"/>
      <c r="AT2549" t="s">
        <v>90</v>
      </c>
      <c r="AU2549" t="s"/>
      <c r="AV2549" t="s"/>
      <c r="AW2549" t="s"/>
      <c r="AX2549" t="s"/>
      <c r="AY2549" t="n">
        <v>2676551</v>
      </c>
      <c r="AZ2549" t="s">
        <v>874</v>
      </c>
      <c r="BA2549" t="s"/>
      <c r="BB2549" t="n">
        <v>28204</v>
      </c>
      <c r="BC2549" t="n">
        <v>10.010501</v>
      </c>
      <c r="BD2549" t="n">
        <v>53.552934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92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873</v>
      </c>
      <c r="F2550" t="n">
        <v>-1</v>
      </c>
      <c r="G2550" t="s">
        <v>74</v>
      </c>
      <c r="H2550" t="s">
        <v>75</v>
      </c>
      <c r="I2550" t="s"/>
      <c r="J2550" t="s">
        <v>74</v>
      </c>
      <c r="K2550" t="n">
        <v>110</v>
      </c>
      <c r="L2550" t="s">
        <v>76</v>
      </c>
      <c r="M2550" t="s"/>
      <c r="N2550" t="s">
        <v>77</v>
      </c>
      <c r="O2550" t="s">
        <v>78</v>
      </c>
      <c r="P2550" t="s">
        <v>873</v>
      </c>
      <c r="Q2550" t="s"/>
      <c r="R2550" t="s">
        <v>80</v>
      </c>
      <c r="S2550" t="s">
        <v>151</v>
      </c>
      <c r="T2550" t="s">
        <v>82</v>
      </c>
      <c r="U2550" t="s"/>
      <c r="V2550" t="s">
        <v>83</v>
      </c>
      <c r="W2550" t="s">
        <v>94</v>
      </c>
      <c r="X2550" t="s"/>
      <c r="Y2550" t="s">
        <v>85</v>
      </c>
      <c r="Z2550">
        <f>HYPERLINK("https://hotelmonitor-cachepage.eclerx.com/savepage/tk_15439116427220418_sr_2152.html","info")</f>
        <v/>
      </c>
      <c r="AA2550" t="n">
        <v>-2676551</v>
      </c>
      <c r="AB2550" t="s"/>
      <c r="AC2550" t="s"/>
      <c r="AD2550" t="s">
        <v>86</v>
      </c>
      <c r="AE2550" t="s"/>
      <c r="AF2550" t="s"/>
      <c r="AG2550" t="s"/>
      <c r="AH2550" t="s"/>
      <c r="AI2550" t="s"/>
      <c r="AJ2550" t="s"/>
      <c r="AK2550" t="s">
        <v>87</v>
      </c>
      <c r="AL2550" t="s"/>
      <c r="AM2550" t="s"/>
      <c r="AN2550" t="s">
        <v>87</v>
      </c>
      <c r="AO2550" t="s"/>
      <c r="AP2550" t="n">
        <v>78</v>
      </c>
      <c r="AQ2550" t="s">
        <v>88</v>
      </c>
      <c r="AR2550" t="s">
        <v>121</v>
      </c>
      <c r="AS2550" t="s"/>
      <c r="AT2550" t="s">
        <v>90</v>
      </c>
      <c r="AU2550" t="s"/>
      <c r="AV2550" t="s"/>
      <c r="AW2550" t="s"/>
      <c r="AX2550" t="s"/>
      <c r="AY2550" t="n">
        <v>2676551</v>
      </c>
      <c r="AZ2550" t="s">
        <v>874</v>
      </c>
      <c r="BA2550" t="s"/>
      <c r="BB2550" t="n">
        <v>28204</v>
      </c>
      <c r="BC2550" t="n">
        <v>10.010501</v>
      </c>
      <c r="BD2550" t="n">
        <v>53.552934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92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873</v>
      </c>
      <c r="F2551" t="n">
        <v>-1</v>
      </c>
      <c r="G2551" t="s">
        <v>74</v>
      </c>
      <c r="H2551" t="s">
        <v>75</v>
      </c>
      <c r="I2551" t="s"/>
      <c r="J2551" t="s">
        <v>74</v>
      </c>
      <c r="K2551" t="n">
        <v>127</v>
      </c>
      <c r="L2551" t="s">
        <v>76</v>
      </c>
      <c r="M2551" t="s"/>
      <c r="N2551" t="s">
        <v>612</v>
      </c>
      <c r="O2551" t="s">
        <v>78</v>
      </c>
      <c r="P2551" t="s">
        <v>873</v>
      </c>
      <c r="Q2551" t="s"/>
      <c r="R2551" t="s">
        <v>80</v>
      </c>
      <c r="S2551" t="s">
        <v>291</v>
      </c>
      <c r="T2551" t="s">
        <v>82</v>
      </c>
      <c r="U2551" t="s"/>
      <c r="V2551" t="s">
        <v>83</v>
      </c>
      <c r="W2551" t="s">
        <v>94</v>
      </c>
      <c r="X2551" t="s"/>
      <c r="Y2551" t="s">
        <v>85</v>
      </c>
      <c r="Z2551">
        <f>HYPERLINK("https://hotelmonitor-cachepage.eclerx.com/savepage/tk_15439116427220418_sr_2152.html","info")</f>
        <v/>
      </c>
      <c r="AA2551" t="n">
        <v>-2676551</v>
      </c>
      <c r="AB2551" t="s"/>
      <c r="AC2551" t="s"/>
      <c r="AD2551" t="s">
        <v>86</v>
      </c>
      <c r="AE2551" t="s"/>
      <c r="AF2551" t="s"/>
      <c r="AG2551" t="s"/>
      <c r="AH2551" t="s"/>
      <c r="AI2551" t="s"/>
      <c r="AJ2551" t="s"/>
      <c r="AK2551" t="s">
        <v>87</v>
      </c>
      <c r="AL2551" t="s"/>
      <c r="AM2551" t="s"/>
      <c r="AN2551" t="s">
        <v>87</v>
      </c>
      <c r="AO2551" t="s"/>
      <c r="AP2551" t="n">
        <v>78</v>
      </c>
      <c r="AQ2551" t="s">
        <v>88</v>
      </c>
      <c r="AR2551" t="s">
        <v>110</v>
      </c>
      <c r="AS2551" t="s"/>
      <c r="AT2551" t="s">
        <v>90</v>
      </c>
      <c r="AU2551" t="s"/>
      <c r="AV2551" t="s"/>
      <c r="AW2551" t="s"/>
      <c r="AX2551" t="s"/>
      <c r="AY2551" t="n">
        <v>2676551</v>
      </c>
      <c r="AZ2551" t="s">
        <v>874</v>
      </c>
      <c r="BA2551" t="s"/>
      <c r="BB2551" t="n">
        <v>28204</v>
      </c>
      <c r="BC2551" t="n">
        <v>10.010501</v>
      </c>
      <c r="BD2551" t="n">
        <v>53.552934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92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873</v>
      </c>
      <c r="F2552" t="n">
        <v>-1</v>
      </c>
      <c r="G2552" t="s">
        <v>74</v>
      </c>
      <c r="H2552" t="s">
        <v>75</v>
      </c>
      <c r="I2552" t="s"/>
      <c r="J2552" t="s">
        <v>74</v>
      </c>
      <c r="K2552" t="n">
        <v>131</v>
      </c>
      <c r="L2552" t="s">
        <v>76</v>
      </c>
      <c r="M2552" t="s"/>
      <c r="N2552" t="s">
        <v>77</v>
      </c>
      <c r="O2552" t="s">
        <v>78</v>
      </c>
      <c r="P2552" t="s">
        <v>873</v>
      </c>
      <c r="Q2552" t="s"/>
      <c r="R2552" t="s">
        <v>80</v>
      </c>
      <c r="S2552" t="s">
        <v>350</v>
      </c>
      <c r="T2552" t="s">
        <v>82</v>
      </c>
      <c r="U2552" t="s"/>
      <c r="V2552" t="s">
        <v>83</v>
      </c>
      <c r="W2552" t="s">
        <v>94</v>
      </c>
      <c r="X2552" t="s"/>
      <c r="Y2552" t="s">
        <v>85</v>
      </c>
      <c r="Z2552">
        <f>HYPERLINK("https://hotelmonitor-cachepage.eclerx.com/savepage/tk_15439116427220418_sr_2152.html","info")</f>
        <v/>
      </c>
      <c r="AA2552" t="n">
        <v>-2676551</v>
      </c>
      <c r="AB2552" t="s"/>
      <c r="AC2552" t="s"/>
      <c r="AD2552" t="s">
        <v>86</v>
      </c>
      <c r="AE2552" t="s"/>
      <c r="AF2552" t="s"/>
      <c r="AG2552" t="s"/>
      <c r="AH2552" t="s"/>
      <c r="AI2552" t="s"/>
      <c r="AJ2552" t="s"/>
      <c r="AK2552" t="s">
        <v>87</v>
      </c>
      <c r="AL2552" t="s"/>
      <c r="AM2552" t="s"/>
      <c r="AN2552" t="s">
        <v>87</v>
      </c>
      <c r="AO2552" t="s"/>
      <c r="AP2552" t="n">
        <v>78</v>
      </c>
      <c r="AQ2552" t="s">
        <v>88</v>
      </c>
      <c r="AR2552" t="s">
        <v>119</v>
      </c>
      <c r="AS2552" t="s"/>
      <c r="AT2552" t="s">
        <v>90</v>
      </c>
      <c r="AU2552" t="s"/>
      <c r="AV2552" t="s"/>
      <c r="AW2552" t="s"/>
      <c r="AX2552" t="s"/>
      <c r="AY2552" t="n">
        <v>2676551</v>
      </c>
      <c r="AZ2552" t="s">
        <v>874</v>
      </c>
      <c r="BA2552" t="s"/>
      <c r="BB2552" t="n">
        <v>28204</v>
      </c>
      <c r="BC2552" t="n">
        <v>10.010501</v>
      </c>
      <c r="BD2552" t="n">
        <v>53.552934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92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873</v>
      </c>
      <c r="F2553" t="n">
        <v>-1</v>
      </c>
      <c r="G2553" t="s">
        <v>74</v>
      </c>
      <c r="H2553" t="s">
        <v>75</v>
      </c>
      <c r="I2553" t="s"/>
      <c r="J2553" t="s">
        <v>74</v>
      </c>
      <c r="K2553" t="n">
        <v>132</v>
      </c>
      <c r="L2553" t="s">
        <v>76</v>
      </c>
      <c r="M2553" t="s"/>
      <c r="N2553" t="s">
        <v>563</v>
      </c>
      <c r="O2553" t="s">
        <v>78</v>
      </c>
      <c r="P2553" t="s">
        <v>873</v>
      </c>
      <c r="Q2553" t="s"/>
      <c r="R2553" t="s">
        <v>80</v>
      </c>
      <c r="S2553" t="s">
        <v>363</v>
      </c>
      <c r="T2553" t="s">
        <v>82</v>
      </c>
      <c r="U2553" t="s"/>
      <c r="V2553" t="s">
        <v>83</v>
      </c>
      <c r="W2553" t="s">
        <v>94</v>
      </c>
      <c r="X2553" t="s"/>
      <c r="Y2553" t="s">
        <v>85</v>
      </c>
      <c r="Z2553">
        <f>HYPERLINK("https://hotelmonitor-cachepage.eclerx.com/savepage/tk_15439116427220418_sr_2152.html","info")</f>
        <v/>
      </c>
      <c r="AA2553" t="n">
        <v>-2676551</v>
      </c>
      <c r="AB2553" t="s"/>
      <c r="AC2553" t="s"/>
      <c r="AD2553" t="s">
        <v>86</v>
      </c>
      <c r="AE2553" t="s"/>
      <c r="AF2553" t="s"/>
      <c r="AG2553" t="s"/>
      <c r="AH2553" t="s"/>
      <c r="AI2553" t="s"/>
      <c r="AJ2553" t="s"/>
      <c r="AK2553" t="s">
        <v>87</v>
      </c>
      <c r="AL2553" t="s"/>
      <c r="AM2553" t="s"/>
      <c r="AN2553" t="s">
        <v>87</v>
      </c>
      <c r="AO2553" t="s"/>
      <c r="AP2553" t="n">
        <v>78</v>
      </c>
      <c r="AQ2553" t="s">
        <v>88</v>
      </c>
      <c r="AR2553" t="s">
        <v>121</v>
      </c>
      <c r="AS2553" t="s"/>
      <c r="AT2553" t="s">
        <v>90</v>
      </c>
      <c r="AU2553" t="s"/>
      <c r="AV2553" t="s"/>
      <c r="AW2553" t="s"/>
      <c r="AX2553" t="s"/>
      <c r="AY2553" t="n">
        <v>2676551</v>
      </c>
      <c r="AZ2553" t="s">
        <v>874</v>
      </c>
      <c r="BA2553" t="s"/>
      <c r="BB2553" t="n">
        <v>28204</v>
      </c>
      <c r="BC2553" t="n">
        <v>10.010501</v>
      </c>
      <c r="BD2553" t="n">
        <v>53.552934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92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873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132</v>
      </c>
      <c r="L2554" t="s">
        <v>76</v>
      </c>
      <c r="M2554" t="s"/>
      <c r="N2554" t="s">
        <v>612</v>
      </c>
      <c r="O2554" t="s">
        <v>78</v>
      </c>
      <c r="P2554" t="s">
        <v>873</v>
      </c>
      <c r="Q2554" t="s"/>
      <c r="R2554" t="s">
        <v>80</v>
      </c>
      <c r="S2554" t="s">
        <v>363</v>
      </c>
      <c r="T2554" t="s">
        <v>82</v>
      </c>
      <c r="U2554" t="s"/>
      <c r="V2554" t="s">
        <v>83</v>
      </c>
      <c r="W2554" t="s">
        <v>94</v>
      </c>
      <c r="X2554" t="s"/>
      <c r="Y2554" t="s">
        <v>85</v>
      </c>
      <c r="Z2554">
        <f>HYPERLINK("https://hotelmonitor-cachepage.eclerx.com/savepage/tk_15439116427220418_sr_2152.html","info")</f>
        <v/>
      </c>
      <c r="AA2554" t="n">
        <v>-2676551</v>
      </c>
      <c r="AB2554" t="s"/>
      <c r="AC2554" t="s"/>
      <c r="AD2554" t="s">
        <v>86</v>
      </c>
      <c r="AE2554" t="s"/>
      <c r="AF2554" t="s"/>
      <c r="AG2554" t="s"/>
      <c r="AH2554" t="s"/>
      <c r="AI2554" t="s"/>
      <c r="AJ2554" t="s"/>
      <c r="AK2554" t="s">
        <v>87</v>
      </c>
      <c r="AL2554" t="s"/>
      <c r="AM2554" t="s"/>
      <c r="AN2554" t="s">
        <v>87</v>
      </c>
      <c r="AO2554" t="s"/>
      <c r="AP2554" t="n">
        <v>78</v>
      </c>
      <c r="AQ2554" t="s">
        <v>88</v>
      </c>
      <c r="AR2554" t="s">
        <v>116</v>
      </c>
      <c r="AS2554" t="s"/>
      <c r="AT2554" t="s">
        <v>90</v>
      </c>
      <c r="AU2554" t="s"/>
      <c r="AV2554" t="s"/>
      <c r="AW2554" t="s"/>
      <c r="AX2554" t="s"/>
      <c r="AY2554" t="n">
        <v>2676551</v>
      </c>
      <c r="AZ2554" t="s">
        <v>874</v>
      </c>
      <c r="BA2554" t="s"/>
      <c r="BB2554" t="n">
        <v>28204</v>
      </c>
      <c r="BC2554" t="n">
        <v>10.010501</v>
      </c>
      <c r="BD2554" t="n">
        <v>53.552934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92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873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154</v>
      </c>
      <c r="L2555" t="s">
        <v>76</v>
      </c>
      <c r="M2555" t="s"/>
      <c r="N2555" t="s">
        <v>613</v>
      </c>
      <c r="O2555" t="s">
        <v>78</v>
      </c>
      <c r="P2555" t="s">
        <v>873</v>
      </c>
      <c r="Q2555" t="s"/>
      <c r="R2555" t="s">
        <v>80</v>
      </c>
      <c r="S2555" t="s">
        <v>389</v>
      </c>
      <c r="T2555" t="s">
        <v>82</v>
      </c>
      <c r="U2555" t="s"/>
      <c r="V2555" t="s">
        <v>83</v>
      </c>
      <c r="W2555" t="s">
        <v>94</v>
      </c>
      <c r="X2555" t="s"/>
      <c r="Y2555" t="s">
        <v>85</v>
      </c>
      <c r="Z2555">
        <f>HYPERLINK("https://hotelmonitor-cachepage.eclerx.com/savepage/tk_15439116427220418_sr_2152.html","info")</f>
        <v/>
      </c>
      <c r="AA2555" t="n">
        <v>-2676551</v>
      </c>
      <c r="AB2555" t="s"/>
      <c r="AC2555" t="s"/>
      <c r="AD2555" t="s">
        <v>86</v>
      </c>
      <c r="AE2555" t="s"/>
      <c r="AF2555" t="s"/>
      <c r="AG2555" t="s"/>
      <c r="AH2555" t="s"/>
      <c r="AI2555" t="s"/>
      <c r="AJ2555" t="s"/>
      <c r="AK2555" t="s">
        <v>87</v>
      </c>
      <c r="AL2555" t="s"/>
      <c r="AM2555" t="s"/>
      <c r="AN2555" t="s">
        <v>87</v>
      </c>
      <c r="AO2555" t="s"/>
      <c r="AP2555" t="n">
        <v>78</v>
      </c>
      <c r="AQ2555" t="s">
        <v>88</v>
      </c>
      <c r="AR2555" t="s">
        <v>110</v>
      </c>
      <c r="AS2555" t="s"/>
      <c r="AT2555" t="s">
        <v>90</v>
      </c>
      <c r="AU2555" t="s"/>
      <c r="AV2555" t="s"/>
      <c r="AW2555" t="s"/>
      <c r="AX2555" t="s"/>
      <c r="AY2555" t="n">
        <v>2676551</v>
      </c>
      <c r="AZ2555" t="s">
        <v>874</v>
      </c>
      <c r="BA2555" t="s"/>
      <c r="BB2555" t="n">
        <v>28204</v>
      </c>
      <c r="BC2555" t="n">
        <v>10.010501</v>
      </c>
      <c r="BD2555" t="n">
        <v>53.552934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92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873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157</v>
      </c>
      <c r="L2556" t="s">
        <v>76</v>
      </c>
      <c r="M2556" t="s"/>
      <c r="N2556" t="s">
        <v>77</v>
      </c>
      <c r="O2556" t="s">
        <v>78</v>
      </c>
      <c r="P2556" t="s">
        <v>873</v>
      </c>
      <c r="Q2556" t="s"/>
      <c r="R2556" t="s">
        <v>80</v>
      </c>
      <c r="S2556" t="s">
        <v>366</v>
      </c>
      <c r="T2556" t="s">
        <v>82</v>
      </c>
      <c r="U2556" t="s"/>
      <c r="V2556" t="s">
        <v>83</v>
      </c>
      <c r="W2556" t="s">
        <v>94</v>
      </c>
      <c r="X2556" t="s"/>
      <c r="Y2556" t="s">
        <v>85</v>
      </c>
      <c r="Z2556">
        <f>HYPERLINK("https://hotelmonitor-cachepage.eclerx.com/savepage/tk_15439116427220418_sr_2152.html","info")</f>
        <v/>
      </c>
      <c r="AA2556" t="n">
        <v>-2676551</v>
      </c>
      <c r="AB2556" t="s"/>
      <c r="AC2556" t="s"/>
      <c r="AD2556" t="s">
        <v>86</v>
      </c>
      <c r="AE2556" t="s"/>
      <c r="AF2556" t="s"/>
      <c r="AG2556" t="s"/>
      <c r="AH2556" t="s"/>
      <c r="AI2556" t="s"/>
      <c r="AJ2556" t="s"/>
      <c r="AK2556" t="s">
        <v>87</v>
      </c>
      <c r="AL2556" t="s"/>
      <c r="AM2556" t="s"/>
      <c r="AN2556" t="s">
        <v>87</v>
      </c>
      <c r="AO2556" t="s"/>
      <c r="AP2556" t="n">
        <v>78</v>
      </c>
      <c r="AQ2556" t="s">
        <v>88</v>
      </c>
      <c r="AR2556" t="s">
        <v>119</v>
      </c>
      <c r="AS2556" t="s"/>
      <c r="AT2556" t="s">
        <v>90</v>
      </c>
      <c r="AU2556" t="s"/>
      <c r="AV2556" t="s"/>
      <c r="AW2556" t="s"/>
      <c r="AX2556" t="s"/>
      <c r="AY2556" t="n">
        <v>2676551</v>
      </c>
      <c r="AZ2556" t="s">
        <v>874</v>
      </c>
      <c r="BA2556" t="s"/>
      <c r="BB2556" t="n">
        <v>28204</v>
      </c>
      <c r="BC2556" t="n">
        <v>10.010501</v>
      </c>
      <c r="BD2556" t="n">
        <v>53.552934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92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873</v>
      </c>
      <c r="F2557" t="n">
        <v>-1</v>
      </c>
      <c r="G2557" t="s">
        <v>74</v>
      </c>
      <c r="H2557" t="s">
        <v>75</v>
      </c>
      <c r="I2557" t="s"/>
      <c r="J2557" t="s">
        <v>74</v>
      </c>
      <c r="K2557" t="n">
        <v>158</v>
      </c>
      <c r="L2557" t="s">
        <v>76</v>
      </c>
      <c r="M2557" t="s"/>
      <c r="N2557" t="s">
        <v>564</v>
      </c>
      <c r="O2557" t="s">
        <v>78</v>
      </c>
      <c r="P2557" t="s">
        <v>873</v>
      </c>
      <c r="Q2557" t="s"/>
      <c r="R2557" t="s">
        <v>80</v>
      </c>
      <c r="S2557" t="s">
        <v>459</v>
      </c>
      <c r="T2557" t="s">
        <v>82</v>
      </c>
      <c r="U2557" t="s"/>
      <c r="V2557" t="s">
        <v>83</v>
      </c>
      <c r="W2557" t="s">
        <v>94</v>
      </c>
      <c r="X2557" t="s"/>
      <c r="Y2557" t="s">
        <v>85</v>
      </c>
      <c r="Z2557">
        <f>HYPERLINK("https://hotelmonitor-cachepage.eclerx.com/savepage/tk_15439116427220418_sr_2152.html","info")</f>
        <v/>
      </c>
      <c r="AA2557" t="n">
        <v>-2676551</v>
      </c>
      <c r="AB2557" t="s"/>
      <c r="AC2557" t="s"/>
      <c r="AD2557" t="s">
        <v>86</v>
      </c>
      <c r="AE2557" t="s"/>
      <c r="AF2557" t="s"/>
      <c r="AG2557" t="s"/>
      <c r="AH2557" t="s"/>
      <c r="AI2557" t="s"/>
      <c r="AJ2557" t="s"/>
      <c r="AK2557" t="s">
        <v>87</v>
      </c>
      <c r="AL2557" t="s"/>
      <c r="AM2557" t="s"/>
      <c r="AN2557" t="s">
        <v>87</v>
      </c>
      <c r="AO2557" t="s"/>
      <c r="AP2557" t="n">
        <v>78</v>
      </c>
      <c r="AQ2557" t="s">
        <v>88</v>
      </c>
      <c r="AR2557" t="s">
        <v>121</v>
      </c>
      <c r="AS2557" t="s"/>
      <c r="AT2557" t="s">
        <v>90</v>
      </c>
      <c r="AU2557" t="s"/>
      <c r="AV2557" t="s"/>
      <c r="AW2557" t="s"/>
      <c r="AX2557" t="s"/>
      <c r="AY2557" t="n">
        <v>2676551</v>
      </c>
      <c r="AZ2557" t="s">
        <v>874</v>
      </c>
      <c r="BA2557" t="s"/>
      <c r="BB2557" t="n">
        <v>28204</v>
      </c>
      <c r="BC2557" t="n">
        <v>10.010501</v>
      </c>
      <c r="BD2557" t="n">
        <v>53.552934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92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873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160</v>
      </c>
      <c r="L2558" t="s">
        <v>76</v>
      </c>
      <c r="M2558" t="s"/>
      <c r="N2558" t="s">
        <v>613</v>
      </c>
      <c r="O2558" t="s">
        <v>78</v>
      </c>
      <c r="P2558" t="s">
        <v>873</v>
      </c>
      <c r="Q2558" t="s"/>
      <c r="R2558" t="s">
        <v>80</v>
      </c>
      <c r="S2558" t="s">
        <v>356</v>
      </c>
      <c r="T2558" t="s">
        <v>82</v>
      </c>
      <c r="U2558" t="s"/>
      <c r="V2558" t="s">
        <v>83</v>
      </c>
      <c r="W2558" t="s">
        <v>94</v>
      </c>
      <c r="X2558" t="s"/>
      <c r="Y2558" t="s">
        <v>85</v>
      </c>
      <c r="Z2558">
        <f>HYPERLINK("https://hotelmonitor-cachepage.eclerx.com/savepage/tk_15439116427220418_sr_2152.html","info")</f>
        <v/>
      </c>
      <c r="AA2558" t="n">
        <v>-2676551</v>
      </c>
      <c r="AB2558" t="s"/>
      <c r="AC2558" t="s"/>
      <c r="AD2558" t="s">
        <v>86</v>
      </c>
      <c r="AE2558" t="s"/>
      <c r="AF2558" t="s"/>
      <c r="AG2558" t="s"/>
      <c r="AH2558" t="s"/>
      <c r="AI2558" t="s"/>
      <c r="AJ2558" t="s"/>
      <c r="AK2558" t="s">
        <v>87</v>
      </c>
      <c r="AL2558" t="s"/>
      <c r="AM2558" t="s"/>
      <c r="AN2558" t="s">
        <v>87</v>
      </c>
      <c r="AO2558" t="s"/>
      <c r="AP2558" t="n">
        <v>78</v>
      </c>
      <c r="AQ2558" t="s">
        <v>88</v>
      </c>
      <c r="AR2558" t="s">
        <v>116</v>
      </c>
      <c r="AS2558" t="s"/>
      <c r="AT2558" t="s">
        <v>90</v>
      </c>
      <c r="AU2558" t="s"/>
      <c r="AV2558" t="s"/>
      <c r="AW2558" t="s"/>
      <c r="AX2558" t="s"/>
      <c r="AY2558" t="n">
        <v>2676551</v>
      </c>
      <c r="AZ2558" t="s">
        <v>874</v>
      </c>
      <c r="BA2558" t="s"/>
      <c r="BB2558" t="n">
        <v>28204</v>
      </c>
      <c r="BC2558" t="n">
        <v>10.010501</v>
      </c>
      <c r="BD2558" t="n">
        <v>53.552934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92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873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214</v>
      </c>
      <c r="L2559" t="s">
        <v>76</v>
      </c>
      <c r="M2559" t="s"/>
      <c r="N2559" t="s">
        <v>77</v>
      </c>
      <c r="O2559" t="s">
        <v>78</v>
      </c>
      <c r="P2559" t="s">
        <v>873</v>
      </c>
      <c r="Q2559" t="s"/>
      <c r="R2559" t="s">
        <v>80</v>
      </c>
      <c r="S2559" t="s">
        <v>163</v>
      </c>
      <c r="T2559" t="s">
        <v>82</v>
      </c>
      <c r="U2559" t="s"/>
      <c r="V2559" t="s">
        <v>83</v>
      </c>
      <c r="W2559" t="s">
        <v>94</v>
      </c>
      <c r="X2559" t="s"/>
      <c r="Y2559" t="s">
        <v>85</v>
      </c>
      <c r="Z2559">
        <f>HYPERLINK("https://hotelmonitor-cachepage.eclerx.com/savepage/tk_15439116427220418_sr_2152.html","info")</f>
        <v/>
      </c>
      <c r="AA2559" t="n">
        <v>-2676551</v>
      </c>
      <c r="AB2559" t="s"/>
      <c r="AC2559" t="s"/>
      <c r="AD2559" t="s">
        <v>86</v>
      </c>
      <c r="AE2559" t="s"/>
      <c r="AF2559" t="s"/>
      <c r="AG2559" t="s"/>
      <c r="AH2559" t="s"/>
      <c r="AI2559" t="s"/>
      <c r="AJ2559" t="s"/>
      <c r="AK2559" t="s">
        <v>87</v>
      </c>
      <c r="AL2559" t="s"/>
      <c r="AM2559" t="s"/>
      <c r="AN2559" t="s">
        <v>87</v>
      </c>
      <c r="AO2559" t="s"/>
      <c r="AP2559" t="n">
        <v>78</v>
      </c>
      <c r="AQ2559" t="s">
        <v>88</v>
      </c>
      <c r="AR2559" t="s">
        <v>156</v>
      </c>
      <c r="AS2559" t="s"/>
      <c r="AT2559" t="s">
        <v>90</v>
      </c>
      <c r="AU2559" t="s"/>
      <c r="AV2559" t="s"/>
      <c r="AW2559" t="s"/>
      <c r="AX2559" t="s"/>
      <c r="AY2559" t="n">
        <v>2676551</v>
      </c>
      <c r="AZ2559" t="s">
        <v>874</v>
      </c>
      <c r="BA2559" t="s"/>
      <c r="BB2559" t="n">
        <v>28204</v>
      </c>
      <c r="BC2559" t="n">
        <v>10.010501</v>
      </c>
      <c r="BD2559" t="n">
        <v>53.552934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92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873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259</v>
      </c>
      <c r="L2560" t="s">
        <v>76</v>
      </c>
      <c r="M2560" t="s"/>
      <c r="N2560" t="s">
        <v>162</v>
      </c>
      <c r="O2560" t="s">
        <v>78</v>
      </c>
      <c r="P2560" t="s">
        <v>873</v>
      </c>
      <c r="Q2560" t="s"/>
      <c r="R2560" t="s">
        <v>80</v>
      </c>
      <c r="S2560" t="s">
        <v>822</v>
      </c>
      <c r="T2560" t="s">
        <v>82</v>
      </c>
      <c r="U2560" t="s"/>
      <c r="V2560" t="s">
        <v>83</v>
      </c>
      <c r="W2560" t="s">
        <v>94</v>
      </c>
      <c r="X2560" t="s"/>
      <c r="Y2560" t="s">
        <v>85</v>
      </c>
      <c r="Z2560">
        <f>HYPERLINK("https://hotelmonitor-cachepage.eclerx.com/savepage/tk_15439116427220418_sr_2152.html","info")</f>
        <v/>
      </c>
      <c r="AA2560" t="n">
        <v>-2676551</v>
      </c>
      <c r="AB2560" t="s"/>
      <c r="AC2560" t="s"/>
      <c r="AD2560" t="s">
        <v>86</v>
      </c>
      <c r="AE2560" t="s"/>
      <c r="AF2560" t="s"/>
      <c r="AG2560" t="s"/>
      <c r="AH2560" t="s"/>
      <c r="AI2560" t="s"/>
      <c r="AJ2560" t="s"/>
      <c r="AK2560" t="s">
        <v>87</v>
      </c>
      <c r="AL2560" t="s"/>
      <c r="AM2560" t="s"/>
      <c r="AN2560" t="s">
        <v>87</v>
      </c>
      <c r="AO2560" t="s"/>
      <c r="AP2560" t="n">
        <v>78</v>
      </c>
      <c r="AQ2560" t="s">
        <v>88</v>
      </c>
      <c r="AR2560" t="s">
        <v>156</v>
      </c>
      <c r="AS2560" t="s"/>
      <c r="AT2560" t="s">
        <v>90</v>
      </c>
      <c r="AU2560" t="s"/>
      <c r="AV2560" t="s"/>
      <c r="AW2560" t="s"/>
      <c r="AX2560" t="s"/>
      <c r="AY2560" t="n">
        <v>2676551</v>
      </c>
      <c r="AZ2560" t="s">
        <v>874</v>
      </c>
      <c r="BA2560" t="s"/>
      <c r="BB2560" t="n">
        <v>28204</v>
      </c>
      <c r="BC2560" t="n">
        <v>10.010501</v>
      </c>
      <c r="BD2560" t="n">
        <v>53.552934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92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873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313</v>
      </c>
      <c r="L2561" t="s">
        <v>76</v>
      </c>
      <c r="M2561" t="s"/>
      <c r="N2561" t="s">
        <v>164</v>
      </c>
      <c r="O2561" t="s">
        <v>78</v>
      </c>
      <c r="P2561" t="s">
        <v>873</v>
      </c>
      <c r="Q2561" t="s"/>
      <c r="R2561" t="s">
        <v>80</v>
      </c>
      <c r="S2561" t="s">
        <v>676</v>
      </c>
      <c r="T2561" t="s">
        <v>82</v>
      </c>
      <c r="U2561" t="s"/>
      <c r="V2561" t="s">
        <v>83</v>
      </c>
      <c r="W2561" t="s">
        <v>94</v>
      </c>
      <c r="X2561" t="s"/>
      <c r="Y2561" t="s">
        <v>85</v>
      </c>
      <c r="Z2561">
        <f>HYPERLINK("https://hotelmonitor-cachepage.eclerx.com/savepage/tk_15439116427220418_sr_2152.html","info")</f>
        <v/>
      </c>
      <c r="AA2561" t="n">
        <v>-2676551</v>
      </c>
      <c r="AB2561" t="s"/>
      <c r="AC2561" t="s"/>
      <c r="AD2561" t="s">
        <v>86</v>
      </c>
      <c r="AE2561" t="s"/>
      <c r="AF2561" t="s"/>
      <c r="AG2561" t="s"/>
      <c r="AH2561" t="s"/>
      <c r="AI2561" t="s"/>
      <c r="AJ2561" t="s"/>
      <c r="AK2561" t="s">
        <v>87</v>
      </c>
      <c r="AL2561" t="s"/>
      <c r="AM2561" t="s"/>
      <c r="AN2561" t="s">
        <v>87</v>
      </c>
      <c r="AO2561" t="s"/>
      <c r="AP2561" t="n">
        <v>78</v>
      </c>
      <c r="AQ2561" t="s">
        <v>88</v>
      </c>
      <c r="AR2561" t="s">
        <v>156</v>
      </c>
      <c r="AS2561" t="s"/>
      <c r="AT2561" t="s">
        <v>90</v>
      </c>
      <c r="AU2561" t="s"/>
      <c r="AV2561" t="s"/>
      <c r="AW2561" t="s"/>
      <c r="AX2561" t="s"/>
      <c r="AY2561" t="n">
        <v>2676551</v>
      </c>
      <c r="AZ2561" t="s">
        <v>874</v>
      </c>
      <c r="BA2561" t="s"/>
      <c r="BB2561" t="n">
        <v>28204</v>
      </c>
      <c r="BC2561" t="n">
        <v>10.010501</v>
      </c>
      <c r="BD2561" t="n">
        <v>53.552934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92</v>
      </c>
    </row>
    <row r="2562" spans="1:70">
      <c r="A2562" t="s">
        <v>97</v>
      </c>
      <c r="B2562" t="s">
        <v>71</v>
      </c>
      <c r="C2562" t="s">
        <v>98</v>
      </c>
      <c r="D2562" t="n">
        <v>2</v>
      </c>
      <c r="E2562" t="s">
        <v>1056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139</v>
      </c>
      <c r="L2562" t="s">
        <v>76</v>
      </c>
      <c r="M2562" t="s"/>
      <c r="N2562" t="s">
        <v>480</v>
      </c>
      <c r="O2562" t="s">
        <v>78</v>
      </c>
      <c r="P2562" t="s">
        <v>1056</v>
      </c>
      <c r="Q2562" t="s"/>
      <c r="R2562" t="s">
        <v>80</v>
      </c>
      <c r="S2562" t="s">
        <v>276</v>
      </c>
      <c r="T2562" t="s">
        <v>82</v>
      </c>
      <c r="U2562" t="s"/>
      <c r="V2562" t="s">
        <v>83</v>
      </c>
      <c r="W2562" t="s">
        <v>84</v>
      </c>
      <c r="X2562" t="s"/>
      <c r="Y2562" t="s">
        <v>85</v>
      </c>
      <c r="Z2562">
        <f>HYPERLINK("https://hotelmonitor-cachepage.eclerx.com/savepage/tk_15439016779285278_sr_2151.html","info")</f>
        <v/>
      </c>
      <c r="AA2562" t="n">
        <v>-2311952</v>
      </c>
      <c r="AB2562" t="s"/>
      <c r="AC2562" t="s"/>
      <c r="AD2562" t="s">
        <v>86</v>
      </c>
      <c r="AE2562" t="s"/>
      <c r="AF2562" t="s"/>
      <c r="AG2562" t="s"/>
      <c r="AH2562" t="s"/>
      <c r="AI2562" t="s"/>
      <c r="AJ2562" t="s"/>
      <c r="AK2562" t="s">
        <v>87</v>
      </c>
      <c r="AL2562" t="s"/>
      <c r="AM2562" t="s"/>
      <c r="AN2562" t="s">
        <v>87</v>
      </c>
      <c r="AO2562" t="s"/>
      <c r="AP2562" t="n">
        <v>83</v>
      </c>
      <c r="AQ2562" t="s">
        <v>88</v>
      </c>
      <c r="AR2562" t="s">
        <v>107</v>
      </c>
      <c r="AS2562" t="s"/>
      <c r="AT2562" t="s">
        <v>90</v>
      </c>
      <c r="AU2562" t="s"/>
      <c r="AV2562" t="s"/>
      <c r="AW2562" t="s"/>
      <c r="AX2562" t="s"/>
      <c r="AY2562" t="n">
        <v>2311952</v>
      </c>
      <c r="AZ2562" t="s">
        <v>1057</v>
      </c>
      <c r="BA2562" t="s"/>
      <c r="BB2562" t="n">
        <v>110961</v>
      </c>
      <c r="BC2562" t="n">
        <v>9.9922014911152</v>
      </c>
      <c r="BD2562" t="n">
        <v>53.516545786348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92</v>
      </c>
    </row>
    <row r="2563" spans="1:70">
      <c r="A2563" t="s">
        <v>97</v>
      </c>
      <c r="B2563" t="s">
        <v>71</v>
      </c>
      <c r="C2563" t="s">
        <v>98</v>
      </c>
      <c r="D2563" t="n">
        <v>2</v>
      </c>
      <c r="E2563" t="s">
        <v>652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95</v>
      </c>
      <c r="L2563" t="s">
        <v>76</v>
      </c>
      <c r="M2563" t="s"/>
      <c r="N2563" t="s">
        <v>480</v>
      </c>
      <c r="O2563" t="s">
        <v>78</v>
      </c>
      <c r="P2563" t="s">
        <v>652</v>
      </c>
      <c r="Q2563" t="s"/>
      <c r="R2563" t="s">
        <v>80</v>
      </c>
      <c r="S2563" t="s">
        <v>501</v>
      </c>
      <c r="T2563" t="s">
        <v>82</v>
      </c>
      <c r="U2563" t="s"/>
      <c r="V2563" t="s">
        <v>83</v>
      </c>
      <c r="W2563" t="s">
        <v>84</v>
      </c>
      <c r="X2563" t="s"/>
      <c r="Y2563" t="s">
        <v>85</v>
      </c>
      <c r="Z2563">
        <f>HYPERLINK("https://hotelmonitor-cachepage.eclerx.com/savepage/tk_15439017276776915_sr_2151.html","info")</f>
        <v/>
      </c>
      <c r="AA2563" t="n">
        <v>-2311954</v>
      </c>
      <c r="AB2563" t="s"/>
      <c r="AC2563" t="s"/>
      <c r="AD2563" t="s">
        <v>86</v>
      </c>
      <c r="AE2563" t="s"/>
      <c r="AF2563" t="s"/>
      <c r="AG2563" t="s"/>
      <c r="AH2563" t="s"/>
      <c r="AI2563" t="s"/>
      <c r="AJ2563" t="s"/>
      <c r="AK2563" t="s">
        <v>87</v>
      </c>
      <c r="AL2563" t="s"/>
      <c r="AM2563" t="s"/>
      <c r="AN2563" t="s">
        <v>87</v>
      </c>
      <c r="AO2563" t="s"/>
      <c r="AP2563" t="n">
        <v>100</v>
      </c>
      <c r="AQ2563" t="s">
        <v>88</v>
      </c>
      <c r="AR2563" t="s">
        <v>107</v>
      </c>
      <c r="AS2563" t="s"/>
      <c r="AT2563" t="s">
        <v>90</v>
      </c>
      <c r="AU2563" t="s"/>
      <c r="AV2563" t="s"/>
      <c r="AW2563" t="s"/>
      <c r="AX2563" t="s"/>
      <c r="AY2563" t="n">
        <v>2311954</v>
      </c>
      <c r="AZ2563" t="s">
        <v>653</v>
      </c>
      <c r="BA2563" t="s"/>
      <c r="BB2563" t="n">
        <v>26483</v>
      </c>
      <c r="BC2563" t="n">
        <v>9.9742984771728</v>
      </c>
      <c r="BD2563" t="n">
        <v>53.550494513887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92</v>
      </c>
    </row>
    <row r="2564" spans="1:70">
      <c r="A2564" t="s">
        <v>97</v>
      </c>
      <c r="B2564" t="s">
        <v>71</v>
      </c>
      <c r="C2564" t="s">
        <v>98</v>
      </c>
      <c r="D2564" t="n">
        <v>2</v>
      </c>
      <c r="E2564" t="s">
        <v>920</v>
      </c>
      <c r="F2564" t="n">
        <v>530529</v>
      </c>
      <c r="G2564" t="s">
        <v>74</v>
      </c>
      <c r="H2564" t="s">
        <v>75</v>
      </c>
      <c r="I2564" t="s"/>
      <c r="J2564" t="s">
        <v>74</v>
      </c>
      <c r="K2564" t="n">
        <v>116</v>
      </c>
      <c r="L2564" t="s">
        <v>76</v>
      </c>
      <c r="M2564" t="s"/>
      <c r="N2564" t="s">
        <v>1058</v>
      </c>
      <c r="O2564" t="s">
        <v>78</v>
      </c>
      <c r="P2564" t="s">
        <v>921</v>
      </c>
      <c r="Q2564" t="s"/>
      <c r="R2564" t="s">
        <v>347</v>
      </c>
      <c r="S2564" t="s">
        <v>132</v>
      </c>
      <c r="T2564" t="s">
        <v>82</v>
      </c>
      <c r="U2564" t="s"/>
      <c r="V2564" t="s">
        <v>83</v>
      </c>
      <c r="W2564" t="s">
        <v>94</v>
      </c>
      <c r="X2564" t="s"/>
      <c r="Y2564" t="s">
        <v>85</v>
      </c>
      <c r="Z2564">
        <f>HYPERLINK("https://hotelmonitor-cachepage.eclerx.com/savepage/tk_1543901659638041_sr_2151.html","info")</f>
        <v/>
      </c>
      <c r="AA2564" t="n">
        <v>99023</v>
      </c>
      <c r="AB2564" t="s"/>
      <c r="AC2564" t="s"/>
      <c r="AD2564" t="s">
        <v>86</v>
      </c>
      <c r="AE2564" t="s"/>
      <c r="AF2564" t="s"/>
      <c r="AG2564" t="s"/>
      <c r="AH2564" t="s"/>
      <c r="AI2564" t="s"/>
      <c r="AJ2564" t="s"/>
      <c r="AK2564" t="s">
        <v>87</v>
      </c>
      <c r="AL2564" t="s"/>
      <c r="AM2564" t="s"/>
      <c r="AN2564" t="s">
        <v>87</v>
      </c>
      <c r="AO2564" t="s"/>
      <c r="AP2564" t="n">
        <v>77</v>
      </c>
      <c r="AQ2564" t="s">
        <v>88</v>
      </c>
      <c r="AR2564" t="s">
        <v>110</v>
      </c>
      <c r="AS2564" t="s"/>
      <c r="AT2564" t="s">
        <v>90</v>
      </c>
      <c r="AU2564" t="s"/>
      <c r="AV2564" t="s"/>
      <c r="AW2564" t="s"/>
      <c r="AX2564" t="s"/>
      <c r="AY2564" t="n">
        <v>4915729</v>
      </c>
      <c r="AZ2564" t="s">
        <v>922</v>
      </c>
      <c r="BA2564" t="s"/>
      <c r="BB2564" t="n">
        <v>53748</v>
      </c>
      <c r="BC2564" t="n">
        <v>10.018243</v>
      </c>
      <c r="BD2564" t="n">
        <v>53.545309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92</v>
      </c>
    </row>
    <row r="2565" spans="1:70">
      <c r="A2565" t="s">
        <v>97</v>
      </c>
      <c r="B2565" t="s">
        <v>71</v>
      </c>
      <c r="C2565" t="s">
        <v>98</v>
      </c>
      <c r="D2565" t="n">
        <v>2</v>
      </c>
      <c r="E2565" t="s">
        <v>920</v>
      </c>
      <c r="F2565" t="n">
        <v>530529</v>
      </c>
      <c r="G2565" t="s">
        <v>74</v>
      </c>
      <c r="H2565" t="s">
        <v>75</v>
      </c>
      <c r="I2565" t="s"/>
      <c r="J2565" t="s">
        <v>74</v>
      </c>
      <c r="K2565" t="n">
        <v>121</v>
      </c>
      <c r="L2565" t="s">
        <v>76</v>
      </c>
      <c r="M2565" t="s"/>
      <c r="N2565" t="s">
        <v>1058</v>
      </c>
      <c r="O2565" t="s">
        <v>78</v>
      </c>
      <c r="P2565" t="s">
        <v>921</v>
      </c>
      <c r="Q2565" t="s"/>
      <c r="R2565" t="s">
        <v>347</v>
      </c>
      <c r="S2565" t="s">
        <v>133</v>
      </c>
      <c r="T2565" t="s">
        <v>82</v>
      </c>
      <c r="U2565" t="s"/>
      <c r="V2565" t="s">
        <v>83</v>
      </c>
      <c r="W2565" t="s">
        <v>94</v>
      </c>
      <c r="X2565" t="s"/>
      <c r="Y2565" t="s">
        <v>85</v>
      </c>
      <c r="Z2565">
        <f>HYPERLINK("https://hotelmonitor-cachepage.eclerx.com/savepage/tk_1543901659638041_sr_2151.html","info")</f>
        <v/>
      </c>
      <c r="AA2565" t="n">
        <v>99023</v>
      </c>
      <c r="AB2565" t="s"/>
      <c r="AC2565" t="s"/>
      <c r="AD2565" t="s">
        <v>86</v>
      </c>
      <c r="AE2565" t="s"/>
      <c r="AF2565" t="s"/>
      <c r="AG2565" t="s"/>
      <c r="AH2565" t="s"/>
      <c r="AI2565" t="s"/>
      <c r="AJ2565" t="s"/>
      <c r="AK2565" t="s">
        <v>87</v>
      </c>
      <c r="AL2565" t="s"/>
      <c r="AM2565" t="s"/>
      <c r="AN2565" t="s">
        <v>87</v>
      </c>
      <c r="AO2565" t="s"/>
      <c r="AP2565" t="n">
        <v>77</v>
      </c>
      <c r="AQ2565" t="s">
        <v>88</v>
      </c>
      <c r="AR2565" t="s">
        <v>116</v>
      </c>
      <c r="AS2565" t="s"/>
      <c r="AT2565" t="s">
        <v>90</v>
      </c>
      <c r="AU2565" t="s"/>
      <c r="AV2565" t="s"/>
      <c r="AW2565" t="s"/>
      <c r="AX2565" t="s"/>
      <c r="AY2565" t="n">
        <v>4915729</v>
      </c>
      <c r="AZ2565" t="s">
        <v>922</v>
      </c>
      <c r="BA2565" t="s"/>
      <c r="BB2565" t="n">
        <v>53748</v>
      </c>
      <c r="BC2565" t="n">
        <v>10.018243</v>
      </c>
      <c r="BD2565" t="n">
        <v>53.545309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92</v>
      </c>
    </row>
    <row r="2566" spans="1:70">
      <c r="A2566" t="s">
        <v>97</v>
      </c>
      <c r="B2566" t="s">
        <v>71</v>
      </c>
      <c r="C2566" t="s">
        <v>98</v>
      </c>
      <c r="D2566" t="n">
        <v>2</v>
      </c>
      <c r="E2566" t="s">
        <v>920</v>
      </c>
      <c r="F2566" t="n">
        <v>530529</v>
      </c>
      <c r="G2566" t="s">
        <v>74</v>
      </c>
      <c r="H2566" t="s">
        <v>75</v>
      </c>
      <c r="I2566" t="s"/>
      <c r="J2566" t="s">
        <v>74</v>
      </c>
      <c r="K2566" t="n">
        <v>138</v>
      </c>
      <c r="L2566" t="s">
        <v>76</v>
      </c>
      <c r="M2566" t="s"/>
      <c r="N2566" t="s">
        <v>195</v>
      </c>
      <c r="O2566" t="s">
        <v>78</v>
      </c>
      <c r="P2566" t="s">
        <v>921</v>
      </c>
      <c r="Q2566" t="s"/>
      <c r="R2566" t="s">
        <v>347</v>
      </c>
      <c r="S2566" t="s">
        <v>274</v>
      </c>
      <c r="T2566" t="s">
        <v>82</v>
      </c>
      <c r="U2566" t="s"/>
      <c r="V2566" t="s">
        <v>83</v>
      </c>
      <c r="W2566" t="s">
        <v>94</v>
      </c>
      <c r="X2566" t="s"/>
      <c r="Y2566" t="s">
        <v>85</v>
      </c>
      <c r="Z2566">
        <f>HYPERLINK("https://hotelmonitor-cachepage.eclerx.com/savepage/tk_1543901659638041_sr_2151.html","info")</f>
        <v/>
      </c>
      <c r="AA2566" t="n">
        <v>99023</v>
      </c>
      <c r="AB2566" t="s"/>
      <c r="AC2566" t="s"/>
      <c r="AD2566" t="s">
        <v>86</v>
      </c>
      <c r="AE2566" t="s"/>
      <c r="AF2566" t="s"/>
      <c r="AG2566" t="s"/>
      <c r="AH2566" t="s"/>
      <c r="AI2566" t="s"/>
      <c r="AJ2566" t="s"/>
      <c r="AK2566" t="s">
        <v>87</v>
      </c>
      <c r="AL2566" t="s"/>
      <c r="AM2566" t="s"/>
      <c r="AN2566" t="s">
        <v>87</v>
      </c>
      <c r="AO2566" t="s"/>
      <c r="AP2566" t="n">
        <v>77</v>
      </c>
      <c r="AQ2566" t="s">
        <v>88</v>
      </c>
      <c r="AR2566" t="s">
        <v>126</v>
      </c>
      <c r="AS2566" t="s"/>
      <c r="AT2566" t="s">
        <v>90</v>
      </c>
      <c r="AU2566" t="s"/>
      <c r="AV2566" t="s"/>
      <c r="AW2566" t="s"/>
      <c r="AX2566" t="s"/>
      <c r="AY2566" t="n">
        <v>4915729</v>
      </c>
      <c r="AZ2566" t="s">
        <v>922</v>
      </c>
      <c r="BA2566" t="s"/>
      <c r="BB2566" t="n">
        <v>53748</v>
      </c>
      <c r="BC2566" t="n">
        <v>10.018243</v>
      </c>
      <c r="BD2566" t="n">
        <v>53.545309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92</v>
      </c>
    </row>
    <row r="2567" spans="1:70">
      <c r="A2567" t="s">
        <v>97</v>
      </c>
      <c r="B2567" t="s">
        <v>71</v>
      </c>
      <c r="C2567" t="s">
        <v>98</v>
      </c>
      <c r="D2567" t="n">
        <v>2</v>
      </c>
      <c r="E2567" t="s">
        <v>920</v>
      </c>
      <c r="F2567" t="n">
        <v>530529</v>
      </c>
      <c r="G2567" t="s">
        <v>74</v>
      </c>
      <c r="H2567" t="s">
        <v>75</v>
      </c>
      <c r="I2567" t="s"/>
      <c r="J2567" t="s">
        <v>74</v>
      </c>
      <c r="K2567" t="n">
        <v>150</v>
      </c>
      <c r="L2567" t="s">
        <v>76</v>
      </c>
      <c r="M2567" t="s"/>
      <c r="N2567" t="s">
        <v>1058</v>
      </c>
      <c r="O2567" t="s">
        <v>78</v>
      </c>
      <c r="P2567" t="s">
        <v>921</v>
      </c>
      <c r="Q2567" t="s"/>
      <c r="R2567" t="s">
        <v>347</v>
      </c>
      <c r="S2567" t="s">
        <v>365</v>
      </c>
      <c r="T2567" t="s">
        <v>82</v>
      </c>
      <c r="U2567" t="s"/>
      <c r="V2567" t="s">
        <v>83</v>
      </c>
      <c r="W2567" t="s">
        <v>84</v>
      </c>
      <c r="X2567" t="s"/>
      <c r="Y2567" t="s">
        <v>85</v>
      </c>
      <c r="Z2567">
        <f>HYPERLINK("https://hotelmonitor-cachepage.eclerx.com/savepage/tk_1543901659638041_sr_2151.html","info")</f>
        <v/>
      </c>
      <c r="AA2567" t="n">
        <v>99023</v>
      </c>
      <c r="AB2567" t="s"/>
      <c r="AC2567" t="s"/>
      <c r="AD2567" t="s">
        <v>86</v>
      </c>
      <c r="AE2567" t="s"/>
      <c r="AF2567" t="s"/>
      <c r="AG2567" t="s"/>
      <c r="AH2567" t="s"/>
      <c r="AI2567" t="s"/>
      <c r="AJ2567" t="s"/>
      <c r="AK2567" t="s">
        <v>87</v>
      </c>
      <c r="AL2567" t="s"/>
      <c r="AM2567" t="s"/>
      <c r="AN2567" t="s">
        <v>87</v>
      </c>
      <c r="AO2567" t="s"/>
      <c r="AP2567" t="n">
        <v>77</v>
      </c>
      <c r="AQ2567" t="s">
        <v>88</v>
      </c>
      <c r="AR2567" t="s">
        <v>110</v>
      </c>
      <c r="AS2567" t="s"/>
      <c r="AT2567" t="s">
        <v>90</v>
      </c>
      <c r="AU2567" t="s"/>
      <c r="AV2567" t="s"/>
      <c r="AW2567" t="s"/>
      <c r="AX2567" t="s"/>
      <c r="AY2567" t="n">
        <v>4915729</v>
      </c>
      <c r="AZ2567" t="s">
        <v>922</v>
      </c>
      <c r="BA2567" t="s"/>
      <c r="BB2567" t="n">
        <v>53748</v>
      </c>
      <c r="BC2567" t="n">
        <v>10.018243</v>
      </c>
      <c r="BD2567" t="n">
        <v>53.545309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92</v>
      </c>
    </row>
    <row r="2568" spans="1:70">
      <c r="A2568" t="s">
        <v>97</v>
      </c>
      <c r="B2568" t="s">
        <v>71</v>
      </c>
      <c r="C2568" t="s">
        <v>98</v>
      </c>
      <c r="D2568" t="n">
        <v>2</v>
      </c>
      <c r="E2568" t="s">
        <v>920</v>
      </c>
      <c r="F2568" t="n">
        <v>530529</v>
      </c>
      <c r="G2568" t="s">
        <v>74</v>
      </c>
      <c r="H2568" t="s">
        <v>75</v>
      </c>
      <c r="I2568" t="s"/>
      <c r="J2568" t="s">
        <v>74</v>
      </c>
      <c r="K2568" t="n">
        <v>157</v>
      </c>
      <c r="L2568" t="s">
        <v>76</v>
      </c>
      <c r="M2568" t="s"/>
      <c r="N2568" t="s">
        <v>1058</v>
      </c>
      <c r="O2568" t="s">
        <v>78</v>
      </c>
      <c r="P2568" t="s">
        <v>921</v>
      </c>
      <c r="Q2568" t="s"/>
      <c r="R2568" t="s">
        <v>347</v>
      </c>
      <c r="S2568" t="s">
        <v>366</v>
      </c>
      <c r="T2568" t="s">
        <v>82</v>
      </c>
      <c r="U2568" t="s"/>
      <c r="V2568" t="s">
        <v>83</v>
      </c>
      <c r="W2568" t="s">
        <v>84</v>
      </c>
      <c r="X2568" t="s"/>
      <c r="Y2568" t="s">
        <v>85</v>
      </c>
      <c r="Z2568">
        <f>HYPERLINK("https://hotelmonitor-cachepage.eclerx.com/savepage/tk_1543901659638041_sr_2151.html","info")</f>
        <v/>
      </c>
      <c r="AA2568" t="n">
        <v>99023</v>
      </c>
      <c r="AB2568" t="s"/>
      <c r="AC2568" t="s"/>
      <c r="AD2568" t="s">
        <v>86</v>
      </c>
      <c r="AE2568" t="s"/>
      <c r="AF2568" t="s"/>
      <c r="AG2568" t="s"/>
      <c r="AH2568" t="s"/>
      <c r="AI2568" t="s"/>
      <c r="AJ2568" t="s"/>
      <c r="AK2568" t="s">
        <v>87</v>
      </c>
      <c r="AL2568" t="s"/>
      <c r="AM2568" t="s"/>
      <c r="AN2568" t="s">
        <v>87</v>
      </c>
      <c r="AO2568" t="s"/>
      <c r="AP2568" t="n">
        <v>77</v>
      </c>
      <c r="AQ2568" t="s">
        <v>88</v>
      </c>
      <c r="AR2568" t="s">
        <v>116</v>
      </c>
      <c r="AS2568" t="s"/>
      <c r="AT2568" t="s">
        <v>90</v>
      </c>
      <c r="AU2568" t="s"/>
      <c r="AV2568" t="s"/>
      <c r="AW2568" t="s"/>
      <c r="AX2568" t="s"/>
      <c r="AY2568" t="n">
        <v>4915729</v>
      </c>
      <c r="AZ2568" t="s">
        <v>922</v>
      </c>
      <c r="BA2568" t="s"/>
      <c r="BB2568" t="n">
        <v>53748</v>
      </c>
      <c r="BC2568" t="n">
        <v>10.018243</v>
      </c>
      <c r="BD2568" t="n">
        <v>53.545309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92</v>
      </c>
    </row>
    <row r="2569" spans="1:70">
      <c r="A2569" t="s">
        <v>97</v>
      </c>
      <c r="B2569" t="s">
        <v>71</v>
      </c>
      <c r="C2569" t="s">
        <v>98</v>
      </c>
      <c r="D2569" t="n">
        <v>2</v>
      </c>
      <c r="E2569" t="s">
        <v>920</v>
      </c>
      <c r="F2569" t="n">
        <v>530529</v>
      </c>
      <c r="G2569" t="s">
        <v>74</v>
      </c>
      <c r="H2569" t="s">
        <v>75</v>
      </c>
      <c r="I2569" t="s"/>
      <c r="J2569" t="s">
        <v>74</v>
      </c>
      <c r="K2569" t="n">
        <v>159</v>
      </c>
      <c r="L2569" t="s">
        <v>76</v>
      </c>
      <c r="M2569" t="s"/>
      <c r="N2569" t="s">
        <v>191</v>
      </c>
      <c r="O2569" t="s">
        <v>78</v>
      </c>
      <c r="P2569" t="s">
        <v>921</v>
      </c>
      <c r="Q2569" t="s"/>
      <c r="R2569" t="s">
        <v>347</v>
      </c>
      <c r="S2569" t="s">
        <v>565</v>
      </c>
      <c r="T2569" t="s">
        <v>82</v>
      </c>
      <c r="U2569" t="s"/>
      <c r="V2569" t="s">
        <v>83</v>
      </c>
      <c r="W2569" t="s">
        <v>94</v>
      </c>
      <c r="X2569" t="s"/>
      <c r="Y2569" t="s">
        <v>85</v>
      </c>
      <c r="Z2569">
        <f>HYPERLINK("https://hotelmonitor-cachepage.eclerx.com/savepage/tk_1543901659638041_sr_2151.html","info")</f>
        <v/>
      </c>
      <c r="AA2569" t="n">
        <v>99023</v>
      </c>
      <c r="AB2569" t="s"/>
      <c r="AC2569" t="s"/>
      <c r="AD2569" t="s">
        <v>86</v>
      </c>
      <c r="AE2569" t="s"/>
      <c r="AF2569" t="s"/>
      <c r="AG2569" t="s"/>
      <c r="AH2569" t="s"/>
      <c r="AI2569" t="s"/>
      <c r="AJ2569" t="s"/>
      <c r="AK2569" t="s">
        <v>87</v>
      </c>
      <c r="AL2569" t="s"/>
      <c r="AM2569" t="s"/>
      <c r="AN2569" t="s">
        <v>87</v>
      </c>
      <c r="AO2569" t="s"/>
      <c r="AP2569" t="n">
        <v>77</v>
      </c>
      <c r="AQ2569" t="s">
        <v>88</v>
      </c>
      <c r="AR2569" t="s">
        <v>89</v>
      </c>
      <c r="AS2569" t="s"/>
      <c r="AT2569" t="s">
        <v>90</v>
      </c>
      <c r="AU2569" t="s"/>
      <c r="AV2569" t="s"/>
      <c r="AW2569" t="s"/>
      <c r="AX2569" t="s"/>
      <c r="AY2569" t="n">
        <v>4915729</v>
      </c>
      <c r="AZ2569" t="s">
        <v>922</v>
      </c>
      <c r="BA2569" t="s"/>
      <c r="BB2569" t="n">
        <v>53748</v>
      </c>
      <c r="BC2569" t="n">
        <v>10.018243</v>
      </c>
      <c r="BD2569" t="n">
        <v>53.545309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92</v>
      </c>
    </row>
    <row r="2570" spans="1:70">
      <c r="A2570" t="s">
        <v>97</v>
      </c>
      <c r="B2570" t="s">
        <v>71</v>
      </c>
      <c r="C2570" t="s">
        <v>98</v>
      </c>
      <c r="D2570" t="n">
        <v>2</v>
      </c>
      <c r="E2570" t="s">
        <v>920</v>
      </c>
      <c r="F2570" t="n">
        <v>530529</v>
      </c>
      <c r="G2570" t="s">
        <v>74</v>
      </c>
      <c r="H2570" t="s">
        <v>75</v>
      </c>
      <c r="I2570" t="s"/>
      <c r="J2570" t="s">
        <v>74</v>
      </c>
      <c r="K2570" t="n">
        <v>159</v>
      </c>
      <c r="L2570" t="s">
        <v>76</v>
      </c>
      <c r="M2570" t="s"/>
      <c r="N2570" t="s">
        <v>191</v>
      </c>
      <c r="O2570" t="s">
        <v>78</v>
      </c>
      <c r="P2570" t="s">
        <v>921</v>
      </c>
      <c r="Q2570" t="s"/>
      <c r="R2570" t="s">
        <v>347</v>
      </c>
      <c r="S2570" t="s">
        <v>565</v>
      </c>
      <c r="T2570" t="s">
        <v>82</v>
      </c>
      <c r="U2570" t="s"/>
      <c r="V2570" t="s">
        <v>83</v>
      </c>
      <c r="W2570" t="s">
        <v>84</v>
      </c>
      <c r="X2570" t="s"/>
      <c r="Y2570" t="s">
        <v>85</v>
      </c>
      <c r="Z2570">
        <f>HYPERLINK("https://hotelmonitor-cachepage.eclerx.com/savepage/tk_1543901659638041_sr_2151.html","info")</f>
        <v/>
      </c>
      <c r="AA2570" t="n">
        <v>99023</v>
      </c>
      <c r="AB2570" t="s"/>
      <c r="AC2570" t="s"/>
      <c r="AD2570" t="s">
        <v>86</v>
      </c>
      <c r="AE2570" t="s"/>
      <c r="AF2570" t="s"/>
      <c r="AG2570" t="s"/>
      <c r="AH2570" t="s"/>
      <c r="AI2570" t="s"/>
      <c r="AJ2570" t="s"/>
      <c r="AK2570" t="s">
        <v>87</v>
      </c>
      <c r="AL2570" t="s"/>
      <c r="AM2570" t="s"/>
      <c r="AN2570" t="s">
        <v>87</v>
      </c>
      <c r="AO2570" t="s"/>
      <c r="AP2570" t="n">
        <v>77</v>
      </c>
      <c r="AQ2570" t="s">
        <v>88</v>
      </c>
      <c r="AR2570" t="s">
        <v>89</v>
      </c>
      <c r="AS2570" t="s"/>
      <c r="AT2570" t="s">
        <v>90</v>
      </c>
      <c r="AU2570" t="s"/>
      <c r="AV2570" t="s"/>
      <c r="AW2570" t="s"/>
      <c r="AX2570" t="s"/>
      <c r="AY2570" t="n">
        <v>4915729</v>
      </c>
      <c r="AZ2570" t="s">
        <v>922</v>
      </c>
      <c r="BA2570" t="s"/>
      <c r="BB2570" t="n">
        <v>53748</v>
      </c>
      <c r="BC2570" t="n">
        <v>10.018243</v>
      </c>
      <c r="BD2570" t="n">
        <v>53.545309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92</v>
      </c>
    </row>
    <row r="2571" spans="1:70">
      <c r="A2571" t="s">
        <v>97</v>
      </c>
      <c r="B2571" t="s">
        <v>71</v>
      </c>
      <c r="C2571" t="s">
        <v>98</v>
      </c>
      <c r="D2571" t="n">
        <v>2</v>
      </c>
      <c r="E2571" t="s">
        <v>920</v>
      </c>
      <c r="F2571" t="n">
        <v>530529</v>
      </c>
      <c r="G2571" t="s">
        <v>74</v>
      </c>
      <c r="H2571" t="s">
        <v>75</v>
      </c>
      <c r="I2571" t="s"/>
      <c r="J2571" t="s">
        <v>74</v>
      </c>
      <c r="K2571" t="n">
        <v>166</v>
      </c>
      <c r="L2571" t="s">
        <v>76</v>
      </c>
      <c r="M2571" t="s"/>
      <c r="N2571" t="s">
        <v>195</v>
      </c>
      <c r="O2571" t="s">
        <v>78</v>
      </c>
      <c r="P2571" t="s">
        <v>921</v>
      </c>
      <c r="Q2571" t="s"/>
      <c r="R2571" t="s">
        <v>347</v>
      </c>
      <c r="S2571" t="s">
        <v>160</v>
      </c>
      <c r="T2571" t="s">
        <v>82</v>
      </c>
      <c r="U2571" t="s"/>
      <c r="V2571" t="s">
        <v>83</v>
      </c>
      <c r="W2571" t="s">
        <v>84</v>
      </c>
      <c r="X2571" t="s"/>
      <c r="Y2571" t="s">
        <v>85</v>
      </c>
      <c r="Z2571">
        <f>HYPERLINK("https://hotelmonitor-cachepage.eclerx.com/savepage/tk_1543901659638041_sr_2151.html","info")</f>
        <v/>
      </c>
      <c r="AA2571" t="n">
        <v>99023</v>
      </c>
      <c r="AB2571" t="s"/>
      <c r="AC2571" t="s"/>
      <c r="AD2571" t="s">
        <v>86</v>
      </c>
      <c r="AE2571" t="s"/>
      <c r="AF2571" t="s"/>
      <c r="AG2571" t="s"/>
      <c r="AH2571" t="s"/>
      <c r="AI2571" t="s"/>
      <c r="AJ2571" t="s"/>
      <c r="AK2571" t="s">
        <v>87</v>
      </c>
      <c r="AL2571" t="s"/>
      <c r="AM2571" t="s"/>
      <c r="AN2571" t="s">
        <v>87</v>
      </c>
      <c r="AO2571" t="s"/>
      <c r="AP2571" t="n">
        <v>77</v>
      </c>
      <c r="AQ2571" t="s">
        <v>88</v>
      </c>
      <c r="AR2571" t="s">
        <v>126</v>
      </c>
      <c r="AS2571" t="s"/>
      <c r="AT2571" t="s">
        <v>90</v>
      </c>
      <c r="AU2571" t="s"/>
      <c r="AV2571" t="s"/>
      <c r="AW2571" t="s"/>
      <c r="AX2571" t="s"/>
      <c r="AY2571" t="n">
        <v>4915729</v>
      </c>
      <c r="AZ2571" t="s">
        <v>922</v>
      </c>
      <c r="BA2571" t="s"/>
      <c r="BB2571" t="n">
        <v>53748</v>
      </c>
      <c r="BC2571" t="n">
        <v>10.018243</v>
      </c>
      <c r="BD2571" t="n">
        <v>53.545309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92</v>
      </c>
    </row>
    <row r="2572" spans="1:70">
      <c r="A2572" t="s">
        <v>97</v>
      </c>
      <c r="B2572" t="s">
        <v>71</v>
      </c>
      <c r="C2572" t="s">
        <v>98</v>
      </c>
      <c r="D2572" t="n">
        <v>2</v>
      </c>
      <c r="E2572" t="s">
        <v>663</v>
      </c>
      <c r="F2572" t="n">
        <v>530518</v>
      </c>
      <c r="G2572" t="s">
        <v>74</v>
      </c>
      <c r="H2572" t="s">
        <v>75</v>
      </c>
      <c r="I2572" t="s"/>
      <c r="J2572" t="s">
        <v>74</v>
      </c>
      <c r="K2572" t="n">
        <v>242</v>
      </c>
      <c r="L2572" t="s">
        <v>76</v>
      </c>
      <c r="M2572" t="s"/>
      <c r="N2572" t="s">
        <v>664</v>
      </c>
      <c r="O2572" t="s">
        <v>78</v>
      </c>
      <c r="P2572" t="s">
        <v>663</v>
      </c>
      <c r="Q2572" t="s"/>
      <c r="R2572" t="s">
        <v>80</v>
      </c>
      <c r="S2572" t="s">
        <v>665</v>
      </c>
      <c r="T2572" t="s">
        <v>82</v>
      </c>
      <c r="U2572" t="s"/>
      <c r="V2572" t="s">
        <v>83</v>
      </c>
      <c r="W2572" t="s">
        <v>84</v>
      </c>
      <c r="X2572" t="s"/>
      <c r="Y2572" t="s">
        <v>85</v>
      </c>
      <c r="Z2572">
        <f>HYPERLINK("https://hotelmonitor-cachepage.eclerx.com/savepage/tk_15439014601951354_sr_2151.html","info")</f>
        <v/>
      </c>
      <c r="AA2572" t="n">
        <v>8925</v>
      </c>
      <c r="AB2572" t="s"/>
      <c r="AC2572" t="s"/>
      <c r="AD2572" t="s">
        <v>86</v>
      </c>
      <c r="AE2572" t="s"/>
      <c r="AF2572" t="s"/>
      <c r="AG2572" t="s"/>
      <c r="AH2572" t="s"/>
      <c r="AI2572" t="s"/>
      <c r="AJ2572" t="s"/>
      <c r="AK2572" t="s">
        <v>87</v>
      </c>
      <c r="AL2572" t="s"/>
      <c r="AM2572" t="s"/>
      <c r="AN2572" t="s">
        <v>87</v>
      </c>
      <c r="AO2572" t="s"/>
      <c r="AP2572" t="n">
        <v>15</v>
      </c>
      <c r="AQ2572" t="s">
        <v>88</v>
      </c>
      <c r="AR2572" t="s">
        <v>103</v>
      </c>
      <c r="AS2572" t="s"/>
      <c r="AT2572" t="s">
        <v>90</v>
      </c>
      <c r="AU2572" t="s"/>
      <c r="AV2572" t="s"/>
      <c r="AW2572" t="s"/>
      <c r="AX2572" t="s"/>
      <c r="AY2572" t="n">
        <v>2311968</v>
      </c>
      <c r="AZ2572" t="s">
        <v>666</v>
      </c>
      <c r="BA2572" t="s"/>
      <c r="BB2572" t="n">
        <v>27824</v>
      </c>
      <c r="BC2572" t="n">
        <v>10.003012865782</v>
      </c>
      <c r="BD2572" t="n">
        <v>53.550805252705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92</v>
      </c>
    </row>
    <row r="2573" spans="1:70">
      <c r="A2573" t="s">
        <v>97</v>
      </c>
      <c r="B2573" t="s">
        <v>71</v>
      </c>
      <c r="C2573" t="s">
        <v>98</v>
      </c>
      <c r="D2573" t="n">
        <v>2</v>
      </c>
      <c r="E2573" t="s">
        <v>663</v>
      </c>
      <c r="F2573" t="n">
        <v>530518</v>
      </c>
      <c r="G2573" t="s">
        <v>74</v>
      </c>
      <c r="H2573" t="s">
        <v>75</v>
      </c>
      <c r="I2573" t="s"/>
      <c r="J2573" t="s">
        <v>74</v>
      </c>
      <c r="K2573" t="n">
        <v>250</v>
      </c>
      <c r="L2573" t="s">
        <v>76</v>
      </c>
      <c r="M2573" t="s"/>
      <c r="N2573" t="s">
        <v>664</v>
      </c>
      <c r="O2573" t="s">
        <v>78</v>
      </c>
      <c r="P2573" t="s">
        <v>663</v>
      </c>
      <c r="Q2573" t="s"/>
      <c r="R2573" t="s">
        <v>80</v>
      </c>
      <c r="S2573" t="s">
        <v>398</v>
      </c>
      <c r="T2573" t="s">
        <v>82</v>
      </c>
      <c r="U2573" t="s"/>
      <c r="V2573" t="s">
        <v>83</v>
      </c>
      <c r="W2573" t="s">
        <v>84</v>
      </c>
      <c r="X2573" t="s"/>
      <c r="Y2573" t="s">
        <v>85</v>
      </c>
      <c r="Z2573">
        <f>HYPERLINK("https://hotelmonitor-cachepage.eclerx.com/savepage/tk_15439014601951354_sr_2151.html","info")</f>
        <v/>
      </c>
      <c r="AA2573" t="n">
        <v>8925</v>
      </c>
      <c r="AB2573" t="s"/>
      <c r="AC2573" t="s"/>
      <c r="AD2573" t="s">
        <v>86</v>
      </c>
      <c r="AE2573" t="s"/>
      <c r="AF2573" t="s"/>
      <c r="AG2573" t="s"/>
      <c r="AH2573" t="s"/>
      <c r="AI2573" t="s"/>
      <c r="AJ2573" t="s"/>
      <c r="AK2573" t="s">
        <v>87</v>
      </c>
      <c r="AL2573" t="s"/>
      <c r="AM2573" t="s"/>
      <c r="AN2573" t="s">
        <v>87</v>
      </c>
      <c r="AO2573" t="s"/>
      <c r="AP2573" t="n">
        <v>15</v>
      </c>
      <c r="AQ2573" t="s">
        <v>88</v>
      </c>
      <c r="AR2573" t="s">
        <v>414</v>
      </c>
      <c r="AS2573" t="s"/>
      <c r="AT2573" t="s">
        <v>90</v>
      </c>
      <c r="AU2573" t="s"/>
      <c r="AV2573" t="s"/>
      <c r="AW2573" t="s"/>
      <c r="AX2573" t="s"/>
      <c r="AY2573" t="n">
        <v>2311968</v>
      </c>
      <c r="AZ2573" t="s">
        <v>666</v>
      </c>
      <c r="BA2573" t="s"/>
      <c r="BB2573" t="n">
        <v>27824</v>
      </c>
      <c r="BC2573" t="n">
        <v>10.003012865782</v>
      </c>
      <c r="BD2573" t="n">
        <v>53.550805252705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92</v>
      </c>
    </row>
    <row r="2574" spans="1:70">
      <c r="A2574" t="s">
        <v>97</v>
      </c>
      <c r="B2574" t="s">
        <v>71</v>
      </c>
      <c r="C2574" t="s">
        <v>98</v>
      </c>
      <c r="D2574" t="n">
        <v>2</v>
      </c>
      <c r="E2574" t="s">
        <v>663</v>
      </c>
      <c r="F2574" t="n">
        <v>530518</v>
      </c>
      <c r="G2574" t="s">
        <v>74</v>
      </c>
      <c r="H2574" t="s">
        <v>75</v>
      </c>
      <c r="I2574" t="s"/>
      <c r="J2574" t="s">
        <v>74</v>
      </c>
      <c r="K2574" t="n">
        <v>316</v>
      </c>
      <c r="L2574" t="s">
        <v>76</v>
      </c>
      <c r="M2574" t="s"/>
      <c r="N2574" t="s">
        <v>667</v>
      </c>
      <c r="O2574" t="s">
        <v>78</v>
      </c>
      <c r="P2574" t="s">
        <v>663</v>
      </c>
      <c r="Q2574" t="s"/>
      <c r="R2574" t="s">
        <v>80</v>
      </c>
      <c r="S2574" t="s">
        <v>668</v>
      </c>
      <c r="T2574" t="s">
        <v>82</v>
      </c>
      <c r="U2574" t="s"/>
      <c r="V2574" t="s">
        <v>83</v>
      </c>
      <c r="W2574" t="s">
        <v>84</v>
      </c>
      <c r="X2574" t="s"/>
      <c r="Y2574" t="s">
        <v>85</v>
      </c>
      <c r="Z2574">
        <f>HYPERLINK("https://hotelmonitor-cachepage.eclerx.com/savepage/tk_15439014601951354_sr_2151.html","info")</f>
        <v/>
      </c>
      <c r="AA2574" t="n">
        <v>8925</v>
      </c>
      <c r="AB2574" t="s"/>
      <c r="AC2574" t="s"/>
      <c r="AD2574" t="s">
        <v>86</v>
      </c>
      <c r="AE2574" t="s"/>
      <c r="AF2574" t="s"/>
      <c r="AG2574" t="s"/>
      <c r="AH2574" t="s"/>
      <c r="AI2574" t="s"/>
      <c r="AJ2574" t="s"/>
      <c r="AK2574" t="s">
        <v>87</v>
      </c>
      <c r="AL2574" t="s"/>
      <c r="AM2574" t="s"/>
      <c r="AN2574" t="s">
        <v>87</v>
      </c>
      <c r="AO2574" t="s"/>
      <c r="AP2574" t="n">
        <v>15</v>
      </c>
      <c r="AQ2574" t="s">
        <v>88</v>
      </c>
      <c r="AR2574" t="s">
        <v>103</v>
      </c>
      <c r="AS2574" t="s"/>
      <c r="AT2574" t="s">
        <v>90</v>
      </c>
      <c r="AU2574" t="s"/>
      <c r="AV2574" t="s"/>
      <c r="AW2574" t="s"/>
      <c r="AX2574" t="s"/>
      <c r="AY2574" t="n">
        <v>2311968</v>
      </c>
      <c r="AZ2574" t="s">
        <v>666</v>
      </c>
      <c r="BA2574" t="s"/>
      <c r="BB2574" t="n">
        <v>27824</v>
      </c>
      <c r="BC2574" t="n">
        <v>10.003012865782</v>
      </c>
      <c r="BD2574" t="n">
        <v>53.550805252705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92</v>
      </c>
    </row>
    <row r="2575" spans="1:70">
      <c r="A2575" t="s">
        <v>97</v>
      </c>
      <c r="B2575" t="s">
        <v>71</v>
      </c>
      <c r="C2575" t="s">
        <v>98</v>
      </c>
      <c r="D2575" t="n">
        <v>2</v>
      </c>
      <c r="E2575" t="s">
        <v>663</v>
      </c>
      <c r="F2575" t="n">
        <v>530518</v>
      </c>
      <c r="G2575" t="s">
        <v>74</v>
      </c>
      <c r="H2575" t="s">
        <v>75</v>
      </c>
      <c r="I2575" t="s"/>
      <c r="J2575" t="s">
        <v>74</v>
      </c>
      <c r="K2575" t="n">
        <v>326</v>
      </c>
      <c r="L2575" t="s">
        <v>76</v>
      </c>
      <c r="M2575" t="s"/>
      <c r="N2575" t="s">
        <v>667</v>
      </c>
      <c r="O2575" t="s">
        <v>78</v>
      </c>
      <c r="P2575" t="s">
        <v>663</v>
      </c>
      <c r="Q2575" t="s"/>
      <c r="R2575" t="s">
        <v>80</v>
      </c>
      <c r="S2575" t="s">
        <v>669</v>
      </c>
      <c r="T2575" t="s">
        <v>82</v>
      </c>
      <c r="U2575" t="s"/>
      <c r="V2575" t="s">
        <v>83</v>
      </c>
      <c r="W2575" t="s">
        <v>84</v>
      </c>
      <c r="X2575" t="s"/>
      <c r="Y2575" t="s">
        <v>85</v>
      </c>
      <c r="Z2575">
        <f>HYPERLINK("https://hotelmonitor-cachepage.eclerx.com/savepage/tk_15439014601951354_sr_2151.html","info")</f>
        <v/>
      </c>
      <c r="AA2575" t="n">
        <v>8925</v>
      </c>
      <c r="AB2575" t="s"/>
      <c r="AC2575" t="s"/>
      <c r="AD2575" t="s">
        <v>86</v>
      </c>
      <c r="AE2575" t="s"/>
      <c r="AF2575" t="s"/>
      <c r="AG2575" t="s"/>
      <c r="AH2575" t="s"/>
      <c r="AI2575" t="s"/>
      <c r="AJ2575" t="s"/>
      <c r="AK2575" t="s">
        <v>87</v>
      </c>
      <c r="AL2575" t="s"/>
      <c r="AM2575" t="s"/>
      <c r="AN2575" t="s">
        <v>87</v>
      </c>
      <c r="AO2575" t="s"/>
      <c r="AP2575" t="n">
        <v>15</v>
      </c>
      <c r="AQ2575" t="s">
        <v>88</v>
      </c>
      <c r="AR2575" t="s">
        <v>414</v>
      </c>
      <c r="AS2575" t="s"/>
      <c r="AT2575" t="s">
        <v>90</v>
      </c>
      <c r="AU2575" t="s"/>
      <c r="AV2575" t="s"/>
      <c r="AW2575" t="s"/>
      <c r="AX2575" t="s"/>
      <c r="AY2575" t="n">
        <v>2311968</v>
      </c>
      <c r="AZ2575" t="s">
        <v>666</v>
      </c>
      <c r="BA2575" t="s"/>
      <c r="BB2575" t="n">
        <v>27824</v>
      </c>
      <c r="BC2575" t="n">
        <v>10.003012865782</v>
      </c>
      <c r="BD2575" t="n">
        <v>53.550805252705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92</v>
      </c>
    </row>
    <row r="2576" spans="1:70">
      <c r="A2576" t="s">
        <v>97</v>
      </c>
      <c r="B2576" t="s">
        <v>71</v>
      </c>
      <c r="C2576" t="s">
        <v>98</v>
      </c>
      <c r="D2576" t="n">
        <v>2</v>
      </c>
      <c r="E2576" t="s">
        <v>663</v>
      </c>
      <c r="F2576" t="n">
        <v>530518</v>
      </c>
      <c r="G2576" t="s">
        <v>74</v>
      </c>
      <c r="H2576" t="s">
        <v>75</v>
      </c>
      <c r="I2576" t="s"/>
      <c r="J2576" t="s">
        <v>74</v>
      </c>
      <c r="K2576" t="n">
        <v>634</v>
      </c>
      <c r="L2576" t="s">
        <v>76</v>
      </c>
      <c r="M2576" t="s"/>
      <c r="N2576" t="s">
        <v>670</v>
      </c>
      <c r="O2576" t="s">
        <v>78</v>
      </c>
      <c r="P2576" t="s">
        <v>663</v>
      </c>
      <c r="Q2576" t="s"/>
      <c r="R2576" t="s">
        <v>80</v>
      </c>
      <c r="S2576" t="s">
        <v>671</v>
      </c>
      <c r="T2576" t="s">
        <v>82</v>
      </c>
      <c r="U2576" t="s"/>
      <c r="V2576" t="s">
        <v>83</v>
      </c>
      <c r="W2576" t="s">
        <v>84</v>
      </c>
      <c r="X2576" t="s"/>
      <c r="Y2576" t="s">
        <v>85</v>
      </c>
      <c r="Z2576">
        <f>HYPERLINK("https://hotelmonitor-cachepage.eclerx.com/savepage/tk_15439014601951354_sr_2151.html","info")</f>
        <v/>
      </c>
      <c r="AA2576" t="n">
        <v>8925</v>
      </c>
      <c r="AB2576" t="s"/>
      <c r="AC2576" t="s"/>
      <c r="AD2576" t="s">
        <v>86</v>
      </c>
      <c r="AE2576" t="s"/>
      <c r="AF2576" t="s"/>
      <c r="AG2576" t="s"/>
      <c r="AH2576" t="s"/>
      <c r="AI2576" t="s"/>
      <c r="AJ2576" t="s"/>
      <c r="AK2576" t="s">
        <v>87</v>
      </c>
      <c r="AL2576" t="s"/>
      <c r="AM2576" t="s"/>
      <c r="AN2576" t="s">
        <v>87</v>
      </c>
      <c r="AO2576" t="s"/>
      <c r="AP2576" t="n">
        <v>15</v>
      </c>
      <c r="AQ2576" t="s">
        <v>88</v>
      </c>
      <c r="AR2576" t="s">
        <v>103</v>
      </c>
      <c r="AS2576" t="s"/>
      <c r="AT2576" t="s">
        <v>90</v>
      </c>
      <c r="AU2576" t="s"/>
      <c r="AV2576" t="s"/>
      <c r="AW2576" t="s"/>
      <c r="AX2576" t="s"/>
      <c r="AY2576" t="n">
        <v>2311968</v>
      </c>
      <c r="AZ2576" t="s">
        <v>666</v>
      </c>
      <c r="BA2576" t="s"/>
      <c r="BB2576" t="n">
        <v>27824</v>
      </c>
      <c r="BC2576" t="n">
        <v>10.003012865782</v>
      </c>
      <c r="BD2576" t="n">
        <v>53.550805252705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92</v>
      </c>
    </row>
    <row r="2577" spans="1:70">
      <c r="A2577" t="s">
        <v>97</v>
      </c>
      <c r="B2577" t="s">
        <v>71</v>
      </c>
      <c r="C2577" t="s">
        <v>98</v>
      </c>
      <c r="D2577" t="n">
        <v>2</v>
      </c>
      <c r="E2577" t="s">
        <v>663</v>
      </c>
      <c r="F2577" t="n">
        <v>530518</v>
      </c>
      <c r="G2577" t="s">
        <v>74</v>
      </c>
      <c r="H2577" t="s">
        <v>75</v>
      </c>
      <c r="I2577" t="s"/>
      <c r="J2577" t="s">
        <v>74</v>
      </c>
      <c r="K2577" t="n">
        <v>658</v>
      </c>
      <c r="L2577" t="s">
        <v>76</v>
      </c>
      <c r="M2577" t="s"/>
      <c r="N2577" t="s">
        <v>670</v>
      </c>
      <c r="O2577" t="s">
        <v>78</v>
      </c>
      <c r="P2577" t="s">
        <v>663</v>
      </c>
      <c r="Q2577" t="s"/>
      <c r="R2577" t="s">
        <v>80</v>
      </c>
      <c r="S2577" t="s">
        <v>672</v>
      </c>
      <c r="T2577" t="s">
        <v>82</v>
      </c>
      <c r="U2577" t="s"/>
      <c r="V2577" t="s">
        <v>83</v>
      </c>
      <c r="W2577" t="s">
        <v>84</v>
      </c>
      <c r="X2577" t="s"/>
      <c r="Y2577" t="s">
        <v>85</v>
      </c>
      <c r="Z2577">
        <f>HYPERLINK("https://hotelmonitor-cachepage.eclerx.com/savepage/tk_15439014601951354_sr_2151.html","info")</f>
        <v/>
      </c>
      <c r="AA2577" t="n">
        <v>8925</v>
      </c>
      <c r="AB2577" t="s"/>
      <c r="AC2577" t="s"/>
      <c r="AD2577" t="s">
        <v>86</v>
      </c>
      <c r="AE2577" t="s"/>
      <c r="AF2577" t="s"/>
      <c r="AG2577" t="s"/>
      <c r="AH2577" t="s"/>
      <c r="AI2577" t="s"/>
      <c r="AJ2577" t="s"/>
      <c r="AK2577" t="s">
        <v>87</v>
      </c>
      <c r="AL2577" t="s"/>
      <c r="AM2577" t="s"/>
      <c r="AN2577" t="s">
        <v>87</v>
      </c>
      <c r="AO2577" t="s"/>
      <c r="AP2577" t="n">
        <v>15</v>
      </c>
      <c r="AQ2577" t="s">
        <v>88</v>
      </c>
      <c r="AR2577" t="s">
        <v>414</v>
      </c>
      <c r="AS2577" t="s"/>
      <c r="AT2577" t="s">
        <v>90</v>
      </c>
      <c r="AU2577" t="s"/>
      <c r="AV2577" t="s"/>
      <c r="AW2577" t="s"/>
      <c r="AX2577" t="s"/>
      <c r="AY2577" t="n">
        <v>2311968</v>
      </c>
      <c r="AZ2577" t="s">
        <v>666</v>
      </c>
      <c r="BA2577" t="s"/>
      <c r="BB2577" t="n">
        <v>27824</v>
      </c>
      <c r="BC2577" t="n">
        <v>10.003012865782</v>
      </c>
      <c r="BD2577" t="n">
        <v>53.550805252705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92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997</v>
      </c>
      <c r="F2578" t="n">
        <v>357280</v>
      </c>
      <c r="G2578" t="s">
        <v>74</v>
      </c>
      <c r="H2578" t="s">
        <v>75</v>
      </c>
      <c r="I2578" t="s"/>
      <c r="J2578" t="s">
        <v>74</v>
      </c>
      <c r="K2578" t="n">
        <v>107</v>
      </c>
      <c r="L2578" t="s">
        <v>76</v>
      </c>
      <c r="M2578" t="s"/>
      <c r="N2578" t="s">
        <v>998</v>
      </c>
      <c r="O2578" t="s">
        <v>78</v>
      </c>
      <c r="P2578" t="s">
        <v>999</v>
      </c>
      <c r="Q2578" t="s"/>
      <c r="R2578" t="s">
        <v>80</v>
      </c>
      <c r="S2578" t="s">
        <v>268</v>
      </c>
      <c r="T2578" t="s">
        <v>82</v>
      </c>
      <c r="U2578" t="s"/>
      <c r="V2578" t="s">
        <v>83</v>
      </c>
      <c r="W2578" t="s">
        <v>84</v>
      </c>
      <c r="X2578" t="s"/>
      <c r="Y2578" t="s">
        <v>85</v>
      </c>
      <c r="Z2578">
        <f>HYPERLINK("https://hotelmonitor-cachepage.eclerx.com/savepage/tk_1543911664218986_sr_2152.html","info")</f>
        <v/>
      </c>
      <c r="AA2578" t="n">
        <v>70164</v>
      </c>
      <c r="AB2578" t="s"/>
      <c r="AC2578" t="s"/>
      <c r="AD2578" t="s">
        <v>86</v>
      </c>
      <c r="AE2578" t="s"/>
      <c r="AF2578" t="s"/>
      <c r="AG2578" t="s"/>
      <c r="AH2578" t="s"/>
      <c r="AI2578" t="s"/>
      <c r="AJ2578" t="s"/>
      <c r="AK2578" t="s">
        <v>87</v>
      </c>
      <c r="AL2578" t="s"/>
      <c r="AM2578" t="s"/>
      <c r="AN2578" t="s">
        <v>87</v>
      </c>
      <c r="AO2578" t="s"/>
      <c r="AP2578" t="n">
        <v>86</v>
      </c>
      <c r="AQ2578" t="s">
        <v>88</v>
      </c>
      <c r="AR2578" t="s">
        <v>110</v>
      </c>
      <c r="AS2578" t="s"/>
      <c r="AT2578" t="s">
        <v>90</v>
      </c>
      <c r="AU2578" t="s"/>
      <c r="AV2578" t="s"/>
      <c r="AW2578" t="s"/>
      <c r="AX2578" t="s"/>
      <c r="AY2578" t="n">
        <v>2311974</v>
      </c>
      <c r="AZ2578" t="s">
        <v>1000</v>
      </c>
      <c r="BA2578" t="s"/>
      <c r="BB2578" t="n">
        <v>28211</v>
      </c>
      <c r="BC2578" t="n">
        <v>10.026124119759</v>
      </c>
      <c r="BD2578" t="n">
        <v>53.550711234534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92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997</v>
      </c>
      <c r="F2579" t="n">
        <v>357280</v>
      </c>
      <c r="G2579" t="s">
        <v>74</v>
      </c>
      <c r="H2579" t="s">
        <v>75</v>
      </c>
      <c r="I2579" t="s"/>
      <c r="J2579" t="s">
        <v>74</v>
      </c>
      <c r="K2579" t="n">
        <v>109</v>
      </c>
      <c r="L2579" t="s">
        <v>76</v>
      </c>
      <c r="M2579" t="s"/>
      <c r="N2579" t="s">
        <v>1001</v>
      </c>
      <c r="O2579" t="s">
        <v>78</v>
      </c>
      <c r="P2579" t="s">
        <v>999</v>
      </c>
      <c r="Q2579" t="s"/>
      <c r="R2579" t="s">
        <v>80</v>
      </c>
      <c r="S2579" t="s">
        <v>282</v>
      </c>
      <c r="T2579" t="s">
        <v>82</v>
      </c>
      <c r="U2579" t="s"/>
      <c r="V2579" t="s">
        <v>83</v>
      </c>
      <c r="W2579" t="s">
        <v>84</v>
      </c>
      <c r="X2579" t="s"/>
      <c r="Y2579" t="s">
        <v>85</v>
      </c>
      <c r="Z2579">
        <f>HYPERLINK("https://hotelmonitor-cachepage.eclerx.com/savepage/tk_1543911664218986_sr_2152.html","info")</f>
        <v/>
      </c>
      <c r="AA2579" t="n">
        <v>70164</v>
      </c>
      <c r="AB2579" t="s"/>
      <c r="AC2579" t="s"/>
      <c r="AD2579" t="s">
        <v>86</v>
      </c>
      <c r="AE2579" t="s"/>
      <c r="AF2579" t="s"/>
      <c r="AG2579" t="s"/>
      <c r="AH2579" t="s"/>
      <c r="AI2579" t="s"/>
      <c r="AJ2579" t="s"/>
      <c r="AK2579" t="s">
        <v>87</v>
      </c>
      <c r="AL2579" t="s"/>
      <c r="AM2579" t="s"/>
      <c r="AN2579" t="s">
        <v>87</v>
      </c>
      <c r="AO2579" t="s"/>
      <c r="AP2579" t="n">
        <v>86</v>
      </c>
      <c r="AQ2579" t="s">
        <v>88</v>
      </c>
      <c r="AR2579" t="s">
        <v>156</v>
      </c>
      <c r="AS2579" t="s"/>
      <c r="AT2579" t="s">
        <v>90</v>
      </c>
      <c r="AU2579" t="s"/>
      <c r="AV2579" t="s"/>
      <c r="AW2579" t="s"/>
      <c r="AX2579" t="s"/>
      <c r="AY2579" t="n">
        <v>2311974</v>
      </c>
      <c r="AZ2579" t="s">
        <v>1000</v>
      </c>
      <c r="BA2579" t="s"/>
      <c r="BB2579" t="n">
        <v>28211</v>
      </c>
      <c r="BC2579" t="n">
        <v>10.026124119759</v>
      </c>
      <c r="BD2579" t="n">
        <v>53.550711234534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92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997</v>
      </c>
      <c r="F2580" t="n">
        <v>357280</v>
      </c>
      <c r="G2580" t="s">
        <v>74</v>
      </c>
      <c r="H2580" t="s">
        <v>75</v>
      </c>
      <c r="I2580" t="s"/>
      <c r="J2580" t="s">
        <v>74</v>
      </c>
      <c r="K2580" t="n">
        <v>110</v>
      </c>
      <c r="L2580" t="s">
        <v>76</v>
      </c>
      <c r="M2580" t="s"/>
      <c r="N2580" t="s">
        <v>998</v>
      </c>
      <c r="O2580" t="s">
        <v>78</v>
      </c>
      <c r="P2580" t="s">
        <v>999</v>
      </c>
      <c r="Q2580" t="s"/>
      <c r="R2580" t="s">
        <v>80</v>
      </c>
      <c r="S2580" t="s">
        <v>151</v>
      </c>
      <c r="T2580" t="s">
        <v>82</v>
      </c>
      <c r="U2580" t="s"/>
      <c r="V2580" t="s">
        <v>83</v>
      </c>
      <c r="W2580" t="s">
        <v>84</v>
      </c>
      <c r="X2580" t="s"/>
      <c r="Y2580" t="s">
        <v>85</v>
      </c>
      <c r="Z2580">
        <f>HYPERLINK("https://hotelmonitor-cachepage.eclerx.com/savepage/tk_1543911664218986_sr_2152.html","info")</f>
        <v/>
      </c>
      <c r="AA2580" t="n">
        <v>70164</v>
      </c>
      <c r="AB2580" t="s"/>
      <c r="AC2580" t="s"/>
      <c r="AD2580" t="s">
        <v>86</v>
      </c>
      <c r="AE2580" t="s"/>
      <c r="AF2580" t="s"/>
      <c r="AG2580" t="s"/>
      <c r="AH2580" t="s"/>
      <c r="AI2580" t="s"/>
      <c r="AJ2580" t="s"/>
      <c r="AK2580" t="s">
        <v>87</v>
      </c>
      <c r="AL2580" t="s"/>
      <c r="AM2580" t="s"/>
      <c r="AN2580" t="s">
        <v>87</v>
      </c>
      <c r="AO2580" t="s"/>
      <c r="AP2580" t="n">
        <v>86</v>
      </c>
      <c r="AQ2580" t="s">
        <v>88</v>
      </c>
      <c r="AR2580" t="s">
        <v>116</v>
      </c>
      <c r="AS2580" t="s"/>
      <c r="AT2580" t="s">
        <v>90</v>
      </c>
      <c r="AU2580" t="s"/>
      <c r="AV2580" t="s"/>
      <c r="AW2580" t="s"/>
      <c r="AX2580" t="s"/>
      <c r="AY2580" t="n">
        <v>2311974</v>
      </c>
      <c r="AZ2580" t="s">
        <v>1000</v>
      </c>
      <c r="BA2580" t="s"/>
      <c r="BB2580" t="n">
        <v>28211</v>
      </c>
      <c r="BC2580" t="n">
        <v>10.026124119759</v>
      </c>
      <c r="BD2580" t="n">
        <v>53.550711234534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92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997</v>
      </c>
      <c r="F2581" t="n">
        <v>357280</v>
      </c>
      <c r="G2581" t="s">
        <v>74</v>
      </c>
      <c r="H2581" t="s">
        <v>75</v>
      </c>
      <c r="I2581" t="s"/>
      <c r="J2581" t="s">
        <v>74</v>
      </c>
      <c r="K2581" t="n">
        <v>111</v>
      </c>
      <c r="L2581" t="s">
        <v>76</v>
      </c>
      <c r="M2581" t="s"/>
      <c r="N2581" t="s">
        <v>135</v>
      </c>
      <c r="O2581" t="s">
        <v>78</v>
      </c>
      <c r="P2581" t="s">
        <v>999</v>
      </c>
      <c r="Q2581" t="s"/>
      <c r="R2581" t="s">
        <v>80</v>
      </c>
      <c r="S2581" t="s">
        <v>179</v>
      </c>
      <c r="T2581" t="s">
        <v>82</v>
      </c>
      <c r="U2581" t="s"/>
      <c r="V2581" t="s">
        <v>83</v>
      </c>
      <c r="W2581" t="s">
        <v>84</v>
      </c>
      <c r="X2581" t="s"/>
      <c r="Y2581" t="s">
        <v>85</v>
      </c>
      <c r="Z2581">
        <f>HYPERLINK("https://hotelmonitor-cachepage.eclerx.com/savepage/tk_1543911664218986_sr_2152.html","info")</f>
        <v/>
      </c>
      <c r="AA2581" t="n">
        <v>70164</v>
      </c>
      <c r="AB2581" t="s"/>
      <c r="AC2581" t="s"/>
      <c r="AD2581" t="s">
        <v>86</v>
      </c>
      <c r="AE2581" t="s"/>
      <c r="AF2581" t="s"/>
      <c r="AG2581" t="s"/>
      <c r="AH2581" t="s"/>
      <c r="AI2581" t="s"/>
      <c r="AJ2581" t="s"/>
      <c r="AK2581" t="s">
        <v>87</v>
      </c>
      <c r="AL2581" t="s"/>
      <c r="AM2581" t="s"/>
      <c r="AN2581" t="s">
        <v>87</v>
      </c>
      <c r="AO2581" t="s"/>
      <c r="AP2581" t="n">
        <v>86</v>
      </c>
      <c r="AQ2581" t="s">
        <v>88</v>
      </c>
      <c r="AR2581" t="s">
        <v>116</v>
      </c>
      <c r="AS2581" t="s"/>
      <c r="AT2581" t="s">
        <v>90</v>
      </c>
      <c r="AU2581" t="s"/>
      <c r="AV2581" t="s"/>
      <c r="AW2581" t="s"/>
      <c r="AX2581" t="s"/>
      <c r="AY2581" t="n">
        <v>2311974</v>
      </c>
      <c r="AZ2581" t="s">
        <v>1000</v>
      </c>
      <c r="BA2581" t="s"/>
      <c r="BB2581" t="n">
        <v>28211</v>
      </c>
      <c r="BC2581" t="n">
        <v>10.026124119759</v>
      </c>
      <c r="BD2581" t="n">
        <v>53.550711234534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92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997</v>
      </c>
      <c r="F2582" t="n">
        <v>357280</v>
      </c>
      <c r="G2582" t="s">
        <v>74</v>
      </c>
      <c r="H2582" t="s">
        <v>75</v>
      </c>
      <c r="I2582" t="s"/>
      <c r="J2582" t="s">
        <v>74</v>
      </c>
      <c r="K2582" t="n">
        <v>111</v>
      </c>
      <c r="L2582" t="s">
        <v>76</v>
      </c>
      <c r="M2582" t="s"/>
      <c r="N2582" t="s">
        <v>342</v>
      </c>
      <c r="O2582" t="s">
        <v>78</v>
      </c>
      <c r="P2582" t="s">
        <v>999</v>
      </c>
      <c r="Q2582" t="s"/>
      <c r="R2582" t="s">
        <v>80</v>
      </c>
      <c r="S2582" t="s">
        <v>179</v>
      </c>
      <c r="T2582" t="s">
        <v>82</v>
      </c>
      <c r="U2582" t="s"/>
      <c r="V2582" t="s">
        <v>83</v>
      </c>
      <c r="W2582" t="s">
        <v>84</v>
      </c>
      <c r="X2582" t="s"/>
      <c r="Y2582" t="s">
        <v>85</v>
      </c>
      <c r="Z2582">
        <f>HYPERLINK("https://hotelmonitor-cachepage.eclerx.com/savepage/tk_1543911664218986_sr_2152.html","info")</f>
        <v/>
      </c>
      <c r="AA2582" t="n">
        <v>70164</v>
      </c>
      <c r="AB2582" t="s"/>
      <c r="AC2582" t="s"/>
      <c r="AD2582" t="s">
        <v>86</v>
      </c>
      <c r="AE2582" t="s"/>
      <c r="AF2582" t="s"/>
      <c r="AG2582" t="s"/>
      <c r="AH2582" t="s"/>
      <c r="AI2582" t="s"/>
      <c r="AJ2582" t="s"/>
      <c r="AK2582" t="s">
        <v>87</v>
      </c>
      <c r="AL2582" t="s"/>
      <c r="AM2582" t="s"/>
      <c r="AN2582" t="s">
        <v>87</v>
      </c>
      <c r="AO2582" t="s"/>
      <c r="AP2582" t="n">
        <v>86</v>
      </c>
      <c r="AQ2582" t="s">
        <v>88</v>
      </c>
      <c r="AR2582" t="s">
        <v>107</v>
      </c>
      <c r="AS2582" t="s"/>
      <c r="AT2582" t="s">
        <v>90</v>
      </c>
      <c r="AU2582" t="s"/>
      <c r="AV2582" t="s"/>
      <c r="AW2582" t="s"/>
      <c r="AX2582" t="s"/>
      <c r="AY2582" t="n">
        <v>2311974</v>
      </c>
      <c r="AZ2582" t="s">
        <v>1000</v>
      </c>
      <c r="BA2582" t="s"/>
      <c r="BB2582" t="n">
        <v>28211</v>
      </c>
      <c r="BC2582" t="n">
        <v>10.026124119759</v>
      </c>
      <c r="BD2582" t="n">
        <v>53.550711234534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92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997</v>
      </c>
      <c r="F2583" t="n">
        <v>357280</v>
      </c>
      <c r="G2583" t="s">
        <v>74</v>
      </c>
      <c r="H2583" t="s">
        <v>75</v>
      </c>
      <c r="I2583" t="s"/>
      <c r="J2583" t="s">
        <v>74</v>
      </c>
      <c r="K2583" t="n">
        <v>112</v>
      </c>
      <c r="L2583" t="s">
        <v>76</v>
      </c>
      <c r="M2583" t="s"/>
      <c r="N2583" t="s">
        <v>135</v>
      </c>
      <c r="O2583" t="s">
        <v>78</v>
      </c>
      <c r="P2583" t="s">
        <v>999</v>
      </c>
      <c r="Q2583" t="s"/>
      <c r="R2583" t="s">
        <v>80</v>
      </c>
      <c r="S2583" t="s">
        <v>344</v>
      </c>
      <c r="T2583" t="s">
        <v>82</v>
      </c>
      <c r="U2583" t="s"/>
      <c r="V2583" t="s">
        <v>83</v>
      </c>
      <c r="W2583" t="s">
        <v>84</v>
      </c>
      <c r="X2583" t="s"/>
      <c r="Y2583" t="s">
        <v>85</v>
      </c>
      <c r="Z2583">
        <f>HYPERLINK("https://hotelmonitor-cachepage.eclerx.com/savepage/tk_1543911664218986_sr_2152.html","info")</f>
        <v/>
      </c>
      <c r="AA2583" t="n">
        <v>70164</v>
      </c>
      <c r="AB2583" t="s"/>
      <c r="AC2583" t="s"/>
      <c r="AD2583" t="s">
        <v>86</v>
      </c>
      <c r="AE2583" t="s"/>
      <c r="AF2583" t="s"/>
      <c r="AG2583" t="s"/>
      <c r="AH2583" t="s"/>
      <c r="AI2583" t="s"/>
      <c r="AJ2583" t="s"/>
      <c r="AK2583" t="s">
        <v>87</v>
      </c>
      <c r="AL2583" t="s"/>
      <c r="AM2583" t="s"/>
      <c r="AN2583" t="s">
        <v>87</v>
      </c>
      <c r="AO2583" t="s"/>
      <c r="AP2583" t="n">
        <v>86</v>
      </c>
      <c r="AQ2583" t="s">
        <v>88</v>
      </c>
      <c r="AR2583" t="s">
        <v>110</v>
      </c>
      <c r="AS2583" t="s"/>
      <c r="AT2583" t="s">
        <v>90</v>
      </c>
      <c r="AU2583" t="s"/>
      <c r="AV2583" t="s"/>
      <c r="AW2583" t="s"/>
      <c r="AX2583" t="s"/>
      <c r="AY2583" t="n">
        <v>2311974</v>
      </c>
      <c r="AZ2583" t="s">
        <v>1000</v>
      </c>
      <c r="BA2583" t="s"/>
      <c r="BB2583" t="n">
        <v>28211</v>
      </c>
      <c r="BC2583" t="n">
        <v>10.026124119759</v>
      </c>
      <c r="BD2583" t="n">
        <v>53.550711234534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92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997</v>
      </c>
      <c r="F2584" t="n">
        <v>357280</v>
      </c>
      <c r="G2584" t="s">
        <v>74</v>
      </c>
      <c r="H2584" t="s">
        <v>75</v>
      </c>
      <c r="I2584" t="s"/>
      <c r="J2584" t="s">
        <v>74</v>
      </c>
      <c r="K2584" t="n">
        <v>112</v>
      </c>
      <c r="L2584" t="s">
        <v>76</v>
      </c>
      <c r="M2584" t="s"/>
      <c r="N2584" t="s">
        <v>142</v>
      </c>
      <c r="O2584" t="s">
        <v>78</v>
      </c>
      <c r="P2584" t="s">
        <v>999</v>
      </c>
      <c r="Q2584" t="s"/>
      <c r="R2584" t="s">
        <v>80</v>
      </c>
      <c r="S2584" t="s">
        <v>344</v>
      </c>
      <c r="T2584" t="s">
        <v>82</v>
      </c>
      <c r="U2584" t="s"/>
      <c r="V2584" t="s">
        <v>83</v>
      </c>
      <c r="W2584" t="s">
        <v>84</v>
      </c>
      <c r="X2584" t="s"/>
      <c r="Y2584" t="s">
        <v>85</v>
      </c>
      <c r="Z2584">
        <f>HYPERLINK("https://hotelmonitor-cachepage.eclerx.com/savepage/tk_1543911664218986_sr_2152.html","info")</f>
        <v/>
      </c>
      <c r="AA2584" t="n">
        <v>70164</v>
      </c>
      <c r="AB2584" t="s"/>
      <c r="AC2584" t="s"/>
      <c r="AD2584" t="s">
        <v>86</v>
      </c>
      <c r="AE2584" t="s"/>
      <c r="AF2584" t="s"/>
      <c r="AG2584" t="s"/>
      <c r="AH2584" t="s"/>
      <c r="AI2584" t="s"/>
      <c r="AJ2584" t="s"/>
      <c r="AK2584" t="s">
        <v>87</v>
      </c>
      <c r="AL2584" t="s"/>
      <c r="AM2584" t="s"/>
      <c r="AN2584" t="s">
        <v>87</v>
      </c>
      <c r="AO2584" t="s"/>
      <c r="AP2584" t="n">
        <v>86</v>
      </c>
      <c r="AQ2584" t="s">
        <v>88</v>
      </c>
      <c r="AR2584" t="s">
        <v>116</v>
      </c>
      <c r="AS2584" t="s"/>
      <c r="AT2584" t="s">
        <v>90</v>
      </c>
      <c r="AU2584" t="s"/>
      <c r="AV2584" t="s"/>
      <c r="AW2584" t="s"/>
      <c r="AX2584" t="s"/>
      <c r="AY2584" t="n">
        <v>2311974</v>
      </c>
      <c r="AZ2584" t="s">
        <v>1000</v>
      </c>
      <c r="BA2584" t="s"/>
      <c r="BB2584" t="n">
        <v>28211</v>
      </c>
      <c r="BC2584" t="n">
        <v>10.026124119759</v>
      </c>
      <c r="BD2584" t="n">
        <v>53.550711234534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92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997</v>
      </c>
      <c r="F2585" t="n">
        <v>357280</v>
      </c>
      <c r="G2585" t="s">
        <v>74</v>
      </c>
      <c r="H2585" t="s">
        <v>75</v>
      </c>
      <c r="I2585" t="s"/>
      <c r="J2585" t="s">
        <v>74</v>
      </c>
      <c r="K2585" t="n">
        <v>112</v>
      </c>
      <c r="L2585" t="s">
        <v>76</v>
      </c>
      <c r="M2585" t="s"/>
      <c r="N2585" t="s">
        <v>300</v>
      </c>
      <c r="O2585" t="s">
        <v>78</v>
      </c>
      <c r="P2585" t="s">
        <v>999</v>
      </c>
      <c r="Q2585" t="s"/>
      <c r="R2585" t="s">
        <v>80</v>
      </c>
      <c r="S2585" t="s">
        <v>344</v>
      </c>
      <c r="T2585" t="s">
        <v>82</v>
      </c>
      <c r="U2585" t="s"/>
      <c r="V2585" t="s">
        <v>83</v>
      </c>
      <c r="W2585" t="s">
        <v>84</v>
      </c>
      <c r="X2585" t="s"/>
      <c r="Y2585" t="s">
        <v>85</v>
      </c>
      <c r="Z2585">
        <f>HYPERLINK("https://hotelmonitor-cachepage.eclerx.com/savepage/tk_1543911664218986_sr_2152.html","info")</f>
        <v/>
      </c>
      <c r="AA2585" t="n">
        <v>70164</v>
      </c>
      <c r="AB2585" t="s"/>
      <c r="AC2585" t="s"/>
      <c r="AD2585" t="s">
        <v>86</v>
      </c>
      <c r="AE2585" t="s"/>
      <c r="AF2585" t="s"/>
      <c r="AG2585" t="s"/>
      <c r="AH2585" t="s"/>
      <c r="AI2585" t="s"/>
      <c r="AJ2585" t="s"/>
      <c r="AK2585" t="s">
        <v>87</v>
      </c>
      <c r="AL2585" t="s"/>
      <c r="AM2585" t="s"/>
      <c r="AN2585" t="s">
        <v>87</v>
      </c>
      <c r="AO2585" t="s"/>
      <c r="AP2585" t="n">
        <v>86</v>
      </c>
      <c r="AQ2585" t="s">
        <v>88</v>
      </c>
      <c r="AR2585" t="s">
        <v>116</v>
      </c>
      <c r="AS2585" t="s"/>
      <c r="AT2585" t="s">
        <v>90</v>
      </c>
      <c r="AU2585" t="s"/>
      <c r="AV2585" t="s"/>
      <c r="AW2585" t="s"/>
      <c r="AX2585" t="s"/>
      <c r="AY2585" t="n">
        <v>2311974</v>
      </c>
      <c r="AZ2585" t="s">
        <v>1000</v>
      </c>
      <c r="BA2585" t="s"/>
      <c r="BB2585" t="n">
        <v>28211</v>
      </c>
      <c r="BC2585" t="n">
        <v>10.026124119759</v>
      </c>
      <c r="BD2585" t="n">
        <v>53.550711234534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92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997</v>
      </c>
      <c r="F2586" t="n">
        <v>357280</v>
      </c>
      <c r="G2586" t="s">
        <v>74</v>
      </c>
      <c r="H2586" t="s">
        <v>75</v>
      </c>
      <c r="I2586" t="s"/>
      <c r="J2586" t="s">
        <v>74</v>
      </c>
      <c r="K2586" t="n">
        <v>113</v>
      </c>
      <c r="L2586" t="s">
        <v>76</v>
      </c>
      <c r="M2586" t="s"/>
      <c r="N2586" t="s">
        <v>142</v>
      </c>
      <c r="O2586" t="s">
        <v>78</v>
      </c>
      <c r="P2586" t="s">
        <v>999</v>
      </c>
      <c r="Q2586" t="s"/>
      <c r="R2586" t="s">
        <v>80</v>
      </c>
      <c r="S2586" t="s">
        <v>152</v>
      </c>
      <c r="T2586" t="s">
        <v>82</v>
      </c>
      <c r="U2586" t="s"/>
      <c r="V2586" t="s">
        <v>83</v>
      </c>
      <c r="W2586" t="s">
        <v>84</v>
      </c>
      <c r="X2586" t="s"/>
      <c r="Y2586" t="s">
        <v>85</v>
      </c>
      <c r="Z2586">
        <f>HYPERLINK("https://hotelmonitor-cachepage.eclerx.com/savepage/tk_1543911664218986_sr_2152.html","info")</f>
        <v/>
      </c>
      <c r="AA2586" t="n">
        <v>70164</v>
      </c>
      <c r="AB2586" t="s"/>
      <c r="AC2586" t="s"/>
      <c r="AD2586" t="s">
        <v>86</v>
      </c>
      <c r="AE2586" t="s"/>
      <c r="AF2586" t="s"/>
      <c r="AG2586" t="s"/>
      <c r="AH2586" t="s"/>
      <c r="AI2586" t="s"/>
      <c r="AJ2586" t="s"/>
      <c r="AK2586" t="s">
        <v>87</v>
      </c>
      <c r="AL2586" t="s"/>
      <c r="AM2586" t="s"/>
      <c r="AN2586" t="s">
        <v>87</v>
      </c>
      <c r="AO2586" t="s"/>
      <c r="AP2586" t="n">
        <v>86</v>
      </c>
      <c r="AQ2586" t="s">
        <v>88</v>
      </c>
      <c r="AR2586" t="s">
        <v>110</v>
      </c>
      <c r="AS2586" t="s"/>
      <c r="AT2586" t="s">
        <v>90</v>
      </c>
      <c r="AU2586" t="s"/>
      <c r="AV2586" t="s"/>
      <c r="AW2586" t="s"/>
      <c r="AX2586" t="s"/>
      <c r="AY2586" t="n">
        <v>2311974</v>
      </c>
      <c r="AZ2586" t="s">
        <v>1000</v>
      </c>
      <c r="BA2586" t="s"/>
      <c r="BB2586" t="n">
        <v>28211</v>
      </c>
      <c r="BC2586" t="n">
        <v>10.026124119759</v>
      </c>
      <c r="BD2586" t="n">
        <v>53.550711234534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92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997</v>
      </c>
      <c r="F2587" t="n">
        <v>357280</v>
      </c>
      <c r="G2587" t="s">
        <v>74</v>
      </c>
      <c r="H2587" t="s">
        <v>75</v>
      </c>
      <c r="I2587" t="s"/>
      <c r="J2587" t="s">
        <v>74</v>
      </c>
      <c r="K2587" t="n">
        <v>113</v>
      </c>
      <c r="L2587" t="s">
        <v>76</v>
      </c>
      <c r="M2587" t="s"/>
      <c r="N2587" t="s">
        <v>300</v>
      </c>
      <c r="O2587" t="s">
        <v>78</v>
      </c>
      <c r="P2587" t="s">
        <v>999</v>
      </c>
      <c r="Q2587" t="s"/>
      <c r="R2587" t="s">
        <v>80</v>
      </c>
      <c r="S2587" t="s">
        <v>152</v>
      </c>
      <c r="T2587" t="s">
        <v>82</v>
      </c>
      <c r="U2587" t="s"/>
      <c r="V2587" t="s">
        <v>83</v>
      </c>
      <c r="W2587" t="s">
        <v>84</v>
      </c>
      <c r="X2587" t="s"/>
      <c r="Y2587" t="s">
        <v>85</v>
      </c>
      <c r="Z2587">
        <f>HYPERLINK("https://hotelmonitor-cachepage.eclerx.com/savepage/tk_1543911664218986_sr_2152.html","info")</f>
        <v/>
      </c>
      <c r="AA2587" t="n">
        <v>70164</v>
      </c>
      <c r="AB2587" t="s"/>
      <c r="AC2587" t="s"/>
      <c r="AD2587" t="s">
        <v>86</v>
      </c>
      <c r="AE2587" t="s"/>
      <c r="AF2587" t="s"/>
      <c r="AG2587" t="s"/>
      <c r="AH2587" t="s"/>
      <c r="AI2587" t="s"/>
      <c r="AJ2587" t="s"/>
      <c r="AK2587" t="s">
        <v>87</v>
      </c>
      <c r="AL2587" t="s"/>
      <c r="AM2587" t="s"/>
      <c r="AN2587" t="s">
        <v>87</v>
      </c>
      <c r="AO2587" t="s"/>
      <c r="AP2587" t="n">
        <v>86</v>
      </c>
      <c r="AQ2587" t="s">
        <v>88</v>
      </c>
      <c r="AR2587" t="s">
        <v>110</v>
      </c>
      <c r="AS2587" t="s"/>
      <c r="AT2587" t="s">
        <v>90</v>
      </c>
      <c r="AU2587" t="s"/>
      <c r="AV2587" t="s"/>
      <c r="AW2587" t="s"/>
      <c r="AX2587" t="s"/>
      <c r="AY2587" t="n">
        <v>2311974</v>
      </c>
      <c r="AZ2587" t="s">
        <v>1000</v>
      </c>
      <c r="BA2587" t="s"/>
      <c r="BB2587" t="n">
        <v>28211</v>
      </c>
      <c r="BC2587" t="n">
        <v>10.026124119759</v>
      </c>
      <c r="BD2587" t="n">
        <v>53.550711234534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92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997</v>
      </c>
      <c r="F2588" t="n">
        <v>357280</v>
      </c>
      <c r="G2588" t="s">
        <v>74</v>
      </c>
      <c r="H2588" t="s">
        <v>75</v>
      </c>
      <c r="I2588" t="s"/>
      <c r="J2588" t="s">
        <v>74</v>
      </c>
      <c r="K2588" t="n">
        <v>116</v>
      </c>
      <c r="L2588" t="s">
        <v>76</v>
      </c>
      <c r="M2588" t="s"/>
      <c r="N2588" t="s">
        <v>77</v>
      </c>
      <c r="O2588" t="s">
        <v>78</v>
      </c>
      <c r="P2588" t="s">
        <v>999</v>
      </c>
      <c r="Q2588" t="s"/>
      <c r="R2588" t="s">
        <v>80</v>
      </c>
      <c r="S2588" t="s">
        <v>132</v>
      </c>
      <c r="T2588" t="s">
        <v>82</v>
      </c>
      <c r="U2588" t="s"/>
      <c r="V2588" t="s">
        <v>83</v>
      </c>
      <c r="W2588" t="s">
        <v>84</v>
      </c>
      <c r="X2588" t="s"/>
      <c r="Y2588" t="s">
        <v>85</v>
      </c>
      <c r="Z2588">
        <f>HYPERLINK("https://hotelmonitor-cachepage.eclerx.com/savepage/tk_1543911664218986_sr_2152.html","info")</f>
        <v/>
      </c>
      <c r="AA2588" t="n">
        <v>70164</v>
      </c>
      <c r="AB2588" t="s"/>
      <c r="AC2588" t="s"/>
      <c r="AD2588" t="s">
        <v>86</v>
      </c>
      <c r="AE2588" t="s"/>
      <c r="AF2588" t="s"/>
      <c r="AG2588" t="s"/>
      <c r="AH2588" t="s"/>
      <c r="AI2588" t="s"/>
      <c r="AJ2588" t="s"/>
      <c r="AK2588" t="s">
        <v>87</v>
      </c>
      <c r="AL2588" t="s"/>
      <c r="AM2588" t="s"/>
      <c r="AN2588" t="s">
        <v>87</v>
      </c>
      <c r="AO2588" t="s"/>
      <c r="AP2588" t="n">
        <v>86</v>
      </c>
      <c r="AQ2588" t="s">
        <v>88</v>
      </c>
      <c r="AR2588" t="s">
        <v>126</v>
      </c>
      <c r="AS2588" t="s"/>
      <c r="AT2588" t="s">
        <v>90</v>
      </c>
      <c r="AU2588" t="s"/>
      <c r="AV2588" t="s"/>
      <c r="AW2588" t="s"/>
      <c r="AX2588" t="s"/>
      <c r="AY2588" t="n">
        <v>2311974</v>
      </c>
      <c r="AZ2588" t="s">
        <v>1000</v>
      </c>
      <c r="BA2588" t="s"/>
      <c r="BB2588" t="n">
        <v>28211</v>
      </c>
      <c r="BC2588" t="n">
        <v>10.026124119759</v>
      </c>
      <c r="BD2588" t="n">
        <v>53.550711234534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92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997</v>
      </c>
      <c r="F2589" t="n">
        <v>357280</v>
      </c>
      <c r="G2589" t="s">
        <v>74</v>
      </c>
      <c r="H2589" t="s">
        <v>75</v>
      </c>
      <c r="I2589" t="s"/>
      <c r="J2589" t="s">
        <v>74</v>
      </c>
      <c r="K2589" t="n">
        <v>119</v>
      </c>
      <c r="L2589" t="s">
        <v>76</v>
      </c>
      <c r="M2589" t="s"/>
      <c r="N2589" t="s">
        <v>77</v>
      </c>
      <c r="O2589" t="s">
        <v>78</v>
      </c>
      <c r="P2589" t="s">
        <v>999</v>
      </c>
      <c r="Q2589" t="s"/>
      <c r="R2589" t="s">
        <v>80</v>
      </c>
      <c r="S2589" t="s">
        <v>623</v>
      </c>
      <c r="T2589" t="s">
        <v>82</v>
      </c>
      <c r="U2589" t="s"/>
      <c r="V2589" t="s">
        <v>83</v>
      </c>
      <c r="W2589" t="s">
        <v>84</v>
      </c>
      <c r="X2589" t="s"/>
      <c r="Y2589" t="s">
        <v>85</v>
      </c>
      <c r="Z2589">
        <f>HYPERLINK("https://hotelmonitor-cachepage.eclerx.com/savepage/tk_1543911664218986_sr_2152.html","info")</f>
        <v/>
      </c>
      <c r="AA2589" t="n">
        <v>70164</v>
      </c>
      <c r="AB2589" t="s"/>
      <c r="AC2589" t="s"/>
      <c r="AD2589" t="s">
        <v>86</v>
      </c>
      <c r="AE2589" t="s"/>
      <c r="AF2589" t="s"/>
      <c r="AG2589" t="s"/>
      <c r="AH2589" t="s"/>
      <c r="AI2589" t="s"/>
      <c r="AJ2589" t="s"/>
      <c r="AK2589" t="s">
        <v>87</v>
      </c>
      <c r="AL2589" t="s"/>
      <c r="AM2589" t="s"/>
      <c r="AN2589" t="s">
        <v>87</v>
      </c>
      <c r="AO2589" t="s"/>
      <c r="AP2589" t="n">
        <v>86</v>
      </c>
      <c r="AQ2589" t="s">
        <v>88</v>
      </c>
      <c r="AR2589" t="s">
        <v>119</v>
      </c>
      <c r="AS2589" t="s"/>
      <c r="AT2589" t="s">
        <v>90</v>
      </c>
      <c r="AU2589" t="s"/>
      <c r="AV2589" t="s"/>
      <c r="AW2589" t="s"/>
      <c r="AX2589" t="s"/>
      <c r="AY2589" t="n">
        <v>2311974</v>
      </c>
      <c r="AZ2589" t="s">
        <v>1000</v>
      </c>
      <c r="BA2589" t="s"/>
      <c r="BB2589" t="n">
        <v>28211</v>
      </c>
      <c r="BC2589" t="n">
        <v>10.026124119759</v>
      </c>
      <c r="BD2589" t="n">
        <v>53.550711234534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92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997</v>
      </c>
      <c r="F2590" t="n">
        <v>357280</v>
      </c>
      <c r="G2590" t="s">
        <v>74</v>
      </c>
      <c r="H2590" t="s">
        <v>75</v>
      </c>
      <c r="I2590" t="s"/>
      <c r="J2590" t="s">
        <v>74</v>
      </c>
      <c r="K2590" t="n">
        <v>119</v>
      </c>
      <c r="L2590" t="s">
        <v>76</v>
      </c>
      <c r="M2590" t="s"/>
      <c r="N2590" t="s">
        <v>77</v>
      </c>
      <c r="O2590" t="s">
        <v>78</v>
      </c>
      <c r="P2590" t="s">
        <v>999</v>
      </c>
      <c r="Q2590" t="s"/>
      <c r="R2590" t="s">
        <v>80</v>
      </c>
      <c r="S2590" t="s">
        <v>623</v>
      </c>
      <c r="T2590" t="s">
        <v>82</v>
      </c>
      <c r="U2590" t="s"/>
      <c r="V2590" t="s">
        <v>83</v>
      </c>
      <c r="W2590" t="s">
        <v>84</v>
      </c>
      <c r="X2590" t="s"/>
      <c r="Y2590" t="s">
        <v>85</v>
      </c>
      <c r="Z2590">
        <f>HYPERLINK("https://hotelmonitor-cachepage.eclerx.com/savepage/tk_1543911664218986_sr_2152.html","info")</f>
        <v/>
      </c>
      <c r="AA2590" t="n">
        <v>70164</v>
      </c>
      <c r="AB2590" t="s"/>
      <c r="AC2590" t="s"/>
      <c r="AD2590" t="s">
        <v>86</v>
      </c>
      <c r="AE2590" t="s"/>
      <c r="AF2590" t="s"/>
      <c r="AG2590" t="s"/>
      <c r="AH2590" t="s"/>
      <c r="AI2590" t="s"/>
      <c r="AJ2590" t="s"/>
      <c r="AK2590" t="s">
        <v>87</v>
      </c>
      <c r="AL2590" t="s"/>
      <c r="AM2590" t="s"/>
      <c r="AN2590" t="s">
        <v>87</v>
      </c>
      <c r="AO2590" t="s"/>
      <c r="AP2590" t="n">
        <v>86</v>
      </c>
      <c r="AQ2590" t="s">
        <v>88</v>
      </c>
      <c r="AR2590" t="s">
        <v>140</v>
      </c>
      <c r="AS2590" t="s"/>
      <c r="AT2590" t="s">
        <v>90</v>
      </c>
      <c r="AU2590" t="s"/>
      <c r="AV2590" t="s"/>
      <c r="AW2590" t="s"/>
      <c r="AX2590" t="s"/>
      <c r="AY2590" t="n">
        <v>2311974</v>
      </c>
      <c r="AZ2590" t="s">
        <v>1000</v>
      </c>
      <c r="BA2590" t="s"/>
      <c r="BB2590" t="n">
        <v>28211</v>
      </c>
      <c r="BC2590" t="n">
        <v>10.026124119759</v>
      </c>
      <c r="BD2590" t="n">
        <v>53.550711234534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92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997</v>
      </c>
      <c r="F2591" t="n">
        <v>357280</v>
      </c>
      <c r="G2591" t="s">
        <v>74</v>
      </c>
      <c r="H2591" t="s">
        <v>75</v>
      </c>
      <c r="I2591" t="s"/>
      <c r="J2591" t="s">
        <v>74</v>
      </c>
      <c r="K2591" t="n">
        <v>119</v>
      </c>
      <c r="L2591" t="s">
        <v>76</v>
      </c>
      <c r="M2591" t="s"/>
      <c r="N2591" t="s">
        <v>141</v>
      </c>
      <c r="O2591" t="s">
        <v>78</v>
      </c>
      <c r="P2591" t="s">
        <v>999</v>
      </c>
      <c r="Q2591" t="s"/>
      <c r="R2591" t="s">
        <v>80</v>
      </c>
      <c r="S2591" t="s">
        <v>623</v>
      </c>
      <c r="T2591" t="s">
        <v>82</v>
      </c>
      <c r="U2591" t="s"/>
      <c r="V2591" t="s">
        <v>83</v>
      </c>
      <c r="W2591" t="s">
        <v>84</v>
      </c>
      <c r="X2591" t="s"/>
      <c r="Y2591" t="s">
        <v>85</v>
      </c>
      <c r="Z2591">
        <f>HYPERLINK("https://hotelmonitor-cachepage.eclerx.com/savepage/tk_1543911664218986_sr_2152.html","info")</f>
        <v/>
      </c>
      <c r="AA2591" t="n">
        <v>70164</v>
      </c>
      <c r="AB2591" t="s"/>
      <c r="AC2591" t="s"/>
      <c r="AD2591" t="s">
        <v>86</v>
      </c>
      <c r="AE2591" t="s"/>
      <c r="AF2591" t="s"/>
      <c r="AG2591" t="s"/>
      <c r="AH2591" t="s"/>
      <c r="AI2591" t="s"/>
      <c r="AJ2591" t="s"/>
      <c r="AK2591" t="s">
        <v>87</v>
      </c>
      <c r="AL2591" t="s"/>
      <c r="AM2591" t="s"/>
      <c r="AN2591" t="s">
        <v>87</v>
      </c>
      <c r="AO2591" t="s"/>
      <c r="AP2591" t="n">
        <v>86</v>
      </c>
      <c r="AQ2591" t="s">
        <v>88</v>
      </c>
      <c r="AR2591" t="s">
        <v>89</v>
      </c>
      <c r="AS2591" t="s"/>
      <c r="AT2591" t="s">
        <v>90</v>
      </c>
      <c r="AU2591" t="s"/>
      <c r="AV2591" t="s"/>
      <c r="AW2591" t="s"/>
      <c r="AX2591" t="s"/>
      <c r="AY2591" t="n">
        <v>2311974</v>
      </c>
      <c r="AZ2591" t="s">
        <v>1000</v>
      </c>
      <c r="BA2591" t="s"/>
      <c r="BB2591" t="n">
        <v>28211</v>
      </c>
      <c r="BC2591" t="n">
        <v>10.026124119759</v>
      </c>
      <c r="BD2591" t="n">
        <v>53.550711234534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92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997</v>
      </c>
      <c r="F2592" t="n">
        <v>357280</v>
      </c>
      <c r="G2592" t="s">
        <v>74</v>
      </c>
      <c r="H2592" t="s">
        <v>75</v>
      </c>
      <c r="I2592" t="s"/>
      <c r="J2592" t="s">
        <v>74</v>
      </c>
      <c r="K2592" t="n">
        <v>121</v>
      </c>
      <c r="L2592" t="s">
        <v>76</v>
      </c>
      <c r="M2592" t="s"/>
      <c r="N2592" t="s">
        <v>111</v>
      </c>
      <c r="O2592" t="s">
        <v>78</v>
      </c>
      <c r="P2592" t="s">
        <v>999</v>
      </c>
      <c r="Q2592" t="s"/>
      <c r="R2592" t="s">
        <v>80</v>
      </c>
      <c r="S2592" t="s">
        <v>133</v>
      </c>
      <c r="T2592" t="s">
        <v>82</v>
      </c>
      <c r="U2592" t="s"/>
      <c r="V2592" t="s">
        <v>83</v>
      </c>
      <c r="W2592" t="s">
        <v>84</v>
      </c>
      <c r="X2592" t="s"/>
      <c r="Y2592" t="s">
        <v>85</v>
      </c>
      <c r="Z2592">
        <f>HYPERLINK("https://hotelmonitor-cachepage.eclerx.com/savepage/tk_1543911664218986_sr_2152.html","info")</f>
        <v/>
      </c>
      <c r="AA2592" t="n">
        <v>70164</v>
      </c>
      <c r="AB2592" t="s"/>
      <c r="AC2592" t="s"/>
      <c r="AD2592" t="s">
        <v>86</v>
      </c>
      <c r="AE2592" t="s"/>
      <c r="AF2592" t="s"/>
      <c r="AG2592" t="s"/>
      <c r="AH2592" t="s"/>
      <c r="AI2592" t="s"/>
      <c r="AJ2592" t="s"/>
      <c r="AK2592" t="s">
        <v>87</v>
      </c>
      <c r="AL2592" t="s"/>
      <c r="AM2592" t="s"/>
      <c r="AN2592" t="s">
        <v>87</v>
      </c>
      <c r="AO2592" t="s"/>
      <c r="AP2592" t="n">
        <v>86</v>
      </c>
      <c r="AQ2592" t="s">
        <v>88</v>
      </c>
      <c r="AR2592" t="s">
        <v>113</v>
      </c>
      <c r="AS2592" t="s"/>
      <c r="AT2592" t="s">
        <v>90</v>
      </c>
      <c r="AU2592" t="s"/>
      <c r="AV2592" t="s"/>
      <c r="AW2592" t="s"/>
      <c r="AX2592" t="s"/>
      <c r="AY2592" t="n">
        <v>2311974</v>
      </c>
      <c r="AZ2592" t="s">
        <v>1000</v>
      </c>
      <c r="BA2592" t="s"/>
      <c r="BB2592" t="n">
        <v>28211</v>
      </c>
      <c r="BC2592" t="n">
        <v>10.026124119759</v>
      </c>
      <c r="BD2592" t="n">
        <v>53.550711234534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92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997</v>
      </c>
      <c r="F2593" t="n">
        <v>357280</v>
      </c>
      <c r="G2593" t="s">
        <v>74</v>
      </c>
      <c r="H2593" t="s">
        <v>75</v>
      </c>
      <c r="I2593" t="s"/>
      <c r="J2593" t="s">
        <v>74</v>
      </c>
      <c r="K2593" t="n">
        <v>123</v>
      </c>
      <c r="L2593" t="s">
        <v>76</v>
      </c>
      <c r="M2593" t="s"/>
      <c r="N2593" t="s">
        <v>77</v>
      </c>
      <c r="O2593" t="s">
        <v>78</v>
      </c>
      <c r="P2593" t="s">
        <v>999</v>
      </c>
      <c r="Q2593" t="s"/>
      <c r="R2593" t="s">
        <v>80</v>
      </c>
      <c r="S2593" t="s">
        <v>270</v>
      </c>
      <c r="T2593" t="s">
        <v>82</v>
      </c>
      <c r="U2593" t="s"/>
      <c r="V2593" t="s">
        <v>83</v>
      </c>
      <c r="W2593" t="s">
        <v>84</v>
      </c>
      <c r="X2593" t="s"/>
      <c r="Y2593" t="s">
        <v>85</v>
      </c>
      <c r="Z2593">
        <f>HYPERLINK("https://hotelmonitor-cachepage.eclerx.com/savepage/tk_1543911664218986_sr_2152.html","info")</f>
        <v/>
      </c>
      <c r="AA2593" t="n">
        <v>70164</v>
      </c>
      <c r="AB2593" t="s"/>
      <c r="AC2593" t="s"/>
      <c r="AD2593" t="s">
        <v>86</v>
      </c>
      <c r="AE2593" t="s"/>
      <c r="AF2593" t="s"/>
      <c r="AG2593" t="s"/>
      <c r="AH2593" t="s"/>
      <c r="AI2593" t="s"/>
      <c r="AJ2593" t="s"/>
      <c r="AK2593" t="s">
        <v>87</v>
      </c>
      <c r="AL2593" t="s"/>
      <c r="AM2593" t="s"/>
      <c r="AN2593" t="s">
        <v>87</v>
      </c>
      <c r="AO2593" t="s"/>
      <c r="AP2593" t="n">
        <v>86</v>
      </c>
      <c r="AQ2593" t="s">
        <v>88</v>
      </c>
      <c r="AR2593" t="s">
        <v>130</v>
      </c>
      <c r="AS2593" t="s"/>
      <c r="AT2593" t="s">
        <v>90</v>
      </c>
      <c r="AU2593" t="s"/>
      <c r="AV2593" t="s"/>
      <c r="AW2593" t="s"/>
      <c r="AX2593" t="s"/>
      <c r="AY2593" t="n">
        <v>2311974</v>
      </c>
      <c r="AZ2593" t="s">
        <v>1000</v>
      </c>
      <c r="BA2593" t="s"/>
      <c r="BB2593" t="n">
        <v>28211</v>
      </c>
      <c r="BC2593" t="n">
        <v>10.026124119759</v>
      </c>
      <c r="BD2593" t="n">
        <v>53.550711234534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92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997</v>
      </c>
      <c r="F2594" t="n">
        <v>357280</v>
      </c>
      <c r="G2594" t="s">
        <v>74</v>
      </c>
      <c r="H2594" t="s">
        <v>75</v>
      </c>
      <c r="I2594" t="s"/>
      <c r="J2594" t="s">
        <v>74</v>
      </c>
      <c r="K2594" t="n">
        <v>126</v>
      </c>
      <c r="L2594" t="s">
        <v>76</v>
      </c>
      <c r="M2594" t="s"/>
      <c r="N2594" t="s">
        <v>77</v>
      </c>
      <c r="O2594" t="s">
        <v>78</v>
      </c>
      <c r="P2594" t="s">
        <v>999</v>
      </c>
      <c r="Q2594" t="s"/>
      <c r="R2594" t="s">
        <v>80</v>
      </c>
      <c r="S2594" t="s">
        <v>289</v>
      </c>
      <c r="T2594" t="s">
        <v>82</v>
      </c>
      <c r="U2594" t="s"/>
      <c r="V2594" t="s">
        <v>83</v>
      </c>
      <c r="W2594" t="s">
        <v>94</v>
      </c>
      <c r="X2594" t="s"/>
      <c r="Y2594" t="s">
        <v>85</v>
      </c>
      <c r="Z2594">
        <f>HYPERLINK("https://hotelmonitor-cachepage.eclerx.com/savepage/tk_1543911664218986_sr_2152.html","info")</f>
        <v/>
      </c>
      <c r="AA2594" t="n">
        <v>70164</v>
      </c>
      <c r="AB2594" t="s"/>
      <c r="AC2594" t="s"/>
      <c r="AD2594" t="s">
        <v>86</v>
      </c>
      <c r="AE2594" t="s"/>
      <c r="AF2594" t="s"/>
      <c r="AG2594" t="s"/>
      <c r="AH2594" t="s"/>
      <c r="AI2594" t="s"/>
      <c r="AJ2594" t="s"/>
      <c r="AK2594" t="s">
        <v>87</v>
      </c>
      <c r="AL2594" t="s"/>
      <c r="AM2594" t="s"/>
      <c r="AN2594" t="s">
        <v>87</v>
      </c>
      <c r="AO2594" t="s"/>
      <c r="AP2594" t="n">
        <v>86</v>
      </c>
      <c r="AQ2594" t="s">
        <v>88</v>
      </c>
      <c r="AR2594" t="s">
        <v>89</v>
      </c>
      <c r="AS2594" t="s"/>
      <c r="AT2594" t="s">
        <v>90</v>
      </c>
      <c r="AU2594" t="s"/>
      <c r="AV2594" t="s"/>
      <c r="AW2594" t="s"/>
      <c r="AX2594" t="s"/>
      <c r="AY2594" t="n">
        <v>2311974</v>
      </c>
      <c r="AZ2594" t="s">
        <v>1000</v>
      </c>
      <c r="BA2594" t="s"/>
      <c r="BB2594" t="n">
        <v>28211</v>
      </c>
      <c r="BC2594" t="n">
        <v>10.026124119759</v>
      </c>
      <c r="BD2594" t="n">
        <v>53.550711234534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92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997</v>
      </c>
      <c r="F2595" t="n">
        <v>357280</v>
      </c>
      <c r="G2595" t="s">
        <v>74</v>
      </c>
      <c r="H2595" t="s">
        <v>75</v>
      </c>
      <c r="I2595" t="s"/>
      <c r="J2595" t="s">
        <v>74</v>
      </c>
      <c r="K2595" t="n">
        <v>129</v>
      </c>
      <c r="L2595" t="s">
        <v>76</v>
      </c>
      <c r="M2595" t="s"/>
      <c r="N2595" t="s">
        <v>127</v>
      </c>
      <c r="O2595" t="s">
        <v>78</v>
      </c>
      <c r="P2595" t="s">
        <v>999</v>
      </c>
      <c r="Q2595" t="s"/>
      <c r="R2595" t="s">
        <v>80</v>
      </c>
      <c r="S2595" t="s">
        <v>590</v>
      </c>
      <c r="T2595" t="s">
        <v>82</v>
      </c>
      <c r="U2595" t="s"/>
      <c r="V2595" t="s">
        <v>83</v>
      </c>
      <c r="W2595" t="s">
        <v>84</v>
      </c>
      <c r="X2595" t="s"/>
      <c r="Y2595" t="s">
        <v>85</v>
      </c>
      <c r="Z2595">
        <f>HYPERLINK("https://hotelmonitor-cachepage.eclerx.com/savepage/tk_1543911664218986_sr_2152.html","info")</f>
        <v/>
      </c>
      <c r="AA2595" t="n">
        <v>70164</v>
      </c>
      <c r="AB2595" t="s"/>
      <c r="AC2595" t="s"/>
      <c r="AD2595" t="s">
        <v>86</v>
      </c>
      <c r="AE2595" t="s"/>
      <c r="AF2595" t="s"/>
      <c r="AG2595" t="s"/>
      <c r="AH2595" t="s"/>
      <c r="AI2595" t="s"/>
      <c r="AJ2595" t="s"/>
      <c r="AK2595" t="s">
        <v>87</v>
      </c>
      <c r="AL2595" t="s"/>
      <c r="AM2595" t="s"/>
      <c r="AN2595" t="s">
        <v>87</v>
      </c>
      <c r="AO2595" t="s"/>
      <c r="AP2595" t="n">
        <v>86</v>
      </c>
      <c r="AQ2595" t="s">
        <v>88</v>
      </c>
      <c r="AR2595" t="s">
        <v>103</v>
      </c>
      <c r="AS2595" t="s"/>
      <c r="AT2595" t="s">
        <v>90</v>
      </c>
      <c r="AU2595" t="s"/>
      <c r="AV2595" t="s"/>
      <c r="AW2595" t="s"/>
      <c r="AX2595" t="s"/>
      <c r="AY2595" t="n">
        <v>2311974</v>
      </c>
      <c r="AZ2595" t="s">
        <v>1000</v>
      </c>
      <c r="BA2595" t="s"/>
      <c r="BB2595" t="n">
        <v>28211</v>
      </c>
      <c r="BC2595" t="n">
        <v>10.026124119759</v>
      </c>
      <c r="BD2595" t="n">
        <v>53.550711234534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92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997</v>
      </c>
      <c r="F2596" t="n">
        <v>357280</v>
      </c>
      <c r="G2596" t="s">
        <v>74</v>
      </c>
      <c r="H2596" t="s">
        <v>75</v>
      </c>
      <c r="I2596" t="s"/>
      <c r="J2596" t="s">
        <v>74</v>
      </c>
      <c r="K2596" t="n">
        <v>130</v>
      </c>
      <c r="L2596" t="s">
        <v>76</v>
      </c>
      <c r="M2596" t="s"/>
      <c r="N2596" t="s">
        <v>77</v>
      </c>
      <c r="O2596" t="s">
        <v>78</v>
      </c>
      <c r="P2596" t="s">
        <v>999</v>
      </c>
      <c r="Q2596" t="s"/>
      <c r="R2596" t="s">
        <v>80</v>
      </c>
      <c r="S2596" t="s">
        <v>292</v>
      </c>
      <c r="T2596" t="s">
        <v>82</v>
      </c>
      <c r="U2596" t="s"/>
      <c r="V2596" t="s">
        <v>83</v>
      </c>
      <c r="W2596" t="s">
        <v>84</v>
      </c>
      <c r="X2596" t="s"/>
      <c r="Y2596" t="s">
        <v>85</v>
      </c>
      <c r="Z2596">
        <f>HYPERLINK("https://hotelmonitor-cachepage.eclerx.com/savepage/tk_1543911664218986_sr_2152.html","info")</f>
        <v/>
      </c>
      <c r="AA2596" t="n">
        <v>70164</v>
      </c>
      <c r="AB2596" t="s"/>
      <c r="AC2596" t="s"/>
      <c r="AD2596" t="s">
        <v>86</v>
      </c>
      <c r="AE2596" t="s"/>
      <c r="AF2596" t="s"/>
      <c r="AG2596" t="s"/>
      <c r="AH2596" t="s"/>
      <c r="AI2596" t="s"/>
      <c r="AJ2596" t="s"/>
      <c r="AK2596" t="s">
        <v>87</v>
      </c>
      <c r="AL2596" t="s"/>
      <c r="AM2596" t="s"/>
      <c r="AN2596" t="s">
        <v>87</v>
      </c>
      <c r="AO2596" t="s"/>
      <c r="AP2596" t="n">
        <v>86</v>
      </c>
      <c r="AQ2596" t="s">
        <v>88</v>
      </c>
      <c r="AR2596" t="s">
        <v>113</v>
      </c>
      <c r="AS2596" t="s"/>
      <c r="AT2596" t="s">
        <v>90</v>
      </c>
      <c r="AU2596" t="s"/>
      <c r="AV2596" t="s"/>
      <c r="AW2596" t="s"/>
      <c r="AX2596" t="s"/>
      <c r="AY2596" t="n">
        <v>2311974</v>
      </c>
      <c r="AZ2596" t="s">
        <v>1000</v>
      </c>
      <c r="BA2596" t="s"/>
      <c r="BB2596" t="n">
        <v>28211</v>
      </c>
      <c r="BC2596" t="n">
        <v>10.026124119759</v>
      </c>
      <c r="BD2596" t="n">
        <v>53.550711234534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92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997</v>
      </c>
      <c r="F2597" t="n">
        <v>357280</v>
      </c>
      <c r="G2597" t="s">
        <v>74</v>
      </c>
      <c r="H2597" t="s">
        <v>75</v>
      </c>
      <c r="I2597" t="s"/>
      <c r="J2597" t="s">
        <v>74</v>
      </c>
      <c r="K2597" t="n">
        <v>131</v>
      </c>
      <c r="L2597" t="s">
        <v>76</v>
      </c>
      <c r="M2597" t="s"/>
      <c r="N2597" t="s">
        <v>77</v>
      </c>
      <c r="O2597" t="s">
        <v>78</v>
      </c>
      <c r="P2597" t="s">
        <v>999</v>
      </c>
      <c r="Q2597" t="s"/>
      <c r="R2597" t="s">
        <v>80</v>
      </c>
      <c r="S2597" t="s">
        <v>350</v>
      </c>
      <c r="T2597" t="s">
        <v>82</v>
      </c>
      <c r="U2597" t="s"/>
      <c r="V2597" t="s">
        <v>83</v>
      </c>
      <c r="W2597" t="s">
        <v>84</v>
      </c>
      <c r="X2597" t="s"/>
      <c r="Y2597" t="s">
        <v>85</v>
      </c>
      <c r="Z2597">
        <f>HYPERLINK("https://hotelmonitor-cachepage.eclerx.com/savepage/tk_1543911664218986_sr_2152.html","info")</f>
        <v/>
      </c>
      <c r="AA2597" t="n">
        <v>70164</v>
      </c>
      <c r="AB2597" t="s"/>
      <c r="AC2597" t="s"/>
      <c r="AD2597" t="s">
        <v>86</v>
      </c>
      <c r="AE2597" t="s"/>
      <c r="AF2597" t="s"/>
      <c r="AG2597" t="s"/>
      <c r="AH2597" t="s"/>
      <c r="AI2597" t="s"/>
      <c r="AJ2597" t="s"/>
      <c r="AK2597" t="s">
        <v>87</v>
      </c>
      <c r="AL2597" t="s"/>
      <c r="AM2597" t="s"/>
      <c r="AN2597" t="s">
        <v>87</v>
      </c>
      <c r="AO2597" t="s"/>
      <c r="AP2597" t="n">
        <v>86</v>
      </c>
      <c r="AQ2597" t="s">
        <v>88</v>
      </c>
      <c r="AR2597" t="s">
        <v>89</v>
      </c>
      <c r="AS2597" t="s"/>
      <c r="AT2597" t="s">
        <v>90</v>
      </c>
      <c r="AU2597" t="s"/>
      <c r="AV2597" t="s"/>
      <c r="AW2597" t="s"/>
      <c r="AX2597" t="s"/>
      <c r="AY2597" t="n">
        <v>2311974</v>
      </c>
      <c r="AZ2597" t="s">
        <v>1000</v>
      </c>
      <c r="BA2597" t="s"/>
      <c r="BB2597" t="n">
        <v>28211</v>
      </c>
      <c r="BC2597" t="n">
        <v>10.026124119759</v>
      </c>
      <c r="BD2597" t="n">
        <v>53.550711234534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92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997</v>
      </c>
      <c r="F2598" t="n">
        <v>357280</v>
      </c>
      <c r="G2598" t="s">
        <v>74</v>
      </c>
      <c r="H2598" t="s">
        <v>75</v>
      </c>
      <c r="I2598" t="s"/>
      <c r="J2598" t="s">
        <v>74</v>
      </c>
      <c r="K2598" t="n">
        <v>132</v>
      </c>
      <c r="L2598" t="s">
        <v>76</v>
      </c>
      <c r="M2598" t="s"/>
      <c r="N2598" t="s">
        <v>77</v>
      </c>
      <c r="O2598" t="s">
        <v>78</v>
      </c>
      <c r="P2598" t="s">
        <v>999</v>
      </c>
      <c r="Q2598" t="s"/>
      <c r="R2598" t="s">
        <v>80</v>
      </c>
      <c r="S2598" t="s">
        <v>363</v>
      </c>
      <c r="T2598" t="s">
        <v>82</v>
      </c>
      <c r="U2598" t="s"/>
      <c r="V2598" t="s">
        <v>83</v>
      </c>
      <c r="W2598" t="s">
        <v>84</v>
      </c>
      <c r="X2598" t="s"/>
      <c r="Y2598" t="s">
        <v>85</v>
      </c>
      <c r="Z2598">
        <f>HYPERLINK("https://hotelmonitor-cachepage.eclerx.com/savepage/tk_1543911664218986_sr_2152.html","info")</f>
        <v/>
      </c>
      <c r="AA2598" t="n">
        <v>70164</v>
      </c>
      <c r="AB2598" t="s"/>
      <c r="AC2598" t="s"/>
      <c r="AD2598" t="s">
        <v>86</v>
      </c>
      <c r="AE2598" t="s"/>
      <c r="AF2598" t="s"/>
      <c r="AG2598" t="s"/>
      <c r="AH2598" t="s"/>
      <c r="AI2598" t="s"/>
      <c r="AJ2598" t="s"/>
      <c r="AK2598" t="s">
        <v>87</v>
      </c>
      <c r="AL2598" t="s"/>
      <c r="AM2598" t="s"/>
      <c r="AN2598" t="s">
        <v>87</v>
      </c>
      <c r="AO2598" t="s"/>
      <c r="AP2598" t="n">
        <v>86</v>
      </c>
      <c r="AQ2598" t="s">
        <v>88</v>
      </c>
      <c r="AR2598" t="s">
        <v>89</v>
      </c>
      <c r="AS2598" t="s"/>
      <c r="AT2598" t="s">
        <v>90</v>
      </c>
      <c r="AU2598" t="s"/>
      <c r="AV2598" t="s"/>
      <c r="AW2598" t="s"/>
      <c r="AX2598" t="s"/>
      <c r="AY2598" t="n">
        <v>2311974</v>
      </c>
      <c r="AZ2598" t="s">
        <v>1000</v>
      </c>
      <c r="BA2598" t="s"/>
      <c r="BB2598" t="n">
        <v>28211</v>
      </c>
      <c r="BC2598" t="n">
        <v>10.026124119759</v>
      </c>
      <c r="BD2598" t="n">
        <v>53.550711234534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92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997</v>
      </c>
      <c r="F2599" t="n">
        <v>357280</v>
      </c>
      <c r="G2599" t="s">
        <v>74</v>
      </c>
      <c r="H2599" t="s">
        <v>75</v>
      </c>
      <c r="I2599" t="s"/>
      <c r="J2599" t="s">
        <v>74</v>
      </c>
      <c r="K2599" t="n">
        <v>134</v>
      </c>
      <c r="L2599" t="s">
        <v>76</v>
      </c>
      <c r="M2599" t="s"/>
      <c r="N2599" t="s">
        <v>93</v>
      </c>
      <c r="O2599" t="s">
        <v>78</v>
      </c>
      <c r="P2599" t="s">
        <v>999</v>
      </c>
      <c r="Q2599" t="s"/>
      <c r="R2599" t="s">
        <v>80</v>
      </c>
      <c r="S2599" t="s">
        <v>364</v>
      </c>
      <c r="T2599" t="s">
        <v>82</v>
      </c>
      <c r="U2599" t="s"/>
      <c r="V2599" t="s">
        <v>83</v>
      </c>
      <c r="W2599" t="s">
        <v>94</v>
      </c>
      <c r="X2599" t="s"/>
      <c r="Y2599" t="s">
        <v>85</v>
      </c>
      <c r="Z2599">
        <f>HYPERLINK("https://hotelmonitor-cachepage.eclerx.com/savepage/tk_1543911664218986_sr_2152.html","info")</f>
        <v/>
      </c>
      <c r="AA2599" t="n">
        <v>70164</v>
      </c>
      <c r="AB2599" t="s"/>
      <c r="AC2599" t="s"/>
      <c r="AD2599" t="s">
        <v>86</v>
      </c>
      <c r="AE2599" t="s"/>
      <c r="AF2599" t="s"/>
      <c r="AG2599" t="s"/>
      <c r="AH2599" t="s"/>
      <c r="AI2599" t="s"/>
      <c r="AJ2599" t="s"/>
      <c r="AK2599" t="s">
        <v>87</v>
      </c>
      <c r="AL2599" t="s"/>
      <c r="AM2599" t="s"/>
      <c r="AN2599" t="s">
        <v>87</v>
      </c>
      <c r="AO2599" t="s"/>
      <c r="AP2599" t="n">
        <v>86</v>
      </c>
      <c r="AQ2599" t="s">
        <v>88</v>
      </c>
      <c r="AR2599" t="s">
        <v>89</v>
      </c>
      <c r="AS2599" t="s"/>
      <c r="AT2599" t="s">
        <v>90</v>
      </c>
      <c r="AU2599" t="s"/>
      <c r="AV2599" t="s"/>
      <c r="AW2599" t="s"/>
      <c r="AX2599" t="s"/>
      <c r="AY2599" t="n">
        <v>2311974</v>
      </c>
      <c r="AZ2599" t="s">
        <v>1000</v>
      </c>
      <c r="BA2599" t="s"/>
      <c r="BB2599" t="n">
        <v>28211</v>
      </c>
      <c r="BC2599" t="n">
        <v>10.026124119759</v>
      </c>
      <c r="BD2599" t="n">
        <v>53.550711234534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92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997</v>
      </c>
      <c r="F2600" t="n">
        <v>357280</v>
      </c>
      <c r="G2600" t="s">
        <v>74</v>
      </c>
      <c r="H2600" t="s">
        <v>75</v>
      </c>
      <c r="I2600" t="s"/>
      <c r="J2600" t="s">
        <v>74</v>
      </c>
      <c r="K2600" t="n">
        <v>211</v>
      </c>
      <c r="L2600" t="s">
        <v>76</v>
      </c>
      <c r="M2600" t="s"/>
      <c r="N2600" t="s">
        <v>77</v>
      </c>
      <c r="O2600" t="s">
        <v>78</v>
      </c>
      <c r="P2600" t="s">
        <v>999</v>
      </c>
      <c r="Q2600" t="s"/>
      <c r="R2600" t="s">
        <v>80</v>
      </c>
      <c r="S2600" t="s">
        <v>493</v>
      </c>
      <c r="T2600" t="s">
        <v>82</v>
      </c>
      <c r="U2600" t="s"/>
      <c r="V2600" t="s">
        <v>83</v>
      </c>
      <c r="W2600" t="s">
        <v>84</v>
      </c>
      <c r="X2600" t="s"/>
      <c r="Y2600" t="s">
        <v>85</v>
      </c>
      <c r="Z2600">
        <f>HYPERLINK("https://hotelmonitor-cachepage.eclerx.com/savepage/tk_1543911664218986_sr_2152.html","info")</f>
        <v/>
      </c>
      <c r="AA2600" t="n">
        <v>70164</v>
      </c>
      <c r="AB2600" t="s"/>
      <c r="AC2600" t="s"/>
      <c r="AD2600" t="s">
        <v>86</v>
      </c>
      <c r="AE2600" t="s"/>
      <c r="AF2600" t="s"/>
      <c r="AG2600" t="s"/>
      <c r="AH2600" t="s"/>
      <c r="AI2600" t="s"/>
      <c r="AJ2600" t="s"/>
      <c r="AK2600" t="s">
        <v>87</v>
      </c>
      <c r="AL2600" t="s"/>
      <c r="AM2600" t="s"/>
      <c r="AN2600" t="s">
        <v>87</v>
      </c>
      <c r="AO2600" t="s"/>
      <c r="AP2600" t="n">
        <v>86</v>
      </c>
      <c r="AQ2600" t="s">
        <v>88</v>
      </c>
      <c r="AR2600" t="s">
        <v>156</v>
      </c>
      <c r="AS2600" t="s"/>
      <c r="AT2600" t="s">
        <v>90</v>
      </c>
      <c r="AU2600" t="s"/>
      <c r="AV2600" t="s"/>
      <c r="AW2600" t="s"/>
      <c r="AX2600" t="s"/>
      <c r="AY2600" t="n">
        <v>2311974</v>
      </c>
      <c r="AZ2600" t="s">
        <v>1000</v>
      </c>
      <c r="BA2600" t="s"/>
      <c r="BB2600" t="n">
        <v>28211</v>
      </c>
      <c r="BC2600" t="n">
        <v>10.026124119759</v>
      </c>
      <c r="BD2600" t="n">
        <v>53.550711234534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92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997</v>
      </c>
      <c r="F2601" t="n">
        <v>357280</v>
      </c>
      <c r="G2601" t="s">
        <v>74</v>
      </c>
      <c r="H2601" t="s">
        <v>75</v>
      </c>
      <c r="I2601" t="s"/>
      <c r="J2601" t="s">
        <v>74</v>
      </c>
      <c r="K2601" t="n">
        <v>213</v>
      </c>
      <c r="L2601" t="s">
        <v>76</v>
      </c>
      <c r="M2601" t="s"/>
      <c r="N2601" t="s">
        <v>559</v>
      </c>
      <c r="O2601" t="s">
        <v>78</v>
      </c>
      <c r="P2601" t="s">
        <v>999</v>
      </c>
      <c r="Q2601" t="s"/>
      <c r="R2601" t="s">
        <v>80</v>
      </c>
      <c r="S2601" t="s">
        <v>199</v>
      </c>
      <c r="T2601" t="s">
        <v>82</v>
      </c>
      <c r="U2601" t="s"/>
      <c r="V2601" t="s">
        <v>83</v>
      </c>
      <c r="W2601" t="s">
        <v>84</v>
      </c>
      <c r="X2601" t="s"/>
      <c r="Y2601" t="s">
        <v>85</v>
      </c>
      <c r="Z2601">
        <f>HYPERLINK("https://hotelmonitor-cachepage.eclerx.com/savepage/tk_1543911664218986_sr_2152.html","info")</f>
        <v/>
      </c>
      <c r="AA2601" t="n">
        <v>70164</v>
      </c>
      <c r="AB2601" t="s"/>
      <c r="AC2601" t="s"/>
      <c r="AD2601" t="s">
        <v>86</v>
      </c>
      <c r="AE2601" t="s"/>
      <c r="AF2601" t="s"/>
      <c r="AG2601" t="s"/>
      <c r="AH2601" t="s"/>
      <c r="AI2601" t="s"/>
      <c r="AJ2601" t="s"/>
      <c r="AK2601" t="s">
        <v>87</v>
      </c>
      <c r="AL2601" t="s"/>
      <c r="AM2601" t="s"/>
      <c r="AN2601" t="s">
        <v>87</v>
      </c>
      <c r="AO2601" t="s"/>
      <c r="AP2601" t="n">
        <v>86</v>
      </c>
      <c r="AQ2601" t="s">
        <v>88</v>
      </c>
      <c r="AR2601" t="s">
        <v>156</v>
      </c>
      <c r="AS2601" t="s"/>
      <c r="AT2601" t="s">
        <v>90</v>
      </c>
      <c r="AU2601" t="s"/>
      <c r="AV2601" t="s"/>
      <c r="AW2601" t="s"/>
      <c r="AX2601" t="s"/>
      <c r="AY2601" t="n">
        <v>2311974</v>
      </c>
      <c r="AZ2601" t="s">
        <v>1000</v>
      </c>
      <c r="BA2601" t="s"/>
      <c r="BB2601" t="n">
        <v>28211</v>
      </c>
      <c r="BC2601" t="n">
        <v>10.026124119759</v>
      </c>
      <c r="BD2601" t="n">
        <v>53.550711234534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92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997</v>
      </c>
      <c r="F2602" t="n">
        <v>357280</v>
      </c>
      <c r="G2602" t="s">
        <v>74</v>
      </c>
      <c r="H2602" t="s">
        <v>75</v>
      </c>
      <c r="I2602" t="s"/>
      <c r="J2602" t="s">
        <v>74</v>
      </c>
      <c r="K2602" t="n">
        <v>213</v>
      </c>
      <c r="L2602" t="s">
        <v>76</v>
      </c>
      <c r="M2602" t="s"/>
      <c r="N2602" t="s">
        <v>159</v>
      </c>
      <c r="O2602" t="s">
        <v>78</v>
      </c>
      <c r="P2602" t="s">
        <v>999</v>
      </c>
      <c r="Q2602" t="s"/>
      <c r="R2602" t="s">
        <v>80</v>
      </c>
      <c r="S2602" t="s">
        <v>199</v>
      </c>
      <c r="T2602" t="s">
        <v>82</v>
      </c>
      <c r="U2602" t="s"/>
      <c r="V2602" t="s">
        <v>83</v>
      </c>
      <c r="W2602" t="s">
        <v>84</v>
      </c>
      <c r="X2602" t="s"/>
      <c r="Y2602" t="s">
        <v>85</v>
      </c>
      <c r="Z2602">
        <f>HYPERLINK("https://hotelmonitor-cachepage.eclerx.com/savepage/tk_1543911664218986_sr_2152.html","info")</f>
        <v/>
      </c>
      <c r="AA2602" t="n">
        <v>70164</v>
      </c>
      <c r="AB2602" t="s"/>
      <c r="AC2602" t="s"/>
      <c r="AD2602" t="s">
        <v>86</v>
      </c>
      <c r="AE2602" t="s"/>
      <c r="AF2602" t="s"/>
      <c r="AG2602" t="s"/>
      <c r="AH2602" t="s"/>
      <c r="AI2602" t="s"/>
      <c r="AJ2602" t="s"/>
      <c r="AK2602" t="s">
        <v>87</v>
      </c>
      <c r="AL2602" t="s"/>
      <c r="AM2602" t="s"/>
      <c r="AN2602" t="s">
        <v>87</v>
      </c>
      <c r="AO2602" t="s"/>
      <c r="AP2602" t="n">
        <v>86</v>
      </c>
      <c r="AQ2602" t="s">
        <v>88</v>
      </c>
      <c r="AR2602" t="s">
        <v>156</v>
      </c>
      <c r="AS2602" t="s"/>
      <c r="AT2602" t="s">
        <v>90</v>
      </c>
      <c r="AU2602" t="s"/>
      <c r="AV2602" t="s"/>
      <c r="AW2602" t="s"/>
      <c r="AX2602" t="s"/>
      <c r="AY2602" t="n">
        <v>2311974</v>
      </c>
      <c r="AZ2602" t="s">
        <v>1000</v>
      </c>
      <c r="BA2602" t="s"/>
      <c r="BB2602" t="n">
        <v>28211</v>
      </c>
      <c r="BC2602" t="n">
        <v>10.026124119759</v>
      </c>
      <c r="BD2602" t="n">
        <v>53.550711234534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92</v>
      </c>
    </row>
    <row r="2603" spans="1:70">
      <c r="A2603" t="s">
        <v>97</v>
      </c>
      <c r="B2603" t="s">
        <v>71</v>
      </c>
      <c r="C2603" t="s">
        <v>98</v>
      </c>
      <c r="D2603" t="n">
        <v>2</v>
      </c>
      <c r="E2603" t="s">
        <v>1059</v>
      </c>
      <c r="F2603" t="n">
        <v>-1</v>
      </c>
      <c r="G2603" t="s">
        <v>74</v>
      </c>
      <c r="H2603" t="s">
        <v>75</v>
      </c>
      <c r="I2603" t="s"/>
      <c r="J2603" t="s">
        <v>74</v>
      </c>
      <c r="K2603" t="n">
        <v>104</v>
      </c>
      <c r="L2603" t="s">
        <v>76</v>
      </c>
      <c r="M2603" t="s"/>
      <c r="N2603" t="s">
        <v>283</v>
      </c>
      <c r="O2603" t="s">
        <v>78</v>
      </c>
      <c r="P2603" t="s">
        <v>1059</v>
      </c>
      <c r="Q2603" t="s"/>
      <c r="R2603" t="s">
        <v>80</v>
      </c>
      <c r="S2603" t="s">
        <v>177</v>
      </c>
      <c r="T2603" t="s">
        <v>82</v>
      </c>
      <c r="U2603" t="s"/>
      <c r="V2603" t="s">
        <v>83</v>
      </c>
      <c r="W2603" t="s">
        <v>84</v>
      </c>
      <c r="X2603" t="s"/>
      <c r="Y2603" t="s">
        <v>85</v>
      </c>
      <c r="Z2603">
        <f>HYPERLINK("https://hotelmonitor-cachepage.eclerx.com/savepage/tk_15439016892752137_sr_2151.html","info")</f>
        <v/>
      </c>
      <c r="AA2603" t="n">
        <v>-6580758</v>
      </c>
      <c r="AB2603" t="s"/>
      <c r="AC2603" t="s"/>
      <c r="AD2603" t="s">
        <v>86</v>
      </c>
      <c r="AE2603" t="s"/>
      <c r="AF2603" t="s"/>
      <c r="AG2603" t="s"/>
      <c r="AH2603" t="s"/>
      <c r="AI2603" t="s"/>
      <c r="AJ2603" t="s"/>
      <c r="AK2603" t="s">
        <v>87</v>
      </c>
      <c r="AL2603" t="s"/>
      <c r="AM2603" t="s"/>
      <c r="AN2603" t="s">
        <v>87</v>
      </c>
      <c r="AO2603" t="s"/>
      <c r="AP2603" t="n">
        <v>87</v>
      </c>
      <c r="AQ2603" t="s">
        <v>88</v>
      </c>
      <c r="AR2603" t="s">
        <v>103</v>
      </c>
      <c r="AS2603" t="s"/>
      <c r="AT2603" t="s">
        <v>90</v>
      </c>
      <c r="AU2603" t="s"/>
      <c r="AV2603" t="s"/>
      <c r="AW2603" t="s"/>
      <c r="AX2603" t="s"/>
      <c r="AY2603" t="n">
        <v>6580758</v>
      </c>
      <c r="AZ2603" t="s">
        <v>1060</v>
      </c>
      <c r="BA2603" t="s"/>
      <c r="BB2603" t="n">
        <v>28223</v>
      </c>
      <c r="BC2603" t="n">
        <v>10.004478</v>
      </c>
      <c r="BD2603" t="n">
        <v>53.556739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92</v>
      </c>
    </row>
    <row r="2604" spans="1:70">
      <c r="A2604" t="s">
        <v>97</v>
      </c>
      <c r="B2604" t="s">
        <v>71</v>
      </c>
      <c r="C2604" t="s">
        <v>98</v>
      </c>
      <c r="D2604" t="n">
        <v>2</v>
      </c>
      <c r="E2604" t="s">
        <v>1061</v>
      </c>
      <c r="F2604" t="n">
        <v>-1</v>
      </c>
      <c r="G2604" t="s">
        <v>74</v>
      </c>
      <c r="H2604" t="s">
        <v>75</v>
      </c>
      <c r="I2604" t="s"/>
      <c r="J2604" t="s">
        <v>74</v>
      </c>
      <c r="K2604" t="n">
        <v>186</v>
      </c>
      <c r="L2604" t="s">
        <v>76</v>
      </c>
      <c r="M2604" t="s"/>
      <c r="N2604" t="s">
        <v>111</v>
      </c>
      <c r="O2604" t="s">
        <v>78</v>
      </c>
      <c r="P2604" t="s">
        <v>1061</v>
      </c>
      <c r="Q2604" t="s"/>
      <c r="R2604" t="s">
        <v>80</v>
      </c>
      <c r="S2604" t="s">
        <v>539</v>
      </c>
      <c r="T2604" t="s">
        <v>82</v>
      </c>
      <c r="U2604" t="s"/>
      <c r="V2604" t="s">
        <v>83</v>
      </c>
      <c r="W2604" t="s">
        <v>84</v>
      </c>
      <c r="X2604" t="s"/>
      <c r="Y2604" t="s">
        <v>85</v>
      </c>
      <c r="Z2604">
        <f>HYPERLINK("https://hotelmonitor-cachepage.eclerx.com/savepage/tk_15439017037976313_sr_2151.html","info")</f>
        <v/>
      </c>
      <c r="AA2604" t="n">
        <v>-4915726</v>
      </c>
      <c r="AB2604" t="s"/>
      <c r="AC2604" t="s"/>
      <c r="AD2604" t="s">
        <v>86</v>
      </c>
      <c r="AE2604" t="s"/>
      <c r="AF2604" t="s"/>
      <c r="AG2604" t="s"/>
      <c r="AH2604" t="s"/>
      <c r="AI2604" t="s"/>
      <c r="AJ2604" t="s"/>
      <c r="AK2604" t="s">
        <v>87</v>
      </c>
      <c r="AL2604" t="s"/>
      <c r="AM2604" t="s"/>
      <c r="AN2604" t="s">
        <v>87</v>
      </c>
      <c r="AO2604" t="s"/>
      <c r="AP2604" t="n">
        <v>92</v>
      </c>
      <c r="AQ2604" t="s">
        <v>88</v>
      </c>
      <c r="AR2604" t="s">
        <v>103</v>
      </c>
      <c r="AS2604" t="s"/>
      <c r="AT2604" t="s">
        <v>90</v>
      </c>
      <c r="AU2604" t="s"/>
      <c r="AV2604" t="s"/>
      <c r="AW2604" t="s"/>
      <c r="AX2604" t="s"/>
      <c r="AY2604" t="n">
        <v>4915726</v>
      </c>
      <c r="AZ2604" t="s">
        <v>1062</v>
      </c>
      <c r="BA2604" t="s"/>
      <c r="BB2604" t="n">
        <v>195548</v>
      </c>
      <c r="BC2604" t="n">
        <v>10.009656859253</v>
      </c>
      <c r="BD2604" t="n">
        <v>53.540330853591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92</v>
      </c>
    </row>
    <row r="2605" spans="1:70">
      <c r="A2605" t="s">
        <v>97</v>
      </c>
      <c r="B2605" t="s">
        <v>71</v>
      </c>
      <c r="C2605" t="s">
        <v>98</v>
      </c>
      <c r="D2605" t="n">
        <v>2</v>
      </c>
      <c r="E2605" t="s">
        <v>1061</v>
      </c>
      <c r="F2605" t="n">
        <v>-1</v>
      </c>
      <c r="G2605" t="s">
        <v>74</v>
      </c>
      <c r="H2605" t="s">
        <v>75</v>
      </c>
      <c r="I2605" t="s"/>
      <c r="J2605" t="s">
        <v>74</v>
      </c>
      <c r="K2605" t="n">
        <v>188</v>
      </c>
      <c r="L2605" t="s">
        <v>76</v>
      </c>
      <c r="M2605" t="s"/>
      <c r="N2605" t="s">
        <v>105</v>
      </c>
      <c r="O2605" t="s">
        <v>78</v>
      </c>
      <c r="P2605" t="s">
        <v>1061</v>
      </c>
      <c r="Q2605" t="s"/>
      <c r="R2605" t="s">
        <v>80</v>
      </c>
      <c r="S2605" t="s">
        <v>185</v>
      </c>
      <c r="T2605" t="s">
        <v>82</v>
      </c>
      <c r="U2605" t="s"/>
      <c r="V2605" t="s">
        <v>83</v>
      </c>
      <c r="W2605" t="s">
        <v>84</v>
      </c>
      <c r="X2605" t="s"/>
      <c r="Y2605" t="s">
        <v>85</v>
      </c>
      <c r="Z2605">
        <f>HYPERLINK("https://hotelmonitor-cachepage.eclerx.com/savepage/tk_15439017037976313_sr_2151.html","info")</f>
        <v/>
      </c>
      <c r="AA2605" t="n">
        <v>-4915726</v>
      </c>
      <c r="AB2605" t="s"/>
      <c r="AC2605" t="s"/>
      <c r="AD2605" t="s">
        <v>86</v>
      </c>
      <c r="AE2605" t="s"/>
      <c r="AF2605" t="s"/>
      <c r="AG2605" t="s"/>
      <c r="AH2605" t="s"/>
      <c r="AI2605" t="s"/>
      <c r="AJ2605" t="s"/>
      <c r="AK2605" t="s">
        <v>87</v>
      </c>
      <c r="AL2605" t="s"/>
      <c r="AM2605" t="s"/>
      <c r="AN2605" t="s">
        <v>87</v>
      </c>
      <c r="AO2605" t="s"/>
      <c r="AP2605" t="n">
        <v>92</v>
      </c>
      <c r="AQ2605" t="s">
        <v>88</v>
      </c>
      <c r="AR2605" t="s">
        <v>107</v>
      </c>
      <c r="AS2605" t="s"/>
      <c r="AT2605" t="s">
        <v>90</v>
      </c>
      <c r="AU2605" t="s"/>
      <c r="AV2605" t="s"/>
      <c r="AW2605" t="s"/>
      <c r="AX2605" t="s"/>
      <c r="AY2605" t="n">
        <v>4915726</v>
      </c>
      <c r="AZ2605" t="s">
        <v>1062</v>
      </c>
      <c r="BA2605" t="s"/>
      <c r="BB2605" t="n">
        <v>195548</v>
      </c>
      <c r="BC2605" t="n">
        <v>10.009656859253</v>
      </c>
      <c r="BD2605" t="n">
        <v>53.540330853591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92</v>
      </c>
    </row>
    <row r="2606" spans="1:70">
      <c r="A2606" t="s">
        <v>97</v>
      </c>
      <c r="B2606" t="s">
        <v>71</v>
      </c>
      <c r="C2606" t="s">
        <v>98</v>
      </c>
      <c r="D2606" t="n">
        <v>2</v>
      </c>
      <c r="E2606" t="s">
        <v>1063</v>
      </c>
      <c r="F2606" t="n">
        <v>280956</v>
      </c>
      <c r="G2606" t="s">
        <v>74</v>
      </c>
      <c r="H2606" t="s">
        <v>75</v>
      </c>
      <c r="I2606" t="s"/>
      <c r="J2606" t="s">
        <v>74</v>
      </c>
      <c r="K2606" t="n">
        <v>88</v>
      </c>
      <c r="L2606" t="s">
        <v>76</v>
      </c>
      <c r="M2606" t="s"/>
      <c r="N2606" t="s">
        <v>725</v>
      </c>
      <c r="O2606" t="s">
        <v>78</v>
      </c>
      <c r="P2606" t="s">
        <v>1064</v>
      </c>
      <c r="Q2606" t="s"/>
      <c r="R2606" t="s">
        <v>80</v>
      </c>
      <c r="S2606" t="s">
        <v>147</v>
      </c>
      <c r="T2606" t="s">
        <v>82</v>
      </c>
      <c r="U2606" t="s"/>
      <c r="V2606" t="s">
        <v>83</v>
      </c>
      <c r="W2606" t="s">
        <v>94</v>
      </c>
      <c r="X2606" t="s"/>
      <c r="Y2606" t="s">
        <v>85</v>
      </c>
      <c r="Z2606">
        <f>HYPERLINK("https://hotelmonitor-cachepage.eclerx.com/savepage/tk_15439015358390605_sr_2151.html","info")</f>
        <v/>
      </c>
      <c r="AA2606" t="n">
        <v>44186</v>
      </c>
      <c r="AB2606" t="s"/>
      <c r="AC2606" t="s"/>
      <c r="AD2606" t="s">
        <v>86</v>
      </c>
      <c r="AE2606" t="s"/>
      <c r="AF2606" t="s"/>
      <c r="AG2606" t="s"/>
      <c r="AH2606" t="s"/>
      <c r="AI2606" t="s"/>
      <c r="AJ2606" t="s"/>
      <c r="AK2606" t="s">
        <v>87</v>
      </c>
      <c r="AL2606" t="s"/>
      <c r="AM2606" t="s"/>
      <c r="AN2606" t="s">
        <v>87</v>
      </c>
      <c r="AO2606" t="s"/>
      <c r="AP2606" t="n">
        <v>37</v>
      </c>
      <c r="AQ2606" t="s">
        <v>88</v>
      </c>
      <c r="AR2606" t="s">
        <v>113</v>
      </c>
      <c r="AS2606" t="s"/>
      <c r="AT2606" t="s">
        <v>90</v>
      </c>
      <c r="AU2606" t="s"/>
      <c r="AV2606" t="s"/>
      <c r="AW2606" t="s"/>
      <c r="AX2606" t="s"/>
      <c r="AY2606" t="n">
        <v>2311846</v>
      </c>
      <c r="AZ2606" t="s">
        <v>322</v>
      </c>
      <c r="BA2606" t="s"/>
      <c r="BB2606" t="n">
        <v>40285</v>
      </c>
      <c r="BC2606" t="n">
        <v>0</v>
      </c>
      <c r="BD2606" t="n">
        <v>0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92</v>
      </c>
    </row>
    <row r="2607" spans="1:70">
      <c r="A2607" t="s">
        <v>97</v>
      </c>
      <c r="B2607" t="s">
        <v>71</v>
      </c>
      <c r="C2607" t="s">
        <v>98</v>
      </c>
      <c r="D2607" t="n">
        <v>2</v>
      </c>
      <c r="E2607" t="s">
        <v>1063</v>
      </c>
      <c r="F2607" t="n">
        <v>280956</v>
      </c>
      <c r="G2607" t="s">
        <v>74</v>
      </c>
      <c r="H2607" t="s">
        <v>75</v>
      </c>
      <c r="I2607" t="s"/>
      <c r="J2607" t="s">
        <v>74</v>
      </c>
      <c r="K2607" t="n">
        <v>96</v>
      </c>
      <c r="L2607" t="s">
        <v>76</v>
      </c>
      <c r="M2607" t="s"/>
      <c r="N2607" t="s">
        <v>1065</v>
      </c>
      <c r="O2607" t="s">
        <v>78</v>
      </c>
      <c r="P2607" t="s">
        <v>1064</v>
      </c>
      <c r="Q2607" t="s"/>
      <c r="R2607" t="s">
        <v>80</v>
      </c>
      <c r="S2607" t="s">
        <v>406</v>
      </c>
      <c r="T2607" t="s">
        <v>82</v>
      </c>
      <c r="U2607" t="s"/>
      <c r="V2607" t="s">
        <v>83</v>
      </c>
      <c r="W2607" t="s">
        <v>84</v>
      </c>
      <c r="X2607" t="s"/>
      <c r="Y2607" t="s">
        <v>85</v>
      </c>
      <c r="Z2607">
        <f>HYPERLINK("https://hotelmonitor-cachepage.eclerx.com/savepage/tk_15439015358390605_sr_2151.html","info")</f>
        <v/>
      </c>
      <c r="AA2607" t="n">
        <v>44186</v>
      </c>
      <c r="AB2607" t="s"/>
      <c r="AC2607" t="s"/>
      <c r="AD2607" t="s">
        <v>86</v>
      </c>
      <c r="AE2607" t="s"/>
      <c r="AF2607" t="s"/>
      <c r="AG2607" t="s"/>
      <c r="AH2607" t="s"/>
      <c r="AI2607" t="s"/>
      <c r="AJ2607" t="s"/>
      <c r="AK2607" t="s">
        <v>87</v>
      </c>
      <c r="AL2607" t="s"/>
      <c r="AM2607" t="s"/>
      <c r="AN2607" t="s">
        <v>87</v>
      </c>
      <c r="AO2607" t="s"/>
      <c r="AP2607" t="n">
        <v>37</v>
      </c>
      <c r="AQ2607" t="s">
        <v>88</v>
      </c>
      <c r="AR2607" t="s">
        <v>89</v>
      </c>
      <c r="AS2607" t="s"/>
      <c r="AT2607" t="s">
        <v>90</v>
      </c>
      <c r="AU2607" t="s"/>
      <c r="AV2607" t="s"/>
      <c r="AW2607" t="s"/>
      <c r="AX2607" t="s"/>
      <c r="AY2607" t="n">
        <v>2311846</v>
      </c>
      <c r="AZ2607" t="s">
        <v>322</v>
      </c>
      <c r="BA2607" t="s"/>
      <c r="BB2607" t="n">
        <v>40285</v>
      </c>
      <c r="BC2607" t="n">
        <v>0</v>
      </c>
      <c r="BD2607" t="n">
        <v>0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92</v>
      </c>
    </row>
    <row r="2608" spans="1:70">
      <c r="A2608" t="s">
        <v>97</v>
      </c>
      <c r="B2608" t="s">
        <v>71</v>
      </c>
      <c r="C2608" t="s">
        <v>98</v>
      </c>
      <c r="D2608" t="n">
        <v>2</v>
      </c>
      <c r="E2608" t="s">
        <v>1063</v>
      </c>
      <c r="F2608" t="n">
        <v>280956</v>
      </c>
      <c r="G2608" t="s">
        <v>74</v>
      </c>
      <c r="H2608" t="s">
        <v>75</v>
      </c>
      <c r="I2608" t="s"/>
      <c r="J2608" t="s">
        <v>74</v>
      </c>
      <c r="K2608" t="n">
        <v>96</v>
      </c>
      <c r="L2608" t="s">
        <v>76</v>
      </c>
      <c r="M2608" t="s"/>
      <c r="N2608" t="s">
        <v>1066</v>
      </c>
      <c r="O2608" t="s">
        <v>78</v>
      </c>
      <c r="P2608" t="s">
        <v>1064</v>
      </c>
      <c r="Q2608" t="s"/>
      <c r="R2608" t="s">
        <v>80</v>
      </c>
      <c r="S2608" t="s">
        <v>406</v>
      </c>
      <c r="T2608" t="s">
        <v>82</v>
      </c>
      <c r="U2608" t="s"/>
      <c r="V2608" t="s">
        <v>83</v>
      </c>
      <c r="W2608" t="s">
        <v>84</v>
      </c>
      <c r="X2608" t="s"/>
      <c r="Y2608" t="s">
        <v>85</v>
      </c>
      <c r="Z2608">
        <f>HYPERLINK("https://hotelmonitor-cachepage.eclerx.com/savepage/tk_15439015358390605_sr_2151.html","info")</f>
        <v/>
      </c>
      <c r="AA2608" t="n">
        <v>44186</v>
      </c>
      <c r="AB2608" t="s"/>
      <c r="AC2608" t="s"/>
      <c r="AD2608" t="s">
        <v>86</v>
      </c>
      <c r="AE2608" t="s"/>
      <c r="AF2608" t="s"/>
      <c r="AG2608" t="s"/>
      <c r="AH2608" t="s"/>
      <c r="AI2608" t="s"/>
      <c r="AJ2608" t="s"/>
      <c r="AK2608" t="s">
        <v>87</v>
      </c>
      <c r="AL2608" t="s"/>
      <c r="AM2608" t="s"/>
      <c r="AN2608" t="s">
        <v>87</v>
      </c>
      <c r="AO2608" t="s"/>
      <c r="AP2608" t="n">
        <v>37</v>
      </c>
      <c r="AQ2608" t="s">
        <v>88</v>
      </c>
      <c r="AR2608" t="s">
        <v>119</v>
      </c>
      <c r="AS2608" t="s"/>
      <c r="AT2608" t="s">
        <v>90</v>
      </c>
      <c r="AU2608" t="s"/>
      <c r="AV2608" t="s"/>
      <c r="AW2608" t="s"/>
      <c r="AX2608" t="s"/>
      <c r="AY2608" t="n">
        <v>2311846</v>
      </c>
      <c r="AZ2608" t="s">
        <v>322</v>
      </c>
      <c r="BA2608" t="s"/>
      <c r="BB2608" t="n">
        <v>40285</v>
      </c>
      <c r="BC2608" t="n">
        <v>0</v>
      </c>
      <c r="BD2608" t="n">
        <v>0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92</v>
      </c>
    </row>
    <row r="2609" spans="1:70">
      <c r="A2609" t="s">
        <v>97</v>
      </c>
      <c r="B2609" t="s">
        <v>71</v>
      </c>
      <c r="C2609" t="s">
        <v>98</v>
      </c>
      <c r="D2609" t="n">
        <v>2</v>
      </c>
      <c r="E2609" t="s">
        <v>1063</v>
      </c>
      <c r="F2609" t="n">
        <v>280956</v>
      </c>
      <c r="G2609" t="s">
        <v>74</v>
      </c>
      <c r="H2609" t="s">
        <v>75</v>
      </c>
      <c r="I2609" t="s"/>
      <c r="J2609" t="s">
        <v>74</v>
      </c>
      <c r="K2609" t="n">
        <v>96</v>
      </c>
      <c r="L2609" t="s">
        <v>76</v>
      </c>
      <c r="M2609" t="s"/>
      <c r="N2609" t="s">
        <v>1066</v>
      </c>
      <c r="O2609" t="s">
        <v>78</v>
      </c>
      <c r="P2609" t="s">
        <v>1064</v>
      </c>
      <c r="Q2609" t="s"/>
      <c r="R2609" t="s">
        <v>80</v>
      </c>
      <c r="S2609" t="s">
        <v>406</v>
      </c>
      <c r="T2609" t="s">
        <v>82</v>
      </c>
      <c r="U2609" t="s"/>
      <c r="V2609" t="s">
        <v>83</v>
      </c>
      <c r="W2609" t="s">
        <v>84</v>
      </c>
      <c r="X2609" t="s"/>
      <c r="Y2609" t="s">
        <v>85</v>
      </c>
      <c r="Z2609">
        <f>HYPERLINK("https://hotelmonitor-cachepage.eclerx.com/savepage/tk_15439015358390605_sr_2151.html","info")</f>
        <v/>
      </c>
      <c r="AA2609" t="n">
        <v>44186</v>
      </c>
      <c r="AB2609" t="s"/>
      <c r="AC2609" t="s"/>
      <c r="AD2609" t="s">
        <v>86</v>
      </c>
      <c r="AE2609" t="s"/>
      <c r="AF2609" t="s"/>
      <c r="AG2609" t="s"/>
      <c r="AH2609" t="s"/>
      <c r="AI2609" t="s"/>
      <c r="AJ2609" t="s"/>
      <c r="AK2609" t="s">
        <v>87</v>
      </c>
      <c r="AL2609" t="s"/>
      <c r="AM2609" t="s"/>
      <c r="AN2609" t="s">
        <v>87</v>
      </c>
      <c r="AO2609" t="s"/>
      <c r="AP2609" t="n">
        <v>37</v>
      </c>
      <c r="AQ2609" t="s">
        <v>88</v>
      </c>
      <c r="AR2609" t="s">
        <v>140</v>
      </c>
      <c r="AS2609" t="s"/>
      <c r="AT2609" t="s">
        <v>90</v>
      </c>
      <c r="AU2609" t="s"/>
      <c r="AV2609" t="s"/>
      <c r="AW2609" t="s"/>
      <c r="AX2609" t="s"/>
      <c r="AY2609" t="n">
        <v>2311846</v>
      </c>
      <c r="AZ2609" t="s">
        <v>322</v>
      </c>
      <c r="BA2609" t="s"/>
      <c r="BB2609" t="n">
        <v>40285</v>
      </c>
      <c r="BC2609" t="n">
        <v>0</v>
      </c>
      <c r="BD2609" t="n">
        <v>0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92</v>
      </c>
    </row>
    <row r="2610" spans="1:70">
      <c r="A2610" t="s">
        <v>97</v>
      </c>
      <c r="B2610" t="s">
        <v>71</v>
      </c>
      <c r="C2610" t="s">
        <v>98</v>
      </c>
      <c r="D2610" t="n">
        <v>2</v>
      </c>
      <c r="E2610" t="s">
        <v>1063</v>
      </c>
      <c r="F2610" t="n">
        <v>280956</v>
      </c>
      <c r="G2610" t="s">
        <v>74</v>
      </c>
      <c r="H2610" t="s">
        <v>75</v>
      </c>
      <c r="I2610" t="s"/>
      <c r="J2610" t="s">
        <v>74</v>
      </c>
      <c r="K2610" t="n">
        <v>115</v>
      </c>
      <c r="L2610" t="s">
        <v>76</v>
      </c>
      <c r="M2610" t="s"/>
      <c r="N2610" t="s">
        <v>725</v>
      </c>
      <c r="O2610" t="s">
        <v>78</v>
      </c>
      <c r="P2610" t="s">
        <v>1064</v>
      </c>
      <c r="Q2610" t="s"/>
      <c r="R2610" t="s">
        <v>80</v>
      </c>
      <c r="S2610" t="s">
        <v>285</v>
      </c>
      <c r="T2610" t="s">
        <v>82</v>
      </c>
      <c r="U2610" t="s"/>
      <c r="V2610" t="s">
        <v>83</v>
      </c>
      <c r="W2610" t="s">
        <v>84</v>
      </c>
      <c r="X2610" t="s"/>
      <c r="Y2610" t="s">
        <v>85</v>
      </c>
      <c r="Z2610">
        <f>HYPERLINK("https://hotelmonitor-cachepage.eclerx.com/savepage/tk_15439015358390605_sr_2151.html","info")</f>
        <v/>
      </c>
      <c r="AA2610" t="n">
        <v>44186</v>
      </c>
      <c r="AB2610" t="s"/>
      <c r="AC2610" t="s"/>
      <c r="AD2610" t="s">
        <v>86</v>
      </c>
      <c r="AE2610" t="s"/>
      <c r="AF2610" t="s"/>
      <c r="AG2610" t="s"/>
      <c r="AH2610" t="s"/>
      <c r="AI2610" t="s"/>
      <c r="AJ2610" t="s"/>
      <c r="AK2610" t="s">
        <v>87</v>
      </c>
      <c r="AL2610" t="s"/>
      <c r="AM2610" t="s"/>
      <c r="AN2610" t="s">
        <v>87</v>
      </c>
      <c r="AO2610" t="s"/>
      <c r="AP2610" t="n">
        <v>37</v>
      </c>
      <c r="AQ2610" t="s">
        <v>88</v>
      </c>
      <c r="AR2610" t="s">
        <v>103</v>
      </c>
      <c r="AS2610" t="s"/>
      <c r="AT2610" t="s">
        <v>90</v>
      </c>
      <c r="AU2610" t="s"/>
      <c r="AV2610" t="s"/>
      <c r="AW2610" t="s"/>
      <c r="AX2610" t="s"/>
      <c r="AY2610" t="n">
        <v>2311846</v>
      </c>
      <c r="AZ2610" t="s">
        <v>322</v>
      </c>
      <c r="BA2610" t="s"/>
      <c r="BB2610" t="n">
        <v>40285</v>
      </c>
      <c r="BC2610" t="n">
        <v>0</v>
      </c>
      <c r="BD2610" t="n">
        <v>0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92</v>
      </c>
    </row>
    <row r="2611" spans="1:70">
      <c r="A2611" t="s">
        <v>97</v>
      </c>
      <c r="B2611" t="s">
        <v>71</v>
      </c>
      <c r="C2611" t="s">
        <v>98</v>
      </c>
      <c r="D2611" t="n">
        <v>2</v>
      </c>
      <c r="E2611" t="s">
        <v>1063</v>
      </c>
      <c r="F2611" t="n">
        <v>280956</v>
      </c>
      <c r="G2611" t="s">
        <v>74</v>
      </c>
      <c r="H2611" t="s">
        <v>75</v>
      </c>
      <c r="I2611" t="s"/>
      <c r="J2611" t="s">
        <v>74</v>
      </c>
      <c r="K2611" t="n">
        <v>122</v>
      </c>
      <c r="L2611" t="s">
        <v>76</v>
      </c>
      <c r="M2611" t="s"/>
      <c r="N2611" t="s">
        <v>1067</v>
      </c>
      <c r="O2611" t="s">
        <v>78</v>
      </c>
      <c r="P2611" t="s">
        <v>1064</v>
      </c>
      <c r="Q2611" t="s"/>
      <c r="R2611" t="s">
        <v>80</v>
      </c>
      <c r="S2611" t="s">
        <v>288</v>
      </c>
      <c r="T2611" t="s">
        <v>82</v>
      </c>
      <c r="U2611" t="s"/>
      <c r="V2611" t="s">
        <v>83</v>
      </c>
      <c r="W2611" t="s">
        <v>84</v>
      </c>
      <c r="X2611" t="s"/>
      <c r="Y2611" t="s">
        <v>85</v>
      </c>
      <c r="Z2611">
        <f>HYPERLINK("https://hotelmonitor-cachepage.eclerx.com/savepage/tk_15439015358390605_sr_2151.html","info")</f>
        <v/>
      </c>
      <c r="AA2611" t="n">
        <v>44186</v>
      </c>
      <c r="AB2611" t="s"/>
      <c r="AC2611" t="s"/>
      <c r="AD2611" t="s">
        <v>86</v>
      </c>
      <c r="AE2611" t="s"/>
      <c r="AF2611" t="s"/>
      <c r="AG2611" t="s"/>
      <c r="AH2611" t="s"/>
      <c r="AI2611" t="s"/>
      <c r="AJ2611" t="s"/>
      <c r="AK2611" t="s">
        <v>87</v>
      </c>
      <c r="AL2611" t="s"/>
      <c r="AM2611" t="s"/>
      <c r="AN2611" t="s">
        <v>87</v>
      </c>
      <c r="AO2611" t="s"/>
      <c r="AP2611" t="n">
        <v>37</v>
      </c>
      <c r="AQ2611" t="s">
        <v>88</v>
      </c>
      <c r="AR2611" t="s">
        <v>119</v>
      </c>
      <c r="AS2611" t="s"/>
      <c r="AT2611" t="s">
        <v>90</v>
      </c>
      <c r="AU2611" t="s"/>
      <c r="AV2611" t="s"/>
      <c r="AW2611" t="s"/>
      <c r="AX2611" t="s"/>
      <c r="AY2611" t="n">
        <v>2311846</v>
      </c>
      <c r="AZ2611" t="s">
        <v>322</v>
      </c>
      <c r="BA2611" t="s"/>
      <c r="BB2611" t="n">
        <v>40285</v>
      </c>
      <c r="BC2611" t="n">
        <v>0</v>
      </c>
      <c r="BD2611" t="n">
        <v>0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92</v>
      </c>
    </row>
    <row r="2612" spans="1:70">
      <c r="A2612" t="s">
        <v>97</v>
      </c>
      <c r="B2612" t="s">
        <v>71</v>
      </c>
      <c r="C2612" t="s">
        <v>98</v>
      </c>
      <c r="D2612" t="n">
        <v>2</v>
      </c>
      <c r="E2612" t="s">
        <v>1063</v>
      </c>
      <c r="F2612" t="n">
        <v>280956</v>
      </c>
      <c r="G2612" t="s">
        <v>74</v>
      </c>
      <c r="H2612" t="s">
        <v>75</v>
      </c>
      <c r="I2612" t="s"/>
      <c r="J2612" t="s">
        <v>74</v>
      </c>
      <c r="K2612" t="n">
        <v>122</v>
      </c>
      <c r="L2612" t="s">
        <v>76</v>
      </c>
      <c r="M2612" t="s"/>
      <c r="N2612" t="s">
        <v>1067</v>
      </c>
      <c r="O2612" t="s">
        <v>78</v>
      </c>
      <c r="P2612" t="s">
        <v>1064</v>
      </c>
      <c r="Q2612" t="s"/>
      <c r="R2612" t="s">
        <v>80</v>
      </c>
      <c r="S2612" t="s">
        <v>288</v>
      </c>
      <c r="T2612" t="s">
        <v>82</v>
      </c>
      <c r="U2612" t="s"/>
      <c r="V2612" t="s">
        <v>83</v>
      </c>
      <c r="W2612" t="s">
        <v>84</v>
      </c>
      <c r="X2612" t="s"/>
      <c r="Y2612" t="s">
        <v>85</v>
      </c>
      <c r="Z2612">
        <f>HYPERLINK("https://hotelmonitor-cachepage.eclerx.com/savepage/tk_15439015358390605_sr_2151.html","info")</f>
        <v/>
      </c>
      <c r="AA2612" t="n">
        <v>44186</v>
      </c>
      <c r="AB2612" t="s"/>
      <c r="AC2612" t="s"/>
      <c r="AD2612" t="s">
        <v>86</v>
      </c>
      <c r="AE2612" t="s"/>
      <c r="AF2612" t="s"/>
      <c r="AG2612" t="s"/>
      <c r="AH2612" t="s"/>
      <c r="AI2612" t="s"/>
      <c r="AJ2612" t="s"/>
      <c r="AK2612" t="s">
        <v>87</v>
      </c>
      <c r="AL2612" t="s"/>
      <c r="AM2612" t="s"/>
      <c r="AN2612" t="s">
        <v>87</v>
      </c>
      <c r="AO2612" t="s"/>
      <c r="AP2612" t="n">
        <v>37</v>
      </c>
      <c r="AQ2612" t="s">
        <v>88</v>
      </c>
      <c r="AR2612" t="s">
        <v>140</v>
      </c>
      <c r="AS2612" t="s"/>
      <c r="AT2612" t="s">
        <v>90</v>
      </c>
      <c r="AU2612" t="s"/>
      <c r="AV2612" t="s"/>
      <c r="AW2612" t="s"/>
      <c r="AX2612" t="s"/>
      <c r="AY2612" t="n">
        <v>2311846</v>
      </c>
      <c r="AZ2612" t="s">
        <v>322</v>
      </c>
      <c r="BA2612" t="s"/>
      <c r="BB2612" t="n">
        <v>40285</v>
      </c>
      <c r="BC2612" t="n">
        <v>0</v>
      </c>
      <c r="BD2612" t="n">
        <v>0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92</v>
      </c>
    </row>
    <row r="2613" spans="1:70">
      <c r="A2613" t="s">
        <v>97</v>
      </c>
      <c r="B2613" t="s">
        <v>71</v>
      </c>
      <c r="C2613" t="s">
        <v>98</v>
      </c>
      <c r="D2613" t="n">
        <v>2</v>
      </c>
      <c r="E2613" t="s">
        <v>1063</v>
      </c>
      <c r="F2613" t="n">
        <v>280956</v>
      </c>
      <c r="G2613" t="s">
        <v>74</v>
      </c>
      <c r="H2613" t="s">
        <v>75</v>
      </c>
      <c r="I2613" t="s"/>
      <c r="J2613" t="s">
        <v>74</v>
      </c>
      <c r="K2613" t="n">
        <v>122</v>
      </c>
      <c r="L2613" t="s">
        <v>76</v>
      </c>
      <c r="M2613" t="s"/>
      <c r="N2613" t="s">
        <v>1068</v>
      </c>
      <c r="O2613" t="s">
        <v>78</v>
      </c>
      <c r="P2613" t="s">
        <v>1064</v>
      </c>
      <c r="Q2613" t="s"/>
      <c r="R2613" t="s">
        <v>80</v>
      </c>
      <c r="S2613" t="s">
        <v>288</v>
      </c>
      <c r="T2613" t="s">
        <v>82</v>
      </c>
      <c r="U2613" t="s"/>
      <c r="V2613" t="s">
        <v>83</v>
      </c>
      <c r="W2613" t="s">
        <v>84</v>
      </c>
      <c r="X2613" t="s"/>
      <c r="Y2613" t="s">
        <v>85</v>
      </c>
      <c r="Z2613">
        <f>HYPERLINK("https://hotelmonitor-cachepage.eclerx.com/savepage/tk_15439015358390605_sr_2151.html","info")</f>
        <v/>
      </c>
      <c r="AA2613" t="n">
        <v>44186</v>
      </c>
      <c r="AB2613" t="s"/>
      <c r="AC2613" t="s"/>
      <c r="AD2613" t="s">
        <v>86</v>
      </c>
      <c r="AE2613" t="s"/>
      <c r="AF2613" t="s"/>
      <c r="AG2613" t="s"/>
      <c r="AH2613" t="s"/>
      <c r="AI2613" t="s"/>
      <c r="AJ2613" t="s"/>
      <c r="AK2613" t="s">
        <v>87</v>
      </c>
      <c r="AL2613" t="s"/>
      <c r="AM2613" t="s"/>
      <c r="AN2613" t="s">
        <v>87</v>
      </c>
      <c r="AO2613" t="s"/>
      <c r="AP2613" t="n">
        <v>37</v>
      </c>
      <c r="AQ2613" t="s">
        <v>88</v>
      </c>
      <c r="AR2613" t="s">
        <v>89</v>
      </c>
      <c r="AS2613" t="s"/>
      <c r="AT2613" t="s">
        <v>90</v>
      </c>
      <c r="AU2613" t="s"/>
      <c r="AV2613" t="s"/>
      <c r="AW2613" t="s"/>
      <c r="AX2613" t="s"/>
      <c r="AY2613" t="n">
        <v>2311846</v>
      </c>
      <c r="AZ2613" t="s">
        <v>322</v>
      </c>
      <c r="BA2613" t="s"/>
      <c r="BB2613" t="n">
        <v>40285</v>
      </c>
      <c r="BC2613" t="n">
        <v>0</v>
      </c>
      <c r="BD2613" t="n">
        <v>0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92</v>
      </c>
    </row>
    <row r="2614" spans="1:70">
      <c r="A2614" t="s">
        <v>97</v>
      </c>
      <c r="B2614" t="s">
        <v>71</v>
      </c>
      <c r="C2614" t="s">
        <v>98</v>
      </c>
      <c r="D2614" t="n">
        <v>2</v>
      </c>
      <c r="E2614" t="s">
        <v>1063</v>
      </c>
      <c r="F2614" t="n">
        <v>280956</v>
      </c>
      <c r="G2614" t="s">
        <v>74</v>
      </c>
      <c r="H2614" t="s">
        <v>75</v>
      </c>
      <c r="I2614" t="s"/>
      <c r="J2614" t="s">
        <v>74</v>
      </c>
      <c r="K2614" t="n">
        <v>127</v>
      </c>
      <c r="L2614" t="s">
        <v>76</v>
      </c>
      <c r="M2614" t="s"/>
      <c r="N2614" t="s">
        <v>1069</v>
      </c>
      <c r="O2614" t="s">
        <v>78</v>
      </c>
      <c r="P2614" t="s">
        <v>1064</v>
      </c>
      <c r="Q2614" t="s"/>
      <c r="R2614" t="s">
        <v>80</v>
      </c>
      <c r="S2614" t="s">
        <v>291</v>
      </c>
      <c r="T2614" t="s">
        <v>82</v>
      </c>
      <c r="U2614" t="s"/>
      <c r="V2614" t="s">
        <v>83</v>
      </c>
      <c r="W2614" t="s">
        <v>84</v>
      </c>
      <c r="X2614" t="s"/>
      <c r="Y2614" t="s">
        <v>85</v>
      </c>
      <c r="Z2614">
        <f>HYPERLINK("https://hotelmonitor-cachepage.eclerx.com/savepage/tk_15439015358390605_sr_2151.html","info")</f>
        <v/>
      </c>
      <c r="AA2614" t="n">
        <v>44186</v>
      </c>
      <c r="AB2614" t="s"/>
      <c r="AC2614" t="s"/>
      <c r="AD2614" t="s">
        <v>86</v>
      </c>
      <c r="AE2614" t="s"/>
      <c r="AF2614" t="s"/>
      <c r="AG2614" t="s"/>
      <c r="AH2614" t="s"/>
      <c r="AI2614" t="s"/>
      <c r="AJ2614" t="s"/>
      <c r="AK2614" t="s">
        <v>87</v>
      </c>
      <c r="AL2614" t="s"/>
      <c r="AM2614" t="s"/>
      <c r="AN2614" t="s">
        <v>87</v>
      </c>
      <c r="AO2614" t="s"/>
      <c r="AP2614" t="n">
        <v>37</v>
      </c>
      <c r="AQ2614" t="s">
        <v>88</v>
      </c>
      <c r="AR2614" t="s">
        <v>110</v>
      </c>
      <c r="AS2614" t="s"/>
      <c r="AT2614" t="s">
        <v>90</v>
      </c>
      <c r="AU2614" t="s"/>
      <c r="AV2614" t="s"/>
      <c r="AW2614" t="s"/>
      <c r="AX2614" t="s"/>
      <c r="AY2614" t="n">
        <v>2311846</v>
      </c>
      <c r="AZ2614" t="s">
        <v>322</v>
      </c>
      <c r="BA2614" t="s"/>
      <c r="BB2614" t="n">
        <v>40285</v>
      </c>
      <c r="BC2614" t="n">
        <v>0</v>
      </c>
      <c r="BD2614" t="n">
        <v>0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92</v>
      </c>
    </row>
    <row r="2615" spans="1:70">
      <c r="A2615" t="s">
        <v>97</v>
      </c>
      <c r="B2615" t="s">
        <v>71</v>
      </c>
      <c r="C2615" t="s">
        <v>98</v>
      </c>
      <c r="D2615" t="n">
        <v>2</v>
      </c>
      <c r="E2615" t="s">
        <v>1063</v>
      </c>
      <c r="F2615" t="n">
        <v>280956</v>
      </c>
      <c r="G2615" t="s">
        <v>74</v>
      </c>
      <c r="H2615" t="s">
        <v>75</v>
      </c>
      <c r="I2615" t="s"/>
      <c r="J2615" t="s">
        <v>74</v>
      </c>
      <c r="K2615" t="n">
        <v>129</v>
      </c>
      <c r="L2615" t="s">
        <v>76</v>
      </c>
      <c r="M2615" t="s"/>
      <c r="N2615" t="s">
        <v>1069</v>
      </c>
      <c r="O2615" t="s">
        <v>78</v>
      </c>
      <c r="P2615" t="s">
        <v>1064</v>
      </c>
      <c r="Q2615" t="s"/>
      <c r="R2615" t="s">
        <v>80</v>
      </c>
      <c r="S2615" t="s">
        <v>590</v>
      </c>
      <c r="T2615" t="s">
        <v>82</v>
      </c>
      <c r="U2615" t="s"/>
      <c r="V2615" t="s">
        <v>83</v>
      </c>
      <c r="W2615" t="s">
        <v>84</v>
      </c>
      <c r="X2615" t="s"/>
      <c r="Y2615" t="s">
        <v>85</v>
      </c>
      <c r="Z2615">
        <f>HYPERLINK("https://hotelmonitor-cachepage.eclerx.com/savepage/tk_15439015358390605_sr_2151.html","info")</f>
        <v/>
      </c>
      <c r="AA2615" t="n">
        <v>44186</v>
      </c>
      <c r="AB2615" t="s"/>
      <c r="AC2615" t="s"/>
      <c r="AD2615" t="s">
        <v>86</v>
      </c>
      <c r="AE2615" t="s"/>
      <c r="AF2615" t="s"/>
      <c r="AG2615" t="s"/>
      <c r="AH2615" t="s"/>
      <c r="AI2615" t="s"/>
      <c r="AJ2615" t="s"/>
      <c r="AK2615" t="s">
        <v>87</v>
      </c>
      <c r="AL2615" t="s"/>
      <c r="AM2615" t="s"/>
      <c r="AN2615" t="s">
        <v>87</v>
      </c>
      <c r="AO2615" t="s"/>
      <c r="AP2615" t="n">
        <v>37</v>
      </c>
      <c r="AQ2615" t="s">
        <v>88</v>
      </c>
      <c r="AR2615" t="s">
        <v>116</v>
      </c>
      <c r="AS2615" t="s"/>
      <c r="AT2615" t="s">
        <v>90</v>
      </c>
      <c r="AU2615" t="s"/>
      <c r="AV2615" t="s"/>
      <c r="AW2615" t="s"/>
      <c r="AX2615" t="s"/>
      <c r="AY2615" t="n">
        <v>2311846</v>
      </c>
      <c r="AZ2615" t="s">
        <v>322</v>
      </c>
      <c r="BA2615" t="s"/>
      <c r="BB2615" t="n">
        <v>40285</v>
      </c>
      <c r="BC2615" t="n">
        <v>0</v>
      </c>
      <c r="BD2615" t="n">
        <v>0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92</v>
      </c>
    </row>
    <row r="2616" spans="1:70">
      <c r="A2616" t="s">
        <v>97</v>
      </c>
      <c r="B2616" t="s">
        <v>71</v>
      </c>
      <c r="C2616" t="s">
        <v>98</v>
      </c>
      <c r="D2616" t="n">
        <v>2</v>
      </c>
      <c r="E2616" t="s">
        <v>1063</v>
      </c>
      <c r="F2616" t="n">
        <v>280956</v>
      </c>
      <c r="G2616" t="s">
        <v>74</v>
      </c>
      <c r="H2616" t="s">
        <v>75</v>
      </c>
      <c r="I2616" t="s"/>
      <c r="J2616" t="s">
        <v>74</v>
      </c>
      <c r="K2616" t="n">
        <v>145</v>
      </c>
      <c r="L2616" t="s">
        <v>76</v>
      </c>
      <c r="M2616" t="s"/>
      <c r="N2616" t="s">
        <v>725</v>
      </c>
      <c r="O2616" t="s">
        <v>78</v>
      </c>
      <c r="P2616" t="s">
        <v>1064</v>
      </c>
      <c r="Q2616" t="s"/>
      <c r="R2616" t="s">
        <v>80</v>
      </c>
      <c r="S2616" t="s">
        <v>295</v>
      </c>
      <c r="T2616" t="s">
        <v>82</v>
      </c>
      <c r="U2616" t="s"/>
      <c r="V2616" t="s">
        <v>83</v>
      </c>
      <c r="W2616" t="s">
        <v>84</v>
      </c>
      <c r="X2616" t="s"/>
      <c r="Y2616" t="s">
        <v>85</v>
      </c>
      <c r="Z2616">
        <f>HYPERLINK("https://hotelmonitor-cachepage.eclerx.com/savepage/tk_15439015358390605_sr_2151.html","info")</f>
        <v/>
      </c>
      <c r="AA2616" t="n">
        <v>44186</v>
      </c>
      <c r="AB2616" t="s"/>
      <c r="AC2616" t="s"/>
      <c r="AD2616" t="s">
        <v>86</v>
      </c>
      <c r="AE2616" t="s"/>
      <c r="AF2616" t="s"/>
      <c r="AG2616" t="s"/>
      <c r="AH2616" t="s"/>
      <c r="AI2616" t="s"/>
      <c r="AJ2616" t="s"/>
      <c r="AK2616" t="s">
        <v>87</v>
      </c>
      <c r="AL2616" t="s"/>
      <c r="AM2616" t="s"/>
      <c r="AN2616" t="s">
        <v>87</v>
      </c>
      <c r="AO2616" t="s"/>
      <c r="AP2616" t="n">
        <v>37</v>
      </c>
      <c r="AQ2616" t="s">
        <v>88</v>
      </c>
      <c r="AR2616" t="s">
        <v>113</v>
      </c>
      <c r="AS2616" t="s"/>
      <c r="AT2616" t="s">
        <v>90</v>
      </c>
      <c r="AU2616" t="s"/>
      <c r="AV2616" t="s"/>
      <c r="AW2616" t="s"/>
      <c r="AX2616" t="s"/>
      <c r="AY2616" t="n">
        <v>2311846</v>
      </c>
      <c r="AZ2616" t="s">
        <v>322</v>
      </c>
      <c r="BA2616" t="s"/>
      <c r="BB2616" t="n">
        <v>40285</v>
      </c>
      <c r="BC2616" t="n">
        <v>0</v>
      </c>
      <c r="BD2616" t="n">
        <v>0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92</v>
      </c>
    </row>
    <row r="2617" spans="1:70">
      <c r="A2617" t="s">
        <v>97</v>
      </c>
      <c r="B2617" t="s">
        <v>71</v>
      </c>
      <c r="C2617" t="s">
        <v>98</v>
      </c>
      <c r="D2617" t="n">
        <v>2</v>
      </c>
      <c r="E2617" t="s">
        <v>1063</v>
      </c>
      <c r="F2617" t="n">
        <v>280956</v>
      </c>
      <c r="G2617" t="s">
        <v>74</v>
      </c>
      <c r="H2617" t="s">
        <v>75</v>
      </c>
      <c r="I2617" t="s"/>
      <c r="J2617" t="s">
        <v>74</v>
      </c>
      <c r="K2617" t="n">
        <v>147</v>
      </c>
      <c r="L2617" t="s">
        <v>76</v>
      </c>
      <c r="M2617" t="s"/>
      <c r="N2617" t="s">
        <v>77</v>
      </c>
      <c r="O2617" t="s">
        <v>78</v>
      </c>
      <c r="P2617" t="s">
        <v>1064</v>
      </c>
      <c r="Q2617" t="s"/>
      <c r="R2617" t="s">
        <v>80</v>
      </c>
      <c r="S2617" t="s">
        <v>355</v>
      </c>
      <c r="T2617" t="s">
        <v>82</v>
      </c>
      <c r="U2617" t="s"/>
      <c r="V2617" t="s">
        <v>83</v>
      </c>
      <c r="W2617" t="s">
        <v>84</v>
      </c>
      <c r="X2617" t="s"/>
      <c r="Y2617" t="s">
        <v>85</v>
      </c>
      <c r="Z2617">
        <f>HYPERLINK("https://hotelmonitor-cachepage.eclerx.com/savepage/tk_15439015358390605_sr_2151.html","info")</f>
        <v/>
      </c>
      <c r="AA2617" t="n">
        <v>44186</v>
      </c>
      <c r="AB2617" t="s"/>
      <c r="AC2617" t="s"/>
      <c r="AD2617" t="s">
        <v>86</v>
      </c>
      <c r="AE2617" t="s"/>
      <c r="AF2617" t="s"/>
      <c r="AG2617" t="s"/>
      <c r="AH2617" t="s"/>
      <c r="AI2617" t="s"/>
      <c r="AJ2617" t="s"/>
      <c r="AK2617" t="s">
        <v>87</v>
      </c>
      <c r="AL2617" t="s"/>
      <c r="AM2617" t="s"/>
      <c r="AN2617" t="s">
        <v>87</v>
      </c>
      <c r="AO2617" t="s"/>
      <c r="AP2617" t="n">
        <v>37</v>
      </c>
      <c r="AQ2617" t="s">
        <v>88</v>
      </c>
      <c r="AR2617" t="s">
        <v>126</v>
      </c>
      <c r="AS2617" t="s"/>
      <c r="AT2617" t="s">
        <v>90</v>
      </c>
      <c r="AU2617" t="s"/>
      <c r="AV2617" t="s"/>
      <c r="AW2617" t="s"/>
      <c r="AX2617" t="s"/>
      <c r="AY2617" t="n">
        <v>2311846</v>
      </c>
      <c r="AZ2617" t="s">
        <v>322</v>
      </c>
      <c r="BA2617" t="s"/>
      <c r="BB2617" t="n">
        <v>40285</v>
      </c>
      <c r="BC2617" t="n">
        <v>0</v>
      </c>
      <c r="BD2617" t="n">
        <v>0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92</v>
      </c>
    </row>
    <row r="2618" spans="1:70">
      <c r="A2618" t="s">
        <v>97</v>
      </c>
      <c r="B2618" t="s">
        <v>71</v>
      </c>
      <c r="C2618" t="s">
        <v>98</v>
      </c>
      <c r="D2618" t="n">
        <v>2</v>
      </c>
      <c r="E2618" t="s">
        <v>1063</v>
      </c>
      <c r="F2618" t="n">
        <v>280956</v>
      </c>
      <c r="G2618" t="s">
        <v>74</v>
      </c>
      <c r="H2618" t="s">
        <v>75</v>
      </c>
      <c r="I2618" t="s"/>
      <c r="J2618" t="s">
        <v>74</v>
      </c>
      <c r="K2618" t="n">
        <v>252</v>
      </c>
      <c r="L2618" t="s">
        <v>76</v>
      </c>
      <c r="M2618" t="s"/>
      <c r="N2618" t="s">
        <v>77</v>
      </c>
      <c r="O2618" t="s">
        <v>78</v>
      </c>
      <c r="P2618" t="s">
        <v>1064</v>
      </c>
      <c r="Q2618" t="s"/>
      <c r="R2618" t="s">
        <v>80</v>
      </c>
      <c r="S2618" t="s">
        <v>675</v>
      </c>
      <c r="T2618" t="s">
        <v>82</v>
      </c>
      <c r="U2618" t="s"/>
      <c r="V2618" t="s">
        <v>83</v>
      </c>
      <c r="W2618" t="s">
        <v>84</v>
      </c>
      <c r="X2618" t="s"/>
      <c r="Y2618" t="s">
        <v>85</v>
      </c>
      <c r="Z2618">
        <f>HYPERLINK("https://hotelmonitor-cachepage.eclerx.com/savepage/tk_15439015358390605_sr_2151.html","info")</f>
        <v/>
      </c>
      <c r="AA2618" t="n">
        <v>44186</v>
      </c>
      <c r="AB2618" t="s"/>
      <c r="AC2618" t="s"/>
      <c r="AD2618" t="s">
        <v>86</v>
      </c>
      <c r="AE2618" t="s"/>
      <c r="AF2618" t="s"/>
      <c r="AG2618" t="s"/>
      <c r="AH2618" t="s"/>
      <c r="AI2618" t="s"/>
      <c r="AJ2618" t="s"/>
      <c r="AK2618" t="s">
        <v>87</v>
      </c>
      <c r="AL2618" t="s"/>
      <c r="AM2618" t="s"/>
      <c r="AN2618" t="s">
        <v>87</v>
      </c>
      <c r="AO2618" t="s"/>
      <c r="AP2618" t="n">
        <v>37</v>
      </c>
      <c r="AQ2618" t="s">
        <v>88</v>
      </c>
      <c r="AR2618" t="s">
        <v>156</v>
      </c>
      <c r="AS2618" t="s"/>
      <c r="AT2618" t="s">
        <v>90</v>
      </c>
      <c r="AU2618" t="s"/>
      <c r="AV2618" t="s"/>
      <c r="AW2618" t="s"/>
      <c r="AX2618" t="s"/>
      <c r="AY2618" t="n">
        <v>2311846</v>
      </c>
      <c r="AZ2618" t="s">
        <v>322</v>
      </c>
      <c r="BA2618" t="s"/>
      <c r="BB2618" t="n">
        <v>40285</v>
      </c>
      <c r="BC2618" t="n">
        <v>0</v>
      </c>
      <c r="BD2618" t="n">
        <v>0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92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1070</v>
      </c>
      <c r="F2619" t="n">
        <v>-1</v>
      </c>
      <c r="G2619" t="s">
        <v>74</v>
      </c>
      <c r="H2619" t="s">
        <v>75</v>
      </c>
      <c r="I2619" t="s"/>
      <c r="J2619" t="s">
        <v>74</v>
      </c>
      <c r="K2619" t="n">
        <v>265</v>
      </c>
      <c r="L2619" t="s">
        <v>76</v>
      </c>
      <c r="M2619" t="s"/>
      <c r="N2619" t="s">
        <v>1071</v>
      </c>
      <c r="O2619" t="s">
        <v>78</v>
      </c>
      <c r="P2619" t="s">
        <v>1070</v>
      </c>
      <c r="Q2619" t="s"/>
      <c r="R2619" t="s">
        <v>80</v>
      </c>
      <c r="S2619" t="s">
        <v>794</v>
      </c>
      <c r="T2619" t="s">
        <v>82</v>
      </c>
      <c r="U2619" t="s"/>
      <c r="V2619" t="s">
        <v>83</v>
      </c>
      <c r="W2619" t="s">
        <v>94</v>
      </c>
      <c r="X2619" t="s"/>
      <c r="Y2619" t="s">
        <v>85</v>
      </c>
      <c r="Z2619">
        <f>HYPERLINK("https://hotelmonitor-cachepage.eclerx.com/savepage/tk_1543911523292514_sr_2152.html","info")</f>
        <v/>
      </c>
      <c r="AA2619" t="n">
        <v>-2311887</v>
      </c>
      <c r="AB2619" t="s"/>
      <c r="AC2619" t="s"/>
      <c r="AD2619" t="s">
        <v>86</v>
      </c>
      <c r="AE2619" t="s"/>
      <c r="AF2619" t="s"/>
      <c r="AG2619" t="s"/>
      <c r="AH2619" t="s"/>
      <c r="AI2619" t="s"/>
      <c r="AJ2619" t="s"/>
      <c r="AK2619" t="s">
        <v>87</v>
      </c>
      <c r="AL2619" t="s"/>
      <c r="AM2619" t="s"/>
      <c r="AN2619" t="s">
        <v>87</v>
      </c>
      <c r="AO2619" t="s"/>
      <c r="AP2619" t="n">
        <v>34</v>
      </c>
      <c r="AQ2619" t="s">
        <v>88</v>
      </c>
      <c r="AR2619" t="s">
        <v>103</v>
      </c>
      <c r="AS2619" t="s"/>
      <c r="AT2619" t="s">
        <v>90</v>
      </c>
      <c r="AU2619" t="s"/>
      <c r="AV2619" t="s"/>
      <c r="AW2619" t="s"/>
      <c r="AX2619" t="s"/>
      <c r="AY2619" t="n">
        <v>2311887</v>
      </c>
      <c r="AZ2619" t="s">
        <v>1072</v>
      </c>
      <c r="BA2619" t="s"/>
      <c r="BB2619" t="n">
        <v>31499</v>
      </c>
      <c r="BC2619" t="n">
        <v>9.9905097484589</v>
      </c>
      <c r="BD2619" t="n">
        <v>53.562998754237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92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1070</v>
      </c>
      <c r="F2620" t="n">
        <v>-1</v>
      </c>
      <c r="G2620" t="s">
        <v>74</v>
      </c>
      <c r="H2620" t="s">
        <v>75</v>
      </c>
      <c r="I2620" t="s"/>
      <c r="J2620" t="s">
        <v>74</v>
      </c>
      <c r="K2620" t="n">
        <v>266</v>
      </c>
      <c r="L2620" t="s">
        <v>76</v>
      </c>
      <c r="M2620" t="s"/>
      <c r="N2620" t="s">
        <v>1071</v>
      </c>
      <c r="O2620" t="s">
        <v>78</v>
      </c>
      <c r="P2620" t="s">
        <v>1070</v>
      </c>
      <c r="Q2620" t="s"/>
      <c r="R2620" t="s">
        <v>80</v>
      </c>
      <c r="S2620" t="s">
        <v>866</v>
      </c>
      <c r="T2620" t="s">
        <v>82</v>
      </c>
      <c r="U2620" t="s"/>
      <c r="V2620" t="s">
        <v>83</v>
      </c>
      <c r="W2620" t="s">
        <v>94</v>
      </c>
      <c r="X2620" t="s"/>
      <c r="Y2620" t="s">
        <v>85</v>
      </c>
      <c r="Z2620">
        <f>HYPERLINK("https://hotelmonitor-cachepage.eclerx.com/savepage/tk_1543911523292514_sr_2152.html","info")</f>
        <v/>
      </c>
      <c r="AA2620" t="n">
        <v>-2311887</v>
      </c>
      <c r="AB2620" t="s"/>
      <c r="AC2620" t="s"/>
      <c r="AD2620" t="s">
        <v>86</v>
      </c>
      <c r="AE2620" t="s"/>
      <c r="AF2620" t="s"/>
      <c r="AG2620" t="s"/>
      <c r="AH2620" t="s"/>
      <c r="AI2620" t="s"/>
      <c r="AJ2620" t="s"/>
      <c r="AK2620" t="s">
        <v>87</v>
      </c>
      <c r="AL2620" t="s"/>
      <c r="AM2620" t="s"/>
      <c r="AN2620" t="s">
        <v>87</v>
      </c>
      <c r="AO2620" t="s"/>
      <c r="AP2620" t="n">
        <v>34</v>
      </c>
      <c r="AQ2620" t="s">
        <v>88</v>
      </c>
      <c r="AR2620" t="s">
        <v>414</v>
      </c>
      <c r="AS2620" t="s"/>
      <c r="AT2620" t="s">
        <v>90</v>
      </c>
      <c r="AU2620" t="s"/>
      <c r="AV2620" t="s"/>
      <c r="AW2620" t="s"/>
      <c r="AX2620" t="s"/>
      <c r="AY2620" t="n">
        <v>2311887</v>
      </c>
      <c r="AZ2620" t="s">
        <v>1072</v>
      </c>
      <c r="BA2620" t="s"/>
      <c r="BB2620" t="n">
        <v>31499</v>
      </c>
      <c r="BC2620" t="n">
        <v>9.9905097484589</v>
      </c>
      <c r="BD2620" t="n">
        <v>53.562998754237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92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1070</v>
      </c>
      <c r="F2621" t="n">
        <v>-1</v>
      </c>
      <c r="G2621" t="s">
        <v>74</v>
      </c>
      <c r="H2621" t="s">
        <v>75</v>
      </c>
      <c r="I2621" t="s"/>
      <c r="J2621" t="s">
        <v>74</v>
      </c>
      <c r="K2621" t="n">
        <v>267</v>
      </c>
      <c r="L2621" t="s">
        <v>76</v>
      </c>
      <c r="M2621" t="s"/>
      <c r="N2621" t="s">
        <v>1073</v>
      </c>
      <c r="O2621" t="s">
        <v>78</v>
      </c>
      <c r="P2621" t="s">
        <v>1070</v>
      </c>
      <c r="Q2621" t="s"/>
      <c r="R2621" t="s">
        <v>80</v>
      </c>
      <c r="S2621" t="s">
        <v>338</v>
      </c>
      <c r="T2621" t="s">
        <v>82</v>
      </c>
      <c r="U2621" t="s"/>
      <c r="V2621" t="s">
        <v>83</v>
      </c>
      <c r="W2621" t="s">
        <v>94</v>
      </c>
      <c r="X2621" t="s"/>
      <c r="Y2621" t="s">
        <v>85</v>
      </c>
      <c r="Z2621">
        <f>HYPERLINK("https://hotelmonitor-cachepage.eclerx.com/savepage/tk_1543911523292514_sr_2152.html","info")</f>
        <v/>
      </c>
      <c r="AA2621" t="n">
        <v>-2311887</v>
      </c>
      <c r="AB2621" t="s"/>
      <c r="AC2621" t="s"/>
      <c r="AD2621" t="s">
        <v>86</v>
      </c>
      <c r="AE2621" t="s"/>
      <c r="AF2621" t="s"/>
      <c r="AG2621" t="s"/>
      <c r="AH2621" t="s"/>
      <c r="AI2621" t="s"/>
      <c r="AJ2621" t="s"/>
      <c r="AK2621" t="s">
        <v>87</v>
      </c>
      <c r="AL2621" t="s"/>
      <c r="AM2621" t="s"/>
      <c r="AN2621" t="s">
        <v>87</v>
      </c>
      <c r="AO2621" t="s"/>
      <c r="AP2621" t="n">
        <v>34</v>
      </c>
      <c r="AQ2621" t="s">
        <v>88</v>
      </c>
      <c r="AR2621" t="s">
        <v>113</v>
      </c>
      <c r="AS2621" t="s"/>
      <c r="AT2621" t="s">
        <v>90</v>
      </c>
      <c r="AU2621" t="s"/>
      <c r="AV2621" t="s"/>
      <c r="AW2621" t="s"/>
      <c r="AX2621" t="s"/>
      <c r="AY2621" t="n">
        <v>2311887</v>
      </c>
      <c r="AZ2621" t="s">
        <v>1072</v>
      </c>
      <c r="BA2621" t="s"/>
      <c r="BB2621" t="n">
        <v>31499</v>
      </c>
      <c r="BC2621" t="n">
        <v>9.9905097484589</v>
      </c>
      <c r="BD2621" t="n">
        <v>53.562998754237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92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1070</v>
      </c>
      <c r="F2622" t="n">
        <v>-1</v>
      </c>
      <c r="G2622" t="s">
        <v>74</v>
      </c>
      <c r="H2622" t="s">
        <v>75</v>
      </c>
      <c r="I2622" t="s"/>
      <c r="J2622" t="s">
        <v>74</v>
      </c>
      <c r="K2622" t="n">
        <v>277</v>
      </c>
      <c r="L2622" t="s">
        <v>76</v>
      </c>
      <c r="M2622" t="s"/>
      <c r="N2622" t="s">
        <v>1073</v>
      </c>
      <c r="O2622" t="s">
        <v>78</v>
      </c>
      <c r="P2622" t="s">
        <v>1070</v>
      </c>
      <c r="Q2622" t="s"/>
      <c r="R2622" t="s">
        <v>80</v>
      </c>
      <c r="S2622" t="s">
        <v>165</v>
      </c>
      <c r="T2622" t="s">
        <v>82</v>
      </c>
      <c r="U2622" t="s"/>
      <c r="V2622" t="s">
        <v>83</v>
      </c>
      <c r="W2622" t="s">
        <v>84</v>
      </c>
      <c r="X2622" t="s"/>
      <c r="Y2622" t="s">
        <v>85</v>
      </c>
      <c r="Z2622">
        <f>HYPERLINK("https://hotelmonitor-cachepage.eclerx.com/savepage/tk_1543911523292514_sr_2152.html","info")</f>
        <v/>
      </c>
      <c r="AA2622" t="n">
        <v>-2311887</v>
      </c>
      <c r="AB2622" t="s"/>
      <c r="AC2622" t="s"/>
      <c r="AD2622" t="s">
        <v>86</v>
      </c>
      <c r="AE2622" t="s"/>
      <c r="AF2622" t="s"/>
      <c r="AG2622" t="s"/>
      <c r="AH2622" t="s"/>
      <c r="AI2622" t="s"/>
      <c r="AJ2622" t="s"/>
      <c r="AK2622" t="s">
        <v>87</v>
      </c>
      <c r="AL2622" t="s"/>
      <c r="AM2622" t="s"/>
      <c r="AN2622" t="s">
        <v>87</v>
      </c>
      <c r="AO2622" t="s"/>
      <c r="AP2622" t="n">
        <v>34</v>
      </c>
      <c r="AQ2622" t="s">
        <v>88</v>
      </c>
      <c r="AR2622" t="s">
        <v>103</v>
      </c>
      <c r="AS2622" t="s"/>
      <c r="AT2622" t="s">
        <v>90</v>
      </c>
      <c r="AU2622" t="s"/>
      <c r="AV2622" t="s"/>
      <c r="AW2622" t="s"/>
      <c r="AX2622" t="s"/>
      <c r="AY2622" t="n">
        <v>2311887</v>
      </c>
      <c r="AZ2622" t="s">
        <v>1072</v>
      </c>
      <c r="BA2622" t="s"/>
      <c r="BB2622" t="n">
        <v>31499</v>
      </c>
      <c r="BC2622" t="n">
        <v>9.9905097484589</v>
      </c>
      <c r="BD2622" t="n">
        <v>53.562998754237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92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1070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280</v>
      </c>
      <c r="L2623" t="s">
        <v>76</v>
      </c>
      <c r="M2623" t="s"/>
      <c r="N2623" t="s">
        <v>1073</v>
      </c>
      <c r="O2623" t="s">
        <v>78</v>
      </c>
      <c r="P2623" t="s">
        <v>1070</v>
      </c>
      <c r="Q2623" t="s"/>
      <c r="R2623" t="s">
        <v>80</v>
      </c>
      <c r="S2623" t="s">
        <v>795</v>
      </c>
      <c r="T2623" t="s">
        <v>82</v>
      </c>
      <c r="U2623" t="s"/>
      <c r="V2623" t="s">
        <v>83</v>
      </c>
      <c r="W2623" t="s">
        <v>84</v>
      </c>
      <c r="X2623" t="s"/>
      <c r="Y2623" t="s">
        <v>85</v>
      </c>
      <c r="Z2623">
        <f>HYPERLINK("https://hotelmonitor-cachepage.eclerx.com/savepage/tk_1543911523292514_sr_2152.html","info")</f>
        <v/>
      </c>
      <c r="AA2623" t="n">
        <v>-2311887</v>
      </c>
      <c r="AB2623" t="s"/>
      <c r="AC2623" t="s"/>
      <c r="AD2623" t="s">
        <v>86</v>
      </c>
      <c r="AE2623" t="s"/>
      <c r="AF2623" t="s"/>
      <c r="AG2623" t="s"/>
      <c r="AH2623" t="s"/>
      <c r="AI2623" t="s"/>
      <c r="AJ2623" t="s"/>
      <c r="AK2623" t="s">
        <v>87</v>
      </c>
      <c r="AL2623" t="s"/>
      <c r="AM2623" t="s"/>
      <c r="AN2623" t="s">
        <v>87</v>
      </c>
      <c r="AO2623" t="s"/>
      <c r="AP2623" t="n">
        <v>34</v>
      </c>
      <c r="AQ2623" t="s">
        <v>88</v>
      </c>
      <c r="AR2623" t="s">
        <v>414</v>
      </c>
      <c r="AS2623" t="s"/>
      <c r="AT2623" t="s">
        <v>90</v>
      </c>
      <c r="AU2623" t="s"/>
      <c r="AV2623" t="s"/>
      <c r="AW2623" t="s"/>
      <c r="AX2623" t="s"/>
      <c r="AY2623" t="n">
        <v>2311887</v>
      </c>
      <c r="AZ2623" t="s">
        <v>1072</v>
      </c>
      <c r="BA2623" t="s"/>
      <c r="BB2623" t="n">
        <v>31499</v>
      </c>
      <c r="BC2623" t="n">
        <v>9.9905097484589</v>
      </c>
      <c r="BD2623" t="n">
        <v>53.562998754237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92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1070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292</v>
      </c>
      <c r="L2624" t="s">
        <v>76</v>
      </c>
      <c r="M2624" t="s"/>
      <c r="N2624" t="s">
        <v>328</v>
      </c>
      <c r="O2624" t="s">
        <v>78</v>
      </c>
      <c r="P2624" t="s">
        <v>1070</v>
      </c>
      <c r="Q2624" t="s"/>
      <c r="R2624" t="s">
        <v>80</v>
      </c>
      <c r="S2624" t="s">
        <v>576</v>
      </c>
      <c r="T2624" t="s">
        <v>82</v>
      </c>
      <c r="U2624" t="s"/>
      <c r="V2624" t="s">
        <v>83</v>
      </c>
      <c r="W2624" t="s">
        <v>84</v>
      </c>
      <c r="X2624" t="s"/>
      <c r="Y2624" t="s">
        <v>85</v>
      </c>
      <c r="Z2624">
        <f>HYPERLINK("https://hotelmonitor-cachepage.eclerx.com/savepage/tk_1543911523292514_sr_2152.html","info")</f>
        <v/>
      </c>
      <c r="AA2624" t="n">
        <v>-2311887</v>
      </c>
      <c r="AB2624" t="s"/>
      <c r="AC2624" t="s"/>
      <c r="AD2624" t="s">
        <v>86</v>
      </c>
      <c r="AE2624" t="s"/>
      <c r="AF2624" t="s"/>
      <c r="AG2624" t="s"/>
      <c r="AH2624" t="s"/>
      <c r="AI2624" t="s"/>
      <c r="AJ2624" t="s"/>
      <c r="AK2624" t="s">
        <v>87</v>
      </c>
      <c r="AL2624" t="s"/>
      <c r="AM2624" t="s"/>
      <c r="AN2624" t="s">
        <v>87</v>
      </c>
      <c r="AO2624" t="s"/>
      <c r="AP2624" t="n">
        <v>34</v>
      </c>
      <c r="AQ2624" t="s">
        <v>88</v>
      </c>
      <c r="AR2624" t="s">
        <v>107</v>
      </c>
      <c r="AS2624" t="s"/>
      <c r="AT2624" t="s">
        <v>90</v>
      </c>
      <c r="AU2624" t="s"/>
      <c r="AV2624" t="s"/>
      <c r="AW2624" t="s"/>
      <c r="AX2624" t="s"/>
      <c r="AY2624" t="n">
        <v>2311887</v>
      </c>
      <c r="AZ2624" t="s">
        <v>1072</v>
      </c>
      <c r="BA2624" t="s"/>
      <c r="BB2624" t="n">
        <v>31499</v>
      </c>
      <c r="BC2624" t="n">
        <v>9.9905097484589</v>
      </c>
      <c r="BD2624" t="n">
        <v>53.562998754237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92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1070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322</v>
      </c>
      <c r="L2625" t="s">
        <v>76</v>
      </c>
      <c r="M2625" t="s"/>
      <c r="N2625" t="s">
        <v>1071</v>
      </c>
      <c r="O2625" t="s">
        <v>78</v>
      </c>
      <c r="P2625" t="s">
        <v>1070</v>
      </c>
      <c r="Q2625" t="s"/>
      <c r="R2625" t="s">
        <v>80</v>
      </c>
      <c r="S2625" t="s">
        <v>1043</v>
      </c>
      <c r="T2625" t="s">
        <v>82</v>
      </c>
      <c r="U2625" t="s"/>
      <c r="V2625" t="s">
        <v>83</v>
      </c>
      <c r="W2625" t="s">
        <v>94</v>
      </c>
      <c r="X2625" t="s"/>
      <c r="Y2625" t="s">
        <v>85</v>
      </c>
      <c r="Z2625">
        <f>HYPERLINK("https://hotelmonitor-cachepage.eclerx.com/savepage/tk_1543911523292514_sr_2152.html","info")</f>
        <v/>
      </c>
      <c r="AA2625" t="n">
        <v>-2311887</v>
      </c>
      <c r="AB2625" t="s"/>
      <c r="AC2625" t="s"/>
      <c r="AD2625" t="s">
        <v>86</v>
      </c>
      <c r="AE2625" t="s"/>
      <c r="AF2625" t="s"/>
      <c r="AG2625" t="s"/>
      <c r="AH2625" t="s"/>
      <c r="AI2625" t="s"/>
      <c r="AJ2625" t="s"/>
      <c r="AK2625" t="s">
        <v>87</v>
      </c>
      <c r="AL2625" t="s"/>
      <c r="AM2625" t="s"/>
      <c r="AN2625" t="s">
        <v>87</v>
      </c>
      <c r="AO2625" t="s"/>
      <c r="AP2625" t="n">
        <v>34</v>
      </c>
      <c r="AQ2625" t="s">
        <v>88</v>
      </c>
      <c r="AR2625" t="s">
        <v>103</v>
      </c>
      <c r="AS2625" t="s"/>
      <c r="AT2625" t="s">
        <v>90</v>
      </c>
      <c r="AU2625" t="s"/>
      <c r="AV2625" t="s"/>
      <c r="AW2625" t="s"/>
      <c r="AX2625" t="s"/>
      <c r="AY2625" t="n">
        <v>2311887</v>
      </c>
      <c r="AZ2625" t="s">
        <v>1072</v>
      </c>
      <c r="BA2625" t="s"/>
      <c r="BB2625" t="n">
        <v>31499</v>
      </c>
      <c r="BC2625" t="n">
        <v>9.9905097484589</v>
      </c>
      <c r="BD2625" t="n">
        <v>53.562998754237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92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1070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324</v>
      </c>
      <c r="L2626" t="s">
        <v>76</v>
      </c>
      <c r="M2626" t="s"/>
      <c r="N2626" t="s">
        <v>1071</v>
      </c>
      <c r="O2626" t="s">
        <v>78</v>
      </c>
      <c r="P2626" t="s">
        <v>1070</v>
      </c>
      <c r="Q2626" t="s"/>
      <c r="R2626" t="s">
        <v>80</v>
      </c>
      <c r="S2626" t="s">
        <v>226</v>
      </c>
      <c r="T2626" t="s">
        <v>82</v>
      </c>
      <c r="U2626" t="s"/>
      <c r="V2626" t="s">
        <v>83</v>
      </c>
      <c r="W2626" t="s">
        <v>94</v>
      </c>
      <c r="X2626" t="s"/>
      <c r="Y2626" t="s">
        <v>85</v>
      </c>
      <c r="Z2626">
        <f>HYPERLINK("https://hotelmonitor-cachepage.eclerx.com/savepage/tk_1543911523292514_sr_2152.html","info")</f>
        <v/>
      </c>
      <c r="AA2626" t="n">
        <v>-2311887</v>
      </c>
      <c r="AB2626" t="s"/>
      <c r="AC2626" t="s"/>
      <c r="AD2626" t="s">
        <v>86</v>
      </c>
      <c r="AE2626" t="s"/>
      <c r="AF2626" t="s"/>
      <c r="AG2626" t="s"/>
      <c r="AH2626" t="s"/>
      <c r="AI2626" t="s"/>
      <c r="AJ2626" t="s"/>
      <c r="AK2626" t="s">
        <v>87</v>
      </c>
      <c r="AL2626" t="s"/>
      <c r="AM2626" t="s"/>
      <c r="AN2626" t="s">
        <v>87</v>
      </c>
      <c r="AO2626" t="s"/>
      <c r="AP2626" t="n">
        <v>34</v>
      </c>
      <c r="AQ2626" t="s">
        <v>88</v>
      </c>
      <c r="AR2626" t="s">
        <v>414</v>
      </c>
      <c r="AS2626" t="s"/>
      <c r="AT2626" t="s">
        <v>90</v>
      </c>
      <c r="AU2626" t="s"/>
      <c r="AV2626" t="s"/>
      <c r="AW2626" t="s"/>
      <c r="AX2626" t="s"/>
      <c r="AY2626" t="n">
        <v>2311887</v>
      </c>
      <c r="AZ2626" t="s">
        <v>1072</v>
      </c>
      <c r="BA2626" t="s"/>
      <c r="BB2626" t="n">
        <v>31499</v>
      </c>
      <c r="BC2626" t="n">
        <v>9.9905097484589</v>
      </c>
      <c r="BD2626" t="n">
        <v>53.562998754237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92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1070</v>
      </c>
      <c r="F2627" t="n">
        <v>-1</v>
      </c>
      <c r="G2627" t="s">
        <v>74</v>
      </c>
      <c r="H2627" t="s">
        <v>75</v>
      </c>
      <c r="I2627" t="s"/>
      <c r="J2627" t="s">
        <v>74</v>
      </c>
      <c r="K2627" t="n">
        <v>333</v>
      </c>
      <c r="L2627" t="s">
        <v>76</v>
      </c>
      <c r="M2627" t="s"/>
      <c r="N2627" t="s">
        <v>1071</v>
      </c>
      <c r="O2627" t="s">
        <v>78</v>
      </c>
      <c r="P2627" t="s">
        <v>1070</v>
      </c>
      <c r="Q2627" t="s"/>
      <c r="R2627" t="s">
        <v>80</v>
      </c>
      <c r="S2627" t="s">
        <v>1074</v>
      </c>
      <c r="T2627" t="s">
        <v>82</v>
      </c>
      <c r="U2627" t="s"/>
      <c r="V2627" t="s">
        <v>83</v>
      </c>
      <c r="W2627" t="s">
        <v>84</v>
      </c>
      <c r="X2627" t="s"/>
      <c r="Y2627" t="s">
        <v>85</v>
      </c>
      <c r="Z2627">
        <f>HYPERLINK("https://hotelmonitor-cachepage.eclerx.com/savepage/tk_1543911523292514_sr_2152.html","info")</f>
        <v/>
      </c>
      <c r="AA2627" t="n">
        <v>-2311887</v>
      </c>
      <c r="AB2627" t="s"/>
      <c r="AC2627" t="s"/>
      <c r="AD2627" t="s">
        <v>86</v>
      </c>
      <c r="AE2627" t="s"/>
      <c r="AF2627" t="s"/>
      <c r="AG2627" t="s"/>
      <c r="AH2627" t="s"/>
      <c r="AI2627" t="s"/>
      <c r="AJ2627" t="s"/>
      <c r="AK2627" t="s">
        <v>87</v>
      </c>
      <c r="AL2627" t="s"/>
      <c r="AM2627" t="s"/>
      <c r="AN2627" t="s">
        <v>87</v>
      </c>
      <c r="AO2627" t="s"/>
      <c r="AP2627" t="n">
        <v>34</v>
      </c>
      <c r="AQ2627" t="s">
        <v>88</v>
      </c>
      <c r="AR2627" t="s">
        <v>103</v>
      </c>
      <c r="AS2627" t="s"/>
      <c r="AT2627" t="s">
        <v>90</v>
      </c>
      <c r="AU2627" t="s"/>
      <c r="AV2627" t="s"/>
      <c r="AW2627" t="s"/>
      <c r="AX2627" t="s"/>
      <c r="AY2627" t="n">
        <v>2311887</v>
      </c>
      <c r="AZ2627" t="s">
        <v>1072</v>
      </c>
      <c r="BA2627" t="s"/>
      <c r="BB2627" t="n">
        <v>31499</v>
      </c>
      <c r="BC2627" t="n">
        <v>9.9905097484589</v>
      </c>
      <c r="BD2627" t="n">
        <v>53.562998754237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92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1070</v>
      </c>
      <c r="F2628" t="n">
        <v>-1</v>
      </c>
      <c r="G2628" t="s">
        <v>74</v>
      </c>
      <c r="H2628" t="s">
        <v>75</v>
      </c>
      <c r="I2628" t="s"/>
      <c r="J2628" t="s">
        <v>74</v>
      </c>
      <c r="K2628" t="n">
        <v>334</v>
      </c>
      <c r="L2628" t="s">
        <v>76</v>
      </c>
      <c r="M2628" t="s"/>
      <c r="N2628" t="s">
        <v>1071</v>
      </c>
      <c r="O2628" t="s">
        <v>78</v>
      </c>
      <c r="P2628" t="s">
        <v>1070</v>
      </c>
      <c r="Q2628" t="s"/>
      <c r="R2628" t="s">
        <v>80</v>
      </c>
      <c r="S2628" t="s">
        <v>1075</v>
      </c>
      <c r="T2628" t="s">
        <v>82</v>
      </c>
      <c r="U2628" t="s"/>
      <c r="V2628" t="s">
        <v>83</v>
      </c>
      <c r="W2628" t="s">
        <v>84</v>
      </c>
      <c r="X2628" t="s"/>
      <c r="Y2628" t="s">
        <v>85</v>
      </c>
      <c r="Z2628">
        <f>HYPERLINK("https://hotelmonitor-cachepage.eclerx.com/savepage/tk_1543911523292514_sr_2152.html","info")</f>
        <v/>
      </c>
      <c r="AA2628" t="n">
        <v>-2311887</v>
      </c>
      <c r="AB2628" t="s"/>
      <c r="AC2628" t="s"/>
      <c r="AD2628" t="s">
        <v>86</v>
      </c>
      <c r="AE2628" t="s"/>
      <c r="AF2628" t="s"/>
      <c r="AG2628" t="s"/>
      <c r="AH2628" t="s"/>
      <c r="AI2628" t="s"/>
      <c r="AJ2628" t="s"/>
      <c r="AK2628" t="s">
        <v>87</v>
      </c>
      <c r="AL2628" t="s"/>
      <c r="AM2628" t="s"/>
      <c r="AN2628" t="s">
        <v>87</v>
      </c>
      <c r="AO2628" t="s"/>
      <c r="AP2628" t="n">
        <v>34</v>
      </c>
      <c r="AQ2628" t="s">
        <v>88</v>
      </c>
      <c r="AR2628" t="s">
        <v>414</v>
      </c>
      <c r="AS2628" t="s"/>
      <c r="AT2628" t="s">
        <v>90</v>
      </c>
      <c r="AU2628" t="s"/>
      <c r="AV2628" t="s"/>
      <c r="AW2628" t="s"/>
      <c r="AX2628" t="s"/>
      <c r="AY2628" t="n">
        <v>2311887</v>
      </c>
      <c r="AZ2628" t="s">
        <v>1072</v>
      </c>
      <c r="BA2628" t="s"/>
      <c r="BB2628" t="n">
        <v>31499</v>
      </c>
      <c r="BC2628" t="n">
        <v>9.9905097484589</v>
      </c>
      <c r="BD2628" t="n">
        <v>53.562998754237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92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1070</v>
      </c>
      <c r="F2629" t="n">
        <v>-1</v>
      </c>
      <c r="G2629" t="s">
        <v>74</v>
      </c>
      <c r="H2629" t="s">
        <v>75</v>
      </c>
      <c r="I2629" t="s"/>
      <c r="J2629" t="s">
        <v>74</v>
      </c>
      <c r="K2629" t="n">
        <v>335</v>
      </c>
      <c r="L2629" t="s">
        <v>76</v>
      </c>
      <c r="M2629" t="s"/>
      <c r="N2629" t="s">
        <v>1073</v>
      </c>
      <c r="O2629" t="s">
        <v>78</v>
      </c>
      <c r="P2629" t="s">
        <v>1070</v>
      </c>
      <c r="Q2629" t="s"/>
      <c r="R2629" t="s">
        <v>80</v>
      </c>
      <c r="S2629" t="s">
        <v>843</v>
      </c>
      <c r="T2629" t="s">
        <v>82</v>
      </c>
      <c r="U2629" t="s"/>
      <c r="V2629" t="s">
        <v>83</v>
      </c>
      <c r="W2629" t="s">
        <v>84</v>
      </c>
      <c r="X2629" t="s"/>
      <c r="Y2629" t="s">
        <v>85</v>
      </c>
      <c r="Z2629">
        <f>HYPERLINK("https://hotelmonitor-cachepage.eclerx.com/savepage/tk_1543911523292514_sr_2152.html","info")</f>
        <v/>
      </c>
      <c r="AA2629" t="n">
        <v>-2311887</v>
      </c>
      <c r="AB2629" t="s"/>
      <c r="AC2629" t="s"/>
      <c r="AD2629" t="s">
        <v>86</v>
      </c>
      <c r="AE2629" t="s"/>
      <c r="AF2629" t="s"/>
      <c r="AG2629" t="s"/>
      <c r="AH2629" t="s"/>
      <c r="AI2629" t="s"/>
      <c r="AJ2629" t="s"/>
      <c r="AK2629" t="s">
        <v>87</v>
      </c>
      <c r="AL2629" t="s"/>
      <c r="AM2629" t="s"/>
      <c r="AN2629" t="s">
        <v>87</v>
      </c>
      <c r="AO2629" t="s"/>
      <c r="AP2629" t="n">
        <v>34</v>
      </c>
      <c r="AQ2629" t="s">
        <v>88</v>
      </c>
      <c r="AR2629" t="s">
        <v>113</v>
      </c>
      <c r="AS2629" t="s"/>
      <c r="AT2629" t="s">
        <v>90</v>
      </c>
      <c r="AU2629" t="s"/>
      <c r="AV2629" t="s"/>
      <c r="AW2629" t="s"/>
      <c r="AX2629" t="s"/>
      <c r="AY2629" t="n">
        <v>2311887</v>
      </c>
      <c r="AZ2629" t="s">
        <v>1072</v>
      </c>
      <c r="BA2629" t="s"/>
      <c r="BB2629" t="n">
        <v>31499</v>
      </c>
      <c r="BC2629" t="n">
        <v>9.9905097484589</v>
      </c>
      <c r="BD2629" t="n">
        <v>53.562998754237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92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1070</v>
      </c>
      <c r="F2630" t="n">
        <v>-1</v>
      </c>
      <c r="G2630" t="s">
        <v>74</v>
      </c>
      <c r="H2630" t="s">
        <v>75</v>
      </c>
      <c r="I2630" t="s"/>
      <c r="J2630" t="s">
        <v>74</v>
      </c>
      <c r="K2630" t="n">
        <v>362</v>
      </c>
      <c r="L2630" t="s">
        <v>76</v>
      </c>
      <c r="M2630" t="s"/>
      <c r="N2630" t="s">
        <v>1076</v>
      </c>
      <c r="O2630" t="s">
        <v>78</v>
      </c>
      <c r="P2630" t="s">
        <v>1070</v>
      </c>
      <c r="Q2630" t="s"/>
      <c r="R2630" t="s">
        <v>80</v>
      </c>
      <c r="S2630" t="s">
        <v>930</v>
      </c>
      <c r="T2630" t="s">
        <v>82</v>
      </c>
      <c r="U2630" t="s"/>
      <c r="V2630" t="s">
        <v>83</v>
      </c>
      <c r="W2630" t="s">
        <v>84</v>
      </c>
      <c r="X2630" t="s"/>
      <c r="Y2630" t="s">
        <v>85</v>
      </c>
      <c r="Z2630">
        <f>HYPERLINK("https://hotelmonitor-cachepage.eclerx.com/savepage/tk_1543911523292514_sr_2152.html","info")</f>
        <v/>
      </c>
      <c r="AA2630" t="n">
        <v>-2311887</v>
      </c>
      <c r="AB2630" t="s"/>
      <c r="AC2630" t="s"/>
      <c r="AD2630" t="s">
        <v>86</v>
      </c>
      <c r="AE2630" t="s"/>
      <c r="AF2630" t="s"/>
      <c r="AG2630" t="s"/>
      <c r="AH2630" t="s"/>
      <c r="AI2630" t="s"/>
      <c r="AJ2630" t="s"/>
      <c r="AK2630" t="s">
        <v>87</v>
      </c>
      <c r="AL2630" t="s"/>
      <c r="AM2630" t="s"/>
      <c r="AN2630" t="s">
        <v>87</v>
      </c>
      <c r="AO2630" t="s"/>
      <c r="AP2630" t="n">
        <v>34</v>
      </c>
      <c r="AQ2630" t="s">
        <v>88</v>
      </c>
      <c r="AR2630" t="s">
        <v>103</v>
      </c>
      <c r="AS2630" t="s"/>
      <c r="AT2630" t="s">
        <v>90</v>
      </c>
      <c r="AU2630" t="s"/>
      <c r="AV2630" t="s"/>
      <c r="AW2630" t="s"/>
      <c r="AX2630" t="s"/>
      <c r="AY2630" t="n">
        <v>2311887</v>
      </c>
      <c r="AZ2630" t="s">
        <v>1072</v>
      </c>
      <c r="BA2630" t="s"/>
      <c r="BB2630" t="n">
        <v>31499</v>
      </c>
      <c r="BC2630" t="n">
        <v>9.9905097484589</v>
      </c>
      <c r="BD2630" t="n">
        <v>53.562998754237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92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1070</v>
      </c>
      <c r="F2631" t="n">
        <v>-1</v>
      </c>
      <c r="G2631" t="s">
        <v>74</v>
      </c>
      <c r="H2631" t="s">
        <v>75</v>
      </c>
      <c r="I2631" t="s"/>
      <c r="J2631" t="s">
        <v>74</v>
      </c>
      <c r="K2631" t="n">
        <v>366</v>
      </c>
      <c r="L2631" t="s">
        <v>76</v>
      </c>
      <c r="M2631" t="s"/>
      <c r="N2631" t="s">
        <v>1076</v>
      </c>
      <c r="O2631" t="s">
        <v>78</v>
      </c>
      <c r="P2631" t="s">
        <v>1070</v>
      </c>
      <c r="Q2631" t="s"/>
      <c r="R2631" t="s">
        <v>80</v>
      </c>
      <c r="S2631" t="s">
        <v>1077</v>
      </c>
      <c r="T2631" t="s">
        <v>82</v>
      </c>
      <c r="U2631" t="s"/>
      <c r="V2631" t="s">
        <v>83</v>
      </c>
      <c r="W2631" t="s">
        <v>84</v>
      </c>
      <c r="X2631" t="s"/>
      <c r="Y2631" t="s">
        <v>85</v>
      </c>
      <c r="Z2631">
        <f>HYPERLINK("https://hotelmonitor-cachepage.eclerx.com/savepage/tk_1543911523292514_sr_2152.html","info")</f>
        <v/>
      </c>
      <c r="AA2631" t="n">
        <v>-2311887</v>
      </c>
      <c r="AB2631" t="s"/>
      <c r="AC2631" t="s"/>
      <c r="AD2631" t="s">
        <v>86</v>
      </c>
      <c r="AE2631" t="s"/>
      <c r="AF2631" t="s"/>
      <c r="AG2631" t="s"/>
      <c r="AH2631" t="s"/>
      <c r="AI2631" t="s"/>
      <c r="AJ2631" t="s"/>
      <c r="AK2631" t="s">
        <v>87</v>
      </c>
      <c r="AL2631" t="s"/>
      <c r="AM2631" t="s"/>
      <c r="AN2631" t="s">
        <v>87</v>
      </c>
      <c r="AO2631" t="s"/>
      <c r="AP2631" t="n">
        <v>34</v>
      </c>
      <c r="AQ2631" t="s">
        <v>88</v>
      </c>
      <c r="AR2631" t="s">
        <v>414</v>
      </c>
      <c r="AS2631" t="s"/>
      <c r="AT2631" t="s">
        <v>90</v>
      </c>
      <c r="AU2631" t="s"/>
      <c r="AV2631" t="s"/>
      <c r="AW2631" t="s"/>
      <c r="AX2631" t="s"/>
      <c r="AY2631" t="n">
        <v>2311887</v>
      </c>
      <c r="AZ2631" t="s">
        <v>1072</v>
      </c>
      <c r="BA2631" t="s"/>
      <c r="BB2631" t="n">
        <v>31499</v>
      </c>
      <c r="BC2631" t="n">
        <v>9.9905097484589</v>
      </c>
      <c r="BD2631" t="n">
        <v>53.562998754237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92</v>
      </c>
    </row>
    <row r="2632" spans="1:70">
      <c r="A2632" t="s">
        <v>97</v>
      </c>
      <c r="B2632" t="s">
        <v>71</v>
      </c>
      <c r="C2632" t="s">
        <v>98</v>
      </c>
      <c r="D2632" t="n">
        <v>2</v>
      </c>
      <c r="E2632" t="s">
        <v>759</v>
      </c>
      <c r="F2632" t="n">
        <v>-1</v>
      </c>
      <c r="G2632" t="s">
        <v>74</v>
      </c>
      <c r="H2632" t="s">
        <v>75</v>
      </c>
      <c r="I2632" t="s"/>
      <c r="J2632" t="s">
        <v>74</v>
      </c>
      <c r="K2632" t="n">
        <v>106</v>
      </c>
      <c r="L2632" t="s">
        <v>76</v>
      </c>
      <c r="M2632" t="s"/>
      <c r="N2632" t="s">
        <v>515</v>
      </c>
      <c r="O2632" t="s">
        <v>78</v>
      </c>
      <c r="P2632" t="s">
        <v>759</v>
      </c>
      <c r="Q2632" t="s"/>
      <c r="R2632" t="s">
        <v>80</v>
      </c>
      <c r="S2632" t="s">
        <v>178</v>
      </c>
      <c r="T2632" t="s">
        <v>82</v>
      </c>
      <c r="U2632" t="s"/>
      <c r="V2632" t="s">
        <v>83</v>
      </c>
      <c r="W2632" t="s">
        <v>84</v>
      </c>
      <c r="X2632" t="s"/>
      <c r="Y2632" t="s">
        <v>85</v>
      </c>
      <c r="Z2632">
        <f>HYPERLINK("https://hotelmonitor-cachepage.eclerx.com/savepage/tk_154390144056105_sr_2151.html","info")</f>
        <v/>
      </c>
      <c r="AA2632" t="n">
        <v>-6796289</v>
      </c>
      <c r="AB2632" t="s"/>
      <c r="AC2632" t="s"/>
      <c r="AD2632" t="s">
        <v>86</v>
      </c>
      <c r="AE2632" t="s"/>
      <c r="AF2632" t="s"/>
      <c r="AG2632" t="s"/>
      <c r="AH2632" t="s"/>
      <c r="AI2632" t="s"/>
      <c r="AJ2632" t="s"/>
      <c r="AK2632" t="s">
        <v>87</v>
      </c>
      <c r="AL2632" t="s"/>
      <c r="AM2632" t="s"/>
      <c r="AN2632" t="s">
        <v>87</v>
      </c>
      <c r="AO2632" t="s"/>
      <c r="AP2632" t="n">
        <v>9</v>
      </c>
      <c r="AQ2632" t="s">
        <v>88</v>
      </c>
      <c r="AR2632" t="s">
        <v>107</v>
      </c>
      <c r="AS2632" t="s"/>
      <c r="AT2632" t="s">
        <v>90</v>
      </c>
      <c r="AU2632" t="s"/>
      <c r="AV2632" t="s"/>
      <c r="AW2632" t="s"/>
      <c r="AX2632" t="s"/>
      <c r="AY2632" t="n">
        <v>6796289</v>
      </c>
      <c r="AZ2632" t="s">
        <v>322</v>
      </c>
      <c r="BA2632" t="s"/>
      <c r="BB2632" t="n">
        <v>96530</v>
      </c>
      <c r="BC2632" t="n">
        <v>0</v>
      </c>
      <c r="BD2632" t="n">
        <v>0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92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1031</v>
      </c>
      <c r="F2633" t="n">
        <v>4944738</v>
      </c>
      <c r="G2633" t="s">
        <v>74</v>
      </c>
      <c r="H2633" t="s">
        <v>75</v>
      </c>
      <c r="I2633" t="s"/>
      <c r="J2633" t="s">
        <v>74</v>
      </c>
      <c r="K2633" t="n">
        <v>125</v>
      </c>
      <c r="L2633" t="s">
        <v>76</v>
      </c>
      <c r="M2633" t="s"/>
      <c r="N2633" t="s">
        <v>1078</v>
      </c>
      <c r="O2633" t="s">
        <v>78</v>
      </c>
      <c r="P2633" t="s">
        <v>1033</v>
      </c>
      <c r="Q2633" t="s"/>
      <c r="R2633" t="s">
        <v>80</v>
      </c>
      <c r="S2633" t="s">
        <v>271</v>
      </c>
      <c r="T2633" t="s">
        <v>82</v>
      </c>
      <c r="U2633" t="s"/>
      <c r="V2633" t="s">
        <v>83</v>
      </c>
      <c r="W2633" t="s">
        <v>94</v>
      </c>
      <c r="X2633" t="s"/>
      <c r="Y2633" t="s">
        <v>85</v>
      </c>
      <c r="Z2633">
        <f>HYPERLINK("https://hotelmonitor-cachepage.eclerx.com/savepage/tk_15439114918442328_sr_2152.html","info")</f>
        <v/>
      </c>
      <c r="AA2633" t="n">
        <v>555242</v>
      </c>
      <c r="AB2633" t="s"/>
      <c r="AC2633" t="s"/>
      <c r="AD2633" t="s">
        <v>86</v>
      </c>
      <c r="AE2633" t="s"/>
      <c r="AF2633" t="s"/>
      <c r="AG2633" t="s"/>
      <c r="AH2633" t="s"/>
      <c r="AI2633" t="s"/>
      <c r="AJ2633" t="s"/>
      <c r="AK2633" t="s">
        <v>87</v>
      </c>
      <c r="AL2633" t="s"/>
      <c r="AM2633" t="s"/>
      <c r="AN2633" t="s">
        <v>87</v>
      </c>
      <c r="AO2633" t="s"/>
      <c r="AP2633" t="n">
        <v>23</v>
      </c>
      <c r="AQ2633" t="s">
        <v>88</v>
      </c>
      <c r="AR2633" t="s">
        <v>110</v>
      </c>
      <c r="AS2633" t="s"/>
      <c r="AT2633" t="s">
        <v>90</v>
      </c>
      <c r="AU2633" t="s"/>
      <c r="AV2633" t="s"/>
      <c r="AW2633" t="s"/>
      <c r="AX2633" t="s"/>
      <c r="AY2633" t="n">
        <v>4758529</v>
      </c>
      <c r="AZ2633" t="s">
        <v>1034</v>
      </c>
      <c r="BA2633" t="s"/>
      <c r="BB2633" t="n">
        <v>197359</v>
      </c>
      <c r="BC2633" t="n">
        <v>9.992374985284901</v>
      </c>
      <c r="BD2633" t="n">
        <v>53.545990437754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92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1031</v>
      </c>
      <c r="F2634" t="n">
        <v>4944738</v>
      </c>
      <c r="G2634" t="s">
        <v>74</v>
      </c>
      <c r="H2634" t="s">
        <v>75</v>
      </c>
      <c r="I2634" t="s"/>
      <c r="J2634" t="s">
        <v>74</v>
      </c>
      <c r="K2634" t="n">
        <v>128</v>
      </c>
      <c r="L2634" t="s">
        <v>76</v>
      </c>
      <c r="M2634" t="s"/>
      <c r="N2634" t="s">
        <v>1078</v>
      </c>
      <c r="O2634" t="s">
        <v>78</v>
      </c>
      <c r="P2634" t="s">
        <v>1033</v>
      </c>
      <c r="Q2634" t="s"/>
      <c r="R2634" t="s">
        <v>80</v>
      </c>
      <c r="S2634" t="s">
        <v>558</v>
      </c>
      <c r="T2634" t="s">
        <v>82</v>
      </c>
      <c r="U2634" t="s"/>
      <c r="V2634" t="s">
        <v>83</v>
      </c>
      <c r="W2634" t="s">
        <v>94</v>
      </c>
      <c r="X2634" t="s"/>
      <c r="Y2634" t="s">
        <v>85</v>
      </c>
      <c r="Z2634">
        <f>HYPERLINK("https://hotelmonitor-cachepage.eclerx.com/savepage/tk_15439114918442328_sr_2152.html","info")</f>
        <v/>
      </c>
      <c r="AA2634" t="n">
        <v>555242</v>
      </c>
      <c r="AB2634" t="s"/>
      <c r="AC2634" t="s"/>
      <c r="AD2634" t="s">
        <v>86</v>
      </c>
      <c r="AE2634" t="s"/>
      <c r="AF2634" t="s"/>
      <c r="AG2634" t="s"/>
      <c r="AH2634" t="s"/>
      <c r="AI2634" t="s"/>
      <c r="AJ2634" t="s"/>
      <c r="AK2634" t="s">
        <v>87</v>
      </c>
      <c r="AL2634" t="s"/>
      <c r="AM2634" t="s"/>
      <c r="AN2634" t="s">
        <v>87</v>
      </c>
      <c r="AO2634" t="s"/>
      <c r="AP2634" t="n">
        <v>23</v>
      </c>
      <c r="AQ2634" t="s">
        <v>88</v>
      </c>
      <c r="AR2634" t="s">
        <v>116</v>
      </c>
      <c r="AS2634" t="s"/>
      <c r="AT2634" t="s">
        <v>90</v>
      </c>
      <c r="AU2634" t="s"/>
      <c r="AV2634" t="s"/>
      <c r="AW2634" t="s"/>
      <c r="AX2634" t="s"/>
      <c r="AY2634" t="n">
        <v>4758529</v>
      </c>
      <c r="AZ2634" t="s">
        <v>1034</v>
      </c>
      <c r="BA2634" t="s"/>
      <c r="BB2634" t="n">
        <v>197359</v>
      </c>
      <c r="BC2634" t="n">
        <v>9.992374985284901</v>
      </c>
      <c r="BD2634" t="n">
        <v>53.545990437754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92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1031</v>
      </c>
      <c r="F2635" t="n">
        <v>4944738</v>
      </c>
      <c r="G2635" t="s">
        <v>74</v>
      </c>
      <c r="H2635" t="s">
        <v>75</v>
      </c>
      <c r="I2635" t="s"/>
      <c r="J2635" t="s">
        <v>74</v>
      </c>
      <c r="K2635" t="n">
        <v>147</v>
      </c>
      <c r="L2635" t="s">
        <v>76</v>
      </c>
      <c r="M2635" t="s"/>
      <c r="N2635" t="s">
        <v>1032</v>
      </c>
      <c r="O2635" t="s">
        <v>78</v>
      </c>
      <c r="P2635" t="s">
        <v>1033</v>
      </c>
      <c r="Q2635" t="s"/>
      <c r="R2635" t="s">
        <v>80</v>
      </c>
      <c r="S2635" t="s">
        <v>355</v>
      </c>
      <c r="T2635" t="s">
        <v>82</v>
      </c>
      <c r="U2635" t="s"/>
      <c r="V2635" t="s">
        <v>83</v>
      </c>
      <c r="W2635" t="s">
        <v>94</v>
      </c>
      <c r="X2635" t="s"/>
      <c r="Y2635" t="s">
        <v>85</v>
      </c>
      <c r="Z2635">
        <f>HYPERLINK("https://hotelmonitor-cachepage.eclerx.com/savepage/tk_15439114918442328_sr_2152.html","info")</f>
        <v/>
      </c>
      <c r="AA2635" t="n">
        <v>555242</v>
      </c>
      <c r="AB2635" t="s"/>
      <c r="AC2635" t="s"/>
      <c r="AD2635" t="s">
        <v>86</v>
      </c>
      <c r="AE2635" t="s"/>
      <c r="AF2635" t="s"/>
      <c r="AG2635" t="s"/>
      <c r="AH2635" t="s"/>
      <c r="AI2635" t="s"/>
      <c r="AJ2635" t="s"/>
      <c r="AK2635" t="s">
        <v>87</v>
      </c>
      <c r="AL2635" t="s"/>
      <c r="AM2635" t="s"/>
      <c r="AN2635" t="s">
        <v>87</v>
      </c>
      <c r="AO2635" t="s"/>
      <c r="AP2635" t="n">
        <v>23</v>
      </c>
      <c r="AQ2635" t="s">
        <v>88</v>
      </c>
      <c r="AR2635" t="s">
        <v>110</v>
      </c>
      <c r="AS2635" t="s"/>
      <c r="AT2635" t="s">
        <v>90</v>
      </c>
      <c r="AU2635" t="s"/>
      <c r="AV2635" t="s"/>
      <c r="AW2635" t="s"/>
      <c r="AX2635" t="s"/>
      <c r="AY2635" t="n">
        <v>4758529</v>
      </c>
      <c r="AZ2635" t="s">
        <v>1034</v>
      </c>
      <c r="BA2635" t="s"/>
      <c r="BB2635" t="n">
        <v>197359</v>
      </c>
      <c r="BC2635" t="n">
        <v>9.992374985284901</v>
      </c>
      <c r="BD2635" t="n">
        <v>53.545990437754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92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1031</v>
      </c>
      <c r="F2636" t="n">
        <v>4944738</v>
      </c>
      <c r="G2636" t="s">
        <v>74</v>
      </c>
      <c r="H2636" t="s">
        <v>75</v>
      </c>
      <c r="I2636" t="s"/>
      <c r="J2636" t="s">
        <v>74</v>
      </c>
      <c r="K2636" t="n">
        <v>150</v>
      </c>
      <c r="L2636" t="s">
        <v>76</v>
      </c>
      <c r="M2636" t="s"/>
      <c r="N2636" t="s">
        <v>1032</v>
      </c>
      <c r="O2636" t="s">
        <v>78</v>
      </c>
      <c r="P2636" t="s">
        <v>1033</v>
      </c>
      <c r="Q2636" t="s"/>
      <c r="R2636" t="s">
        <v>80</v>
      </c>
      <c r="S2636" t="s">
        <v>365</v>
      </c>
      <c r="T2636" t="s">
        <v>82</v>
      </c>
      <c r="U2636" t="s"/>
      <c r="V2636" t="s">
        <v>83</v>
      </c>
      <c r="W2636" t="s">
        <v>94</v>
      </c>
      <c r="X2636" t="s"/>
      <c r="Y2636" t="s">
        <v>85</v>
      </c>
      <c r="Z2636">
        <f>HYPERLINK("https://hotelmonitor-cachepage.eclerx.com/savepage/tk_15439114918442328_sr_2152.html","info")</f>
        <v/>
      </c>
      <c r="AA2636" t="n">
        <v>555242</v>
      </c>
      <c r="AB2636" t="s"/>
      <c r="AC2636" t="s"/>
      <c r="AD2636" t="s">
        <v>86</v>
      </c>
      <c r="AE2636" t="s"/>
      <c r="AF2636" t="s"/>
      <c r="AG2636" t="s"/>
      <c r="AH2636" t="s"/>
      <c r="AI2636" t="s"/>
      <c r="AJ2636" t="s"/>
      <c r="AK2636" t="s">
        <v>87</v>
      </c>
      <c r="AL2636" t="s"/>
      <c r="AM2636" t="s"/>
      <c r="AN2636" t="s">
        <v>87</v>
      </c>
      <c r="AO2636" t="s"/>
      <c r="AP2636" t="n">
        <v>23</v>
      </c>
      <c r="AQ2636" t="s">
        <v>88</v>
      </c>
      <c r="AR2636" t="s">
        <v>116</v>
      </c>
      <c r="AS2636" t="s"/>
      <c r="AT2636" t="s">
        <v>90</v>
      </c>
      <c r="AU2636" t="s"/>
      <c r="AV2636" t="s"/>
      <c r="AW2636" t="s"/>
      <c r="AX2636" t="s"/>
      <c r="AY2636" t="n">
        <v>4758529</v>
      </c>
      <c r="AZ2636" t="s">
        <v>1034</v>
      </c>
      <c r="BA2636" t="s"/>
      <c r="BB2636" t="n">
        <v>197359</v>
      </c>
      <c r="BC2636" t="n">
        <v>9.992374985284901</v>
      </c>
      <c r="BD2636" t="n">
        <v>53.545990437754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92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1031</v>
      </c>
      <c r="F2637" t="n">
        <v>4944738</v>
      </c>
      <c r="G2637" t="s">
        <v>74</v>
      </c>
      <c r="H2637" t="s">
        <v>75</v>
      </c>
      <c r="I2637" t="s"/>
      <c r="J2637" t="s">
        <v>74</v>
      </c>
      <c r="K2637" t="n">
        <v>150</v>
      </c>
      <c r="L2637" t="s">
        <v>76</v>
      </c>
      <c r="M2637" t="s"/>
      <c r="N2637" t="s">
        <v>117</v>
      </c>
      <c r="O2637" t="s">
        <v>78</v>
      </c>
      <c r="P2637" t="s">
        <v>1033</v>
      </c>
      <c r="Q2637" t="s"/>
      <c r="R2637" t="s">
        <v>80</v>
      </c>
      <c r="S2637" t="s">
        <v>365</v>
      </c>
      <c r="T2637" t="s">
        <v>82</v>
      </c>
      <c r="U2637" t="s"/>
      <c r="V2637" t="s">
        <v>83</v>
      </c>
      <c r="W2637" t="s">
        <v>94</v>
      </c>
      <c r="X2637" t="s"/>
      <c r="Y2637" t="s">
        <v>85</v>
      </c>
      <c r="Z2637">
        <f>HYPERLINK("https://hotelmonitor-cachepage.eclerx.com/savepage/tk_15439114918442328_sr_2152.html","info")</f>
        <v/>
      </c>
      <c r="AA2637" t="n">
        <v>555242</v>
      </c>
      <c r="AB2637" t="s"/>
      <c r="AC2637" t="s"/>
      <c r="AD2637" t="s">
        <v>86</v>
      </c>
      <c r="AE2637" t="s"/>
      <c r="AF2637" t="s"/>
      <c r="AG2637" t="s"/>
      <c r="AH2637" t="s"/>
      <c r="AI2637" t="s"/>
      <c r="AJ2637" t="s"/>
      <c r="AK2637" t="s">
        <v>87</v>
      </c>
      <c r="AL2637" t="s"/>
      <c r="AM2637" t="s"/>
      <c r="AN2637" t="s">
        <v>87</v>
      </c>
      <c r="AO2637" t="s"/>
      <c r="AP2637" t="n">
        <v>23</v>
      </c>
      <c r="AQ2637" t="s">
        <v>88</v>
      </c>
      <c r="AR2637" t="s">
        <v>103</v>
      </c>
      <c r="AS2637" t="s"/>
      <c r="AT2637" t="s">
        <v>90</v>
      </c>
      <c r="AU2637" t="s"/>
      <c r="AV2637" t="s"/>
      <c r="AW2637" t="s"/>
      <c r="AX2637" t="s"/>
      <c r="AY2637" t="n">
        <v>4758529</v>
      </c>
      <c r="AZ2637" t="s">
        <v>1034</v>
      </c>
      <c r="BA2637" t="s"/>
      <c r="BB2637" t="n">
        <v>197359</v>
      </c>
      <c r="BC2637" t="n">
        <v>9.992374985284901</v>
      </c>
      <c r="BD2637" t="n">
        <v>53.545990437754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92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1031</v>
      </c>
      <c r="F2638" t="n">
        <v>4944738</v>
      </c>
      <c r="G2638" t="s">
        <v>74</v>
      </c>
      <c r="H2638" t="s">
        <v>75</v>
      </c>
      <c r="I2638" t="s"/>
      <c r="J2638" t="s">
        <v>74</v>
      </c>
      <c r="K2638" t="n">
        <v>155</v>
      </c>
      <c r="L2638" t="s">
        <v>76</v>
      </c>
      <c r="M2638" t="s"/>
      <c r="N2638" t="s">
        <v>1035</v>
      </c>
      <c r="O2638" t="s">
        <v>78</v>
      </c>
      <c r="P2638" t="s">
        <v>1033</v>
      </c>
      <c r="Q2638" t="s"/>
      <c r="R2638" t="s">
        <v>80</v>
      </c>
      <c r="S2638" t="s">
        <v>373</v>
      </c>
      <c r="T2638" t="s">
        <v>82</v>
      </c>
      <c r="U2638" t="s"/>
      <c r="V2638" t="s">
        <v>83</v>
      </c>
      <c r="W2638" t="s">
        <v>94</v>
      </c>
      <c r="X2638" t="s"/>
      <c r="Y2638" t="s">
        <v>85</v>
      </c>
      <c r="Z2638">
        <f>HYPERLINK("https://hotelmonitor-cachepage.eclerx.com/savepage/tk_15439114918442328_sr_2152.html","info")</f>
        <v/>
      </c>
      <c r="AA2638" t="n">
        <v>555242</v>
      </c>
      <c r="AB2638" t="s"/>
      <c r="AC2638" t="s"/>
      <c r="AD2638" t="s">
        <v>86</v>
      </c>
      <c r="AE2638" t="s"/>
      <c r="AF2638" t="s"/>
      <c r="AG2638" t="s"/>
      <c r="AH2638" t="s"/>
      <c r="AI2638" t="s"/>
      <c r="AJ2638" t="s"/>
      <c r="AK2638" t="s">
        <v>87</v>
      </c>
      <c r="AL2638" t="s"/>
      <c r="AM2638" t="s"/>
      <c r="AN2638" t="s">
        <v>87</v>
      </c>
      <c r="AO2638" t="s"/>
      <c r="AP2638" t="n">
        <v>23</v>
      </c>
      <c r="AQ2638" t="s">
        <v>88</v>
      </c>
      <c r="AR2638" t="s">
        <v>103</v>
      </c>
      <c r="AS2638" t="s"/>
      <c r="AT2638" t="s">
        <v>90</v>
      </c>
      <c r="AU2638" t="s"/>
      <c r="AV2638" t="s"/>
      <c r="AW2638" t="s"/>
      <c r="AX2638" t="s"/>
      <c r="AY2638" t="n">
        <v>4758529</v>
      </c>
      <c r="AZ2638" t="s">
        <v>1034</v>
      </c>
      <c r="BA2638" t="s"/>
      <c r="BB2638" t="n">
        <v>197359</v>
      </c>
      <c r="BC2638" t="n">
        <v>9.992374985284901</v>
      </c>
      <c r="BD2638" t="n">
        <v>53.545990437754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92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1031</v>
      </c>
      <c r="F2639" t="n">
        <v>4944738</v>
      </c>
      <c r="G2639" t="s">
        <v>74</v>
      </c>
      <c r="H2639" t="s">
        <v>75</v>
      </c>
      <c r="I2639" t="s"/>
      <c r="J2639" t="s">
        <v>74</v>
      </c>
      <c r="K2639" t="n">
        <v>155</v>
      </c>
      <c r="L2639" t="s">
        <v>76</v>
      </c>
      <c r="M2639" t="s"/>
      <c r="N2639" t="s">
        <v>1035</v>
      </c>
      <c r="O2639" t="s">
        <v>78</v>
      </c>
      <c r="P2639" t="s">
        <v>1033</v>
      </c>
      <c r="Q2639" t="s"/>
      <c r="R2639" t="s">
        <v>80</v>
      </c>
      <c r="S2639" t="s">
        <v>373</v>
      </c>
      <c r="T2639" t="s">
        <v>82</v>
      </c>
      <c r="U2639" t="s"/>
      <c r="V2639" t="s">
        <v>83</v>
      </c>
      <c r="W2639" t="s">
        <v>94</v>
      </c>
      <c r="X2639" t="s"/>
      <c r="Y2639" t="s">
        <v>85</v>
      </c>
      <c r="Z2639">
        <f>HYPERLINK("https://hotelmonitor-cachepage.eclerx.com/savepage/tk_15439114918442328_sr_2152.html","info")</f>
        <v/>
      </c>
      <c r="AA2639" t="n">
        <v>555242</v>
      </c>
      <c r="AB2639" t="s"/>
      <c r="AC2639" t="s"/>
      <c r="AD2639" t="s">
        <v>86</v>
      </c>
      <c r="AE2639" t="s"/>
      <c r="AF2639" t="s"/>
      <c r="AG2639" t="s"/>
      <c r="AH2639" t="s"/>
      <c r="AI2639" t="s"/>
      <c r="AJ2639" t="s"/>
      <c r="AK2639" t="s">
        <v>87</v>
      </c>
      <c r="AL2639" t="s"/>
      <c r="AM2639" t="s"/>
      <c r="AN2639" t="s">
        <v>87</v>
      </c>
      <c r="AO2639" t="s"/>
      <c r="AP2639" t="n">
        <v>23</v>
      </c>
      <c r="AQ2639" t="s">
        <v>88</v>
      </c>
      <c r="AR2639" t="s">
        <v>414</v>
      </c>
      <c r="AS2639" t="s"/>
      <c r="AT2639" t="s">
        <v>90</v>
      </c>
      <c r="AU2639" t="s"/>
      <c r="AV2639" t="s"/>
      <c r="AW2639" t="s"/>
      <c r="AX2639" t="s"/>
      <c r="AY2639" t="n">
        <v>4758529</v>
      </c>
      <c r="AZ2639" t="s">
        <v>1034</v>
      </c>
      <c r="BA2639" t="s"/>
      <c r="BB2639" t="n">
        <v>197359</v>
      </c>
      <c r="BC2639" t="n">
        <v>9.992374985284901</v>
      </c>
      <c r="BD2639" t="n">
        <v>53.545990437754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92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1031</v>
      </c>
      <c r="F2640" t="n">
        <v>4944738</v>
      </c>
      <c r="G2640" t="s">
        <v>74</v>
      </c>
      <c r="H2640" t="s">
        <v>75</v>
      </c>
      <c r="I2640" t="s"/>
      <c r="J2640" t="s">
        <v>74</v>
      </c>
      <c r="K2640" t="n">
        <v>161</v>
      </c>
      <c r="L2640" t="s">
        <v>76</v>
      </c>
      <c r="M2640" t="s"/>
      <c r="N2640" t="s">
        <v>1036</v>
      </c>
      <c r="O2640" t="s">
        <v>78</v>
      </c>
      <c r="P2640" t="s">
        <v>1033</v>
      </c>
      <c r="Q2640" t="s"/>
      <c r="R2640" t="s">
        <v>80</v>
      </c>
      <c r="S2640" t="s">
        <v>81</v>
      </c>
      <c r="T2640" t="s">
        <v>82</v>
      </c>
      <c r="U2640" t="s"/>
      <c r="V2640" t="s">
        <v>83</v>
      </c>
      <c r="W2640" t="s">
        <v>94</v>
      </c>
      <c r="X2640" t="s"/>
      <c r="Y2640" t="s">
        <v>85</v>
      </c>
      <c r="Z2640">
        <f>HYPERLINK("https://hotelmonitor-cachepage.eclerx.com/savepage/tk_15439114918442328_sr_2152.html","info")</f>
        <v/>
      </c>
      <c r="AA2640" t="n">
        <v>555242</v>
      </c>
      <c r="AB2640" t="s"/>
      <c r="AC2640" t="s"/>
      <c r="AD2640" t="s">
        <v>86</v>
      </c>
      <c r="AE2640" t="s"/>
      <c r="AF2640" t="s"/>
      <c r="AG2640" t="s"/>
      <c r="AH2640" t="s"/>
      <c r="AI2640" t="s"/>
      <c r="AJ2640" t="s"/>
      <c r="AK2640" t="s">
        <v>87</v>
      </c>
      <c r="AL2640" t="s"/>
      <c r="AM2640" t="s"/>
      <c r="AN2640" t="s">
        <v>87</v>
      </c>
      <c r="AO2640" t="s"/>
      <c r="AP2640" t="n">
        <v>23</v>
      </c>
      <c r="AQ2640" t="s">
        <v>88</v>
      </c>
      <c r="AR2640" t="s">
        <v>110</v>
      </c>
      <c r="AS2640" t="s"/>
      <c r="AT2640" t="s">
        <v>90</v>
      </c>
      <c r="AU2640" t="s"/>
      <c r="AV2640" t="s"/>
      <c r="AW2640" t="s"/>
      <c r="AX2640" t="s"/>
      <c r="AY2640" t="n">
        <v>4758529</v>
      </c>
      <c r="AZ2640" t="s">
        <v>1034</v>
      </c>
      <c r="BA2640" t="s"/>
      <c r="BB2640" t="n">
        <v>197359</v>
      </c>
      <c r="BC2640" t="n">
        <v>9.992374985284901</v>
      </c>
      <c r="BD2640" t="n">
        <v>53.545990437754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92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1031</v>
      </c>
      <c r="F2641" t="n">
        <v>4944738</v>
      </c>
      <c r="G2641" t="s">
        <v>74</v>
      </c>
      <c r="H2641" t="s">
        <v>75</v>
      </c>
      <c r="I2641" t="s"/>
      <c r="J2641" t="s">
        <v>74</v>
      </c>
      <c r="K2641" t="n">
        <v>165</v>
      </c>
      <c r="L2641" t="s">
        <v>76</v>
      </c>
      <c r="M2641" t="s"/>
      <c r="N2641" t="s">
        <v>1036</v>
      </c>
      <c r="O2641" t="s">
        <v>78</v>
      </c>
      <c r="P2641" t="s">
        <v>1033</v>
      </c>
      <c r="Q2641" t="s"/>
      <c r="R2641" t="s">
        <v>80</v>
      </c>
      <c r="S2641" t="s">
        <v>412</v>
      </c>
      <c r="T2641" t="s">
        <v>82</v>
      </c>
      <c r="U2641" t="s"/>
      <c r="V2641" t="s">
        <v>83</v>
      </c>
      <c r="W2641" t="s">
        <v>94</v>
      </c>
      <c r="X2641" t="s"/>
      <c r="Y2641" t="s">
        <v>85</v>
      </c>
      <c r="Z2641">
        <f>HYPERLINK("https://hotelmonitor-cachepage.eclerx.com/savepage/tk_15439114918442328_sr_2152.html","info")</f>
        <v/>
      </c>
      <c r="AA2641" t="n">
        <v>555242</v>
      </c>
      <c r="AB2641" t="s"/>
      <c r="AC2641" t="s"/>
      <c r="AD2641" t="s">
        <v>86</v>
      </c>
      <c r="AE2641" t="s"/>
      <c r="AF2641" t="s"/>
      <c r="AG2641" t="s"/>
      <c r="AH2641" t="s"/>
      <c r="AI2641" t="s"/>
      <c r="AJ2641" t="s"/>
      <c r="AK2641" t="s">
        <v>87</v>
      </c>
      <c r="AL2641" t="s"/>
      <c r="AM2641" t="s"/>
      <c r="AN2641" t="s">
        <v>87</v>
      </c>
      <c r="AO2641" t="s"/>
      <c r="AP2641" t="n">
        <v>23</v>
      </c>
      <c r="AQ2641" t="s">
        <v>88</v>
      </c>
      <c r="AR2641" t="s">
        <v>116</v>
      </c>
      <c r="AS2641" t="s"/>
      <c r="AT2641" t="s">
        <v>90</v>
      </c>
      <c r="AU2641" t="s"/>
      <c r="AV2641" t="s"/>
      <c r="AW2641" t="s"/>
      <c r="AX2641" t="s"/>
      <c r="AY2641" t="n">
        <v>4758529</v>
      </c>
      <c r="AZ2641" t="s">
        <v>1034</v>
      </c>
      <c r="BA2641" t="s"/>
      <c r="BB2641" t="n">
        <v>197359</v>
      </c>
      <c r="BC2641" t="n">
        <v>9.992374985284901</v>
      </c>
      <c r="BD2641" t="n">
        <v>53.545990437754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92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1031</v>
      </c>
      <c r="F2642" t="n">
        <v>4944738</v>
      </c>
      <c r="G2642" t="s">
        <v>74</v>
      </c>
      <c r="H2642" t="s">
        <v>75</v>
      </c>
      <c r="I2642" t="s"/>
      <c r="J2642" t="s">
        <v>74</v>
      </c>
      <c r="K2642" t="n">
        <v>166</v>
      </c>
      <c r="L2642" t="s">
        <v>76</v>
      </c>
      <c r="M2642" t="s"/>
      <c r="N2642" t="s">
        <v>117</v>
      </c>
      <c r="O2642" t="s">
        <v>78</v>
      </c>
      <c r="P2642" t="s">
        <v>1033</v>
      </c>
      <c r="Q2642" t="s"/>
      <c r="R2642" t="s">
        <v>80</v>
      </c>
      <c r="S2642" t="s">
        <v>160</v>
      </c>
      <c r="T2642" t="s">
        <v>82</v>
      </c>
      <c r="U2642" t="s"/>
      <c r="V2642" t="s">
        <v>83</v>
      </c>
      <c r="W2642" t="s">
        <v>94</v>
      </c>
      <c r="X2642" t="s"/>
      <c r="Y2642" t="s">
        <v>85</v>
      </c>
      <c r="Z2642">
        <f>HYPERLINK("https://hotelmonitor-cachepage.eclerx.com/savepage/tk_15439114918442328_sr_2152.html","info")</f>
        <v/>
      </c>
      <c r="AA2642" t="n">
        <v>555242</v>
      </c>
      <c r="AB2642" t="s"/>
      <c r="AC2642" t="s"/>
      <c r="AD2642" t="s">
        <v>86</v>
      </c>
      <c r="AE2642" t="s"/>
      <c r="AF2642" t="s"/>
      <c r="AG2642" t="s"/>
      <c r="AH2642" t="s"/>
      <c r="AI2642" t="s"/>
      <c r="AJ2642" t="s"/>
      <c r="AK2642" t="s">
        <v>87</v>
      </c>
      <c r="AL2642" t="s"/>
      <c r="AM2642" t="s"/>
      <c r="AN2642" t="s">
        <v>87</v>
      </c>
      <c r="AO2642" t="s"/>
      <c r="AP2642" t="n">
        <v>23</v>
      </c>
      <c r="AQ2642" t="s">
        <v>88</v>
      </c>
      <c r="AR2642" t="s">
        <v>103</v>
      </c>
      <c r="AS2642" t="s"/>
      <c r="AT2642" t="s">
        <v>90</v>
      </c>
      <c r="AU2642" t="s"/>
      <c r="AV2642" t="s"/>
      <c r="AW2642" t="s"/>
      <c r="AX2642" t="s"/>
      <c r="AY2642" t="n">
        <v>4758529</v>
      </c>
      <c r="AZ2642" t="s">
        <v>1034</v>
      </c>
      <c r="BA2642" t="s"/>
      <c r="BB2642" t="n">
        <v>197359</v>
      </c>
      <c r="BC2642" t="n">
        <v>9.992374985284901</v>
      </c>
      <c r="BD2642" t="n">
        <v>53.545990437754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92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1031</v>
      </c>
      <c r="F2643" t="n">
        <v>4944738</v>
      </c>
      <c r="G2643" t="s">
        <v>74</v>
      </c>
      <c r="H2643" t="s">
        <v>75</v>
      </c>
      <c r="I2643" t="s"/>
      <c r="J2643" t="s">
        <v>74</v>
      </c>
      <c r="K2643" t="n">
        <v>175</v>
      </c>
      <c r="L2643" t="s">
        <v>76</v>
      </c>
      <c r="M2643" t="s"/>
      <c r="N2643" t="s">
        <v>1037</v>
      </c>
      <c r="O2643" t="s">
        <v>78</v>
      </c>
      <c r="P2643" t="s">
        <v>1033</v>
      </c>
      <c r="Q2643" t="s"/>
      <c r="R2643" t="s">
        <v>80</v>
      </c>
      <c r="S2643" t="s">
        <v>489</v>
      </c>
      <c r="T2643" t="s">
        <v>82</v>
      </c>
      <c r="U2643" t="s"/>
      <c r="V2643" t="s">
        <v>83</v>
      </c>
      <c r="W2643" t="s">
        <v>94</v>
      </c>
      <c r="X2643" t="s"/>
      <c r="Y2643" t="s">
        <v>85</v>
      </c>
      <c r="Z2643">
        <f>HYPERLINK("https://hotelmonitor-cachepage.eclerx.com/savepage/tk_15439114918442328_sr_2152.html","info")</f>
        <v/>
      </c>
      <c r="AA2643" t="n">
        <v>555242</v>
      </c>
      <c r="AB2643" t="s"/>
      <c r="AC2643" t="s"/>
      <c r="AD2643" t="s">
        <v>86</v>
      </c>
      <c r="AE2643" t="s"/>
      <c r="AF2643" t="s"/>
      <c r="AG2643" t="s"/>
      <c r="AH2643" t="s"/>
      <c r="AI2643" t="s"/>
      <c r="AJ2643" t="s"/>
      <c r="AK2643" t="s">
        <v>87</v>
      </c>
      <c r="AL2643" t="s"/>
      <c r="AM2643" t="s"/>
      <c r="AN2643" t="s">
        <v>87</v>
      </c>
      <c r="AO2643" t="s"/>
      <c r="AP2643" t="n">
        <v>23</v>
      </c>
      <c r="AQ2643" t="s">
        <v>88</v>
      </c>
      <c r="AR2643" t="s">
        <v>103</v>
      </c>
      <c r="AS2643" t="s"/>
      <c r="AT2643" t="s">
        <v>90</v>
      </c>
      <c r="AU2643" t="s"/>
      <c r="AV2643" t="s"/>
      <c r="AW2643" t="s"/>
      <c r="AX2643" t="s"/>
      <c r="AY2643" t="n">
        <v>4758529</v>
      </c>
      <c r="AZ2643" t="s">
        <v>1034</v>
      </c>
      <c r="BA2643" t="s"/>
      <c r="BB2643" t="n">
        <v>197359</v>
      </c>
      <c r="BC2643" t="n">
        <v>9.992374985284901</v>
      </c>
      <c r="BD2643" t="n">
        <v>53.545990437754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92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1031</v>
      </c>
      <c r="F2644" t="n">
        <v>4944738</v>
      </c>
      <c r="G2644" t="s">
        <v>74</v>
      </c>
      <c r="H2644" t="s">
        <v>75</v>
      </c>
      <c r="I2644" t="s"/>
      <c r="J2644" t="s">
        <v>74</v>
      </c>
      <c r="K2644" t="n">
        <v>175</v>
      </c>
      <c r="L2644" t="s">
        <v>76</v>
      </c>
      <c r="M2644" t="s"/>
      <c r="N2644" t="s">
        <v>1037</v>
      </c>
      <c r="O2644" t="s">
        <v>78</v>
      </c>
      <c r="P2644" t="s">
        <v>1033</v>
      </c>
      <c r="Q2644" t="s"/>
      <c r="R2644" t="s">
        <v>80</v>
      </c>
      <c r="S2644" t="s">
        <v>489</v>
      </c>
      <c r="T2644" t="s">
        <v>82</v>
      </c>
      <c r="U2644" t="s"/>
      <c r="V2644" t="s">
        <v>83</v>
      </c>
      <c r="W2644" t="s">
        <v>94</v>
      </c>
      <c r="X2644" t="s"/>
      <c r="Y2644" t="s">
        <v>85</v>
      </c>
      <c r="Z2644">
        <f>HYPERLINK("https://hotelmonitor-cachepage.eclerx.com/savepage/tk_15439114918442328_sr_2152.html","info")</f>
        <v/>
      </c>
      <c r="AA2644" t="n">
        <v>555242</v>
      </c>
      <c r="AB2644" t="s"/>
      <c r="AC2644" t="s"/>
      <c r="AD2644" t="s">
        <v>86</v>
      </c>
      <c r="AE2644" t="s"/>
      <c r="AF2644" t="s"/>
      <c r="AG2644" t="s"/>
      <c r="AH2644" t="s"/>
      <c r="AI2644" t="s"/>
      <c r="AJ2644" t="s"/>
      <c r="AK2644" t="s">
        <v>87</v>
      </c>
      <c r="AL2644" t="s"/>
      <c r="AM2644" t="s"/>
      <c r="AN2644" t="s">
        <v>87</v>
      </c>
      <c r="AO2644" t="s"/>
      <c r="AP2644" t="n">
        <v>23</v>
      </c>
      <c r="AQ2644" t="s">
        <v>88</v>
      </c>
      <c r="AR2644" t="s">
        <v>414</v>
      </c>
      <c r="AS2644" t="s"/>
      <c r="AT2644" t="s">
        <v>90</v>
      </c>
      <c r="AU2644" t="s"/>
      <c r="AV2644" t="s"/>
      <c r="AW2644" t="s"/>
      <c r="AX2644" t="s"/>
      <c r="AY2644" t="n">
        <v>4758529</v>
      </c>
      <c r="AZ2644" t="s">
        <v>1034</v>
      </c>
      <c r="BA2644" t="s"/>
      <c r="BB2644" t="n">
        <v>197359</v>
      </c>
      <c r="BC2644" t="n">
        <v>9.992374985284901</v>
      </c>
      <c r="BD2644" t="n">
        <v>53.545990437754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92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1031</v>
      </c>
      <c r="F2645" t="n">
        <v>4944738</v>
      </c>
      <c r="G2645" t="s">
        <v>74</v>
      </c>
      <c r="H2645" t="s">
        <v>75</v>
      </c>
      <c r="I2645" t="s"/>
      <c r="J2645" t="s">
        <v>74</v>
      </c>
      <c r="K2645" t="n">
        <v>176</v>
      </c>
      <c r="L2645" t="s">
        <v>76</v>
      </c>
      <c r="M2645" t="s"/>
      <c r="N2645" t="s">
        <v>1078</v>
      </c>
      <c r="O2645" t="s">
        <v>78</v>
      </c>
      <c r="P2645" t="s">
        <v>1033</v>
      </c>
      <c r="Q2645" t="s"/>
      <c r="R2645" t="s">
        <v>80</v>
      </c>
      <c r="S2645" t="s">
        <v>374</v>
      </c>
      <c r="T2645" t="s">
        <v>82</v>
      </c>
      <c r="U2645" t="s"/>
      <c r="V2645" t="s">
        <v>83</v>
      </c>
      <c r="W2645" t="s">
        <v>84</v>
      </c>
      <c r="X2645" t="s"/>
      <c r="Y2645" t="s">
        <v>85</v>
      </c>
      <c r="Z2645">
        <f>HYPERLINK("https://hotelmonitor-cachepage.eclerx.com/savepage/tk_15439114918442328_sr_2152.html","info")</f>
        <v/>
      </c>
      <c r="AA2645" t="n">
        <v>555242</v>
      </c>
      <c r="AB2645" t="s"/>
      <c r="AC2645" t="s"/>
      <c r="AD2645" t="s">
        <v>86</v>
      </c>
      <c r="AE2645" t="s"/>
      <c r="AF2645" t="s"/>
      <c r="AG2645" t="s"/>
      <c r="AH2645" t="s"/>
      <c r="AI2645" t="s"/>
      <c r="AJ2645" t="s"/>
      <c r="AK2645" t="s">
        <v>87</v>
      </c>
      <c r="AL2645" t="s"/>
      <c r="AM2645" t="s"/>
      <c r="AN2645" t="s">
        <v>87</v>
      </c>
      <c r="AO2645" t="s"/>
      <c r="AP2645" t="n">
        <v>23</v>
      </c>
      <c r="AQ2645" t="s">
        <v>88</v>
      </c>
      <c r="AR2645" t="s">
        <v>110</v>
      </c>
      <c r="AS2645" t="s"/>
      <c r="AT2645" t="s">
        <v>90</v>
      </c>
      <c r="AU2645" t="s"/>
      <c r="AV2645" t="s"/>
      <c r="AW2645" t="s"/>
      <c r="AX2645" t="s"/>
      <c r="AY2645" t="n">
        <v>4758529</v>
      </c>
      <c r="AZ2645" t="s">
        <v>1034</v>
      </c>
      <c r="BA2645" t="s"/>
      <c r="BB2645" t="n">
        <v>197359</v>
      </c>
      <c r="BC2645" t="n">
        <v>9.992374985284901</v>
      </c>
      <c r="BD2645" t="n">
        <v>53.545990437754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92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1031</v>
      </c>
      <c r="F2646" t="n">
        <v>4944738</v>
      </c>
      <c r="G2646" t="s">
        <v>74</v>
      </c>
      <c r="H2646" t="s">
        <v>75</v>
      </c>
      <c r="I2646" t="s"/>
      <c r="J2646" t="s">
        <v>74</v>
      </c>
      <c r="K2646" t="n">
        <v>179</v>
      </c>
      <c r="L2646" t="s">
        <v>76</v>
      </c>
      <c r="M2646" t="s"/>
      <c r="N2646" t="s">
        <v>1078</v>
      </c>
      <c r="O2646" t="s">
        <v>78</v>
      </c>
      <c r="P2646" t="s">
        <v>1033</v>
      </c>
      <c r="Q2646" t="s"/>
      <c r="R2646" t="s">
        <v>80</v>
      </c>
      <c r="S2646" t="s">
        <v>424</v>
      </c>
      <c r="T2646" t="s">
        <v>82</v>
      </c>
      <c r="U2646" t="s"/>
      <c r="V2646" t="s">
        <v>83</v>
      </c>
      <c r="W2646" t="s">
        <v>84</v>
      </c>
      <c r="X2646" t="s"/>
      <c r="Y2646" t="s">
        <v>85</v>
      </c>
      <c r="Z2646">
        <f>HYPERLINK("https://hotelmonitor-cachepage.eclerx.com/savepage/tk_15439114918442328_sr_2152.html","info")</f>
        <v/>
      </c>
      <c r="AA2646" t="n">
        <v>555242</v>
      </c>
      <c r="AB2646" t="s"/>
      <c r="AC2646" t="s"/>
      <c r="AD2646" t="s">
        <v>86</v>
      </c>
      <c r="AE2646" t="s"/>
      <c r="AF2646" t="s"/>
      <c r="AG2646" t="s"/>
      <c r="AH2646" t="s"/>
      <c r="AI2646" t="s"/>
      <c r="AJ2646" t="s"/>
      <c r="AK2646" t="s">
        <v>87</v>
      </c>
      <c r="AL2646" t="s"/>
      <c r="AM2646" t="s"/>
      <c r="AN2646" t="s">
        <v>87</v>
      </c>
      <c r="AO2646" t="s"/>
      <c r="AP2646" t="n">
        <v>23</v>
      </c>
      <c r="AQ2646" t="s">
        <v>88</v>
      </c>
      <c r="AR2646" t="s">
        <v>116</v>
      </c>
      <c r="AS2646" t="s"/>
      <c r="AT2646" t="s">
        <v>90</v>
      </c>
      <c r="AU2646" t="s"/>
      <c r="AV2646" t="s"/>
      <c r="AW2646" t="s"/>
      <c r="AX2646" t="s"/>
      <c r="AY2646" t="n">
        <v>4758529</v>
      </c>
      <c r="AZ2646" t="s">
        <v>1034</v>
      </c>
      <c r="BA2646" t="s"/>
      <c r="BB2646" t="n">
        <v>197359</v>
      </c>
      <c r="BC2646" t="n">
        <v>9.992374985284901</v>
      </c>
      <c r="BD2646" t="n">
        <v>53.545990437754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92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1031</v>
      </c>
      <c r="F2647" t="n">
        <v>4944738</v>
      </c>
      <c r="G2647" t="s">
        <v>74</v>
      </c>
      <c r="H2647" t="s">
        <v>75</v>
      </c>
      <c r="I2647" t="s"/>
      <c r="J2647" t="s">
        <v>74</v>
      </c>
      <c r="K2647" t="n">
        <v>185</v>
      </c>
      <c r="L2647" t="s">
        <v>76</v>
      </c>
      <c r="M2647" t="s"/>
      <c r="N2647" t="s">
        <v>117</v>
      </c>
      <c r="O2647" t="s">
        <v>78</v>
      </c>
      <c r="P2647" t="s">
        <v>1033</v>
      </c>
      <c r="Q2647" t="s"/>
      <c r="R2647" t="s">
        <v>80</v>
      </c>
      <c r="S2647" t="s">
        <v>538</v>
      </c>
      <c r="T2647" t="s">
        <v>82</v>
      </c>
      <c r="U2647" t="s"/>
      <c r="V2647" t="s">
        <v>83</v>
      </c>
      <c r="W2647" t="s">
        <v>94</v>
      </c>
      <c r="X2647" t="s"/>
      <c r="Y2647" t="s">
        <v>85</v>
      </c>
      <c r="Z2647">
        <f>HYPERLINK("https://hotelmonitor-cachepage.eclerx.com/savepage/tk_15439114918442328_sr_2152.html","info")</f>
        <v/>
      </c>
      <c r="AA2647" t="n">
        <v>555242</v>
      </c>
      <c r="AB2647" t="s"/>
      <c r="AC2647" t="s"/>
      <c r="AD2647" t="s">
        <v>86</v>
      </c>
      <c r="AE2647" t="s"/>
      <c r="AF2647" t="s"/>
      <c r="AG2647" t="s"/>
      <c r="AH2647" t="s"/>
      <c r="AI2647" t="s"/>
      <c r="AJ2647" t="s"/>
      <c r="AK2647" t="s">
        <v>87</v>
      </c>
      <c r="AL2647" t="s"/>
      <c r="AM2647" t="s"/>
      <c r="AN2647" t="s">
        <v>87</v>
      </c>
      <c r="AO2647" t="s"/>
      <c r="AP2647" t="n">
        <v>23</v>
      </c>
      <c r="AQ2647" t="s">
        <v>88</v>
      </c>
      <c r="AR2647" t="s">
        <v>103</v>
      </c>
      <c r="AS2647" t="s"/>
      <c r="AT2647" t="s">
        <v>90</v>
      </c>
      <c r="AU2647" t="s"/>
      <c r="AV2647" t="s"/>
      <c r="AW2647" t="s"/>
      <c r="AX2647" t="s"/>
      <c r="AY2647" t="n">
        <v>4758529</v>
      </c>
      <c r="AZ2647" t="s">
        <v>1034</v>
      </c>
      <c r="BA2647" t="s"/>
      <c r="BB2647" t="n">
        <v>197359</v>
      </c>
      <c r="BC2647" t="n">
        <v>9.992374985284901</v>
      </c>
      <c r="BD2647" t="n">
        <v>53.545990437754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92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1031</v>
      </c>
      <c r="F2648" t="n">
        <v>4944738</v>
      </c>
      <c r="G2648" t="s">
        <v>74</v>
      </c>
      <c r="H2648" t="s">
        <v>75</v>
      </c>
      <c r="I2648" t="s"/>
      <c r="J2648" t="s">
        <v>74</v>
      </c>
      <c r="K2648" t="n">
        <v>193</v>
      </c>
      <c r="L2648" t="s">
        <v>76</v>
      </c>
      <c r="M2648" t="s"/>
      <c r="N2648" t="s">
        <v>1038</v>
      </c>
      <c r="O2648" t="s">
        <v>78</v>
      </c>
      <c r="P2648" t="s">
        <v>1033</v>
      </c>
      <c r="Q2648" t="s"/>
      <c r="R2648" t="s">
        <v>80</v>
      </c>
      <c r="S2648" t="s">
        <v>188</v>
      </c>
      <c r="T2648" t="s">
        <v>82</v>
      </c>
      <c r="U2648" t="s"/>
      <c r="V2648" t="s">
        <v>83</v>
      </c>
      <c r="W2648" t="s">
        <v>94</v>
      </c>
      <c r="X2648" t="s"/>
      <c r="Y2648" t="s">
        <v>85</v>
      </c>
      <c r="Z2648">
        <f>HYPERLINK("https://hotelmonitor-cachepage.eclerx.com/savepage/tk_15439114918442328_sr_2152.html","info")</f>
        <v/>
      </c>
      <c r="AA2648" t="n">
        <v>555242</v>
      </c>
      <c r="AB2648" t="s"/>
      <c r="AC2648" t="s"/>
      <c r="AD2648" t="s">
        <v>86</v>
      </c>
      <c r="AE2648" t="s"/>
      <c r="AF2648" t="s"/>
      <c r="AG2648" t="s"/>
      <c r="AH2648" t="s"/>
      <c r="AI2648" t="s"/>
      <c r="AJ2648" t="s"/>
      <c r="AK2648" t="s">
        <v>87</v>
      </c>
      <c r="AL2648" t="s"/>
      <c r="AM2648" t="s"/>
      <c r="AN2648" t="s">
        <v>87</v>
      </c>
      <c r="AO2648" t="s"/>
      <c r="AP2648" t="n">
        <v>23</v>
      </c>
      <c r="AQ2648" t="s">
        <v>88</v>
      </c>
      <c r="AR2648" t="s">
        <v>103</v>
      </c>
      <c r="AS2648" t="s"/>
      <c r="AT2648" t="s">
        <v>90</v>
      </c>
      <c r="AU2648" t="s"/>
      <c r="AV2648" t="s"/>
      <c r="AW2648" t="s"/>
      <c r="AX2648" t="s"/>
      <c r="AY2648" t="n">
        <v>4758529</v>
      </c>
      <c r="AZ2648" t="s">
        <v>1034</v>
      </c>
      <c r="BA2648" t="s"/>
      <c r="BB2648" t="n">
        <v>197359</v>
      </c>
      <c r="BC2648" t="n">
        <v>9.992374985284901</v>
      </c>
      <c r="BD2648" t="n">
        <v>53.545990437754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92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1031</v>
      </c>
      <c r="F2649" t="n">
        <v>4944738</v>
      </c>
      <c r="G2649" t="s">
        <v>74</v>
      </c>
      <c r="H2649" t="s">
        <v>75</v>
      </c>
      <c r="I2649" t="s"/>
      <c r="J2649" t="s">
        <v>74</v>
      </c>
      <c r="K2649" t="n">
        <v>193</v>
      </c>
      <c r="L2649" t="s">
        <v>76</v>
      </c>
      <c r="M2649" t="s"/>
      <c r="N2649" t="s">
        <v>1038</v>
      </c>
      <c r="O2649" t="s">
        <v>78</v>
      </c>
      <c r="P2649" t="s">
        <v>1033</v>
      </c>
      <c r="Q2649" t="s"/>
      <c r="R2649" t="s">
        <v>80</v>
      </c>
      <c r="S2649" t="s">
        <v>188</v>
      </c>
      <c r="T2649" t="s">
        <v>82</v>
      </c>
      <c r="U2649" t="s"/>
      <c r="V2649" t="s">
        <v>83</v>
      </c>
      <c r="W2649" t="s">
        <v>94</v>
      </c>
      <c r="X2649" t="s"/>
      <c r="Y2649" t="s">
        <v>85</v>
      </c>
      <c r="Z2649">
        <f>HYPERLINK("https://hotelmonitor-cachepage.eclerx.com/savepage/tk_15439114918442328_sr_2152.html","info")</f>
        <v/>
      </c>
      <c r="AA2649" t="n">
        <v>555242</v>
      </c>
      <c r="AB2649" t="s"/>
      <c r="AC2649" t="s"/>
      <c r="AD2649" t="s">
        <v>86</v>
      </c>
      <c r="AE2649" t="s"/>
      <c r="AF2649" t="s"/>
      <c r="AG2649" t="s"/>
      <c r="AH2649" t="s"/>
      <c r="AI2649" t="s"/>
      <c r="AJ2649" t="s"/>
      <c r="AK2649" t="s">
        <v>87</v>
      </c>
      <c r="AL2649" t="s"/>
      <c r="AM2649" t="s"/>
      <c r="AN2649" t="s">
        <v>87</v>
      </c>
      <c r="AO2649" t="s"/>
      <c r="AP2649" t="n">
        <v>23</v>
      </c>
      <c r="AQ2649" t="s">
        <v>88</v>
      </c>
      <c r="AR2649" t="s">
        <v>414</v>
      </c>
      <c r="AS2649" t="s"/>
      <c r="AT2649" t="s">
        <v>90</v>
      </c>
      <c r="AU2649" t="s"/>
      <c r="AV2649" t="s"/>
      <c r="AW2649" t="s"/>
      <c r="AX2649" t="s"/>
      <c r="AY2649" t="n">
        <v>4758529</v>
      </c>
      <c r="AZ2649" t="s">
        <v>1034</v>
      </c>
      <c r="BA2649" t="s"/>
      <c r="BB2649" t="n">
        <v>197359</v>
      </c>
      <c r="BC2649" t="n">
        <v>9.992374985284901</v>
      </c>
      <c r="BD2649" t="n">
        <v>53.545990437754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92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1031</v>
      </c>
      <c r="F2650" t="n">
        <v>4944738</v>
      </c>
      <c r="G2650" t="s">
        <v>74</v>
      </c>
      <c r="H2650" t="s">
        <v>75</v>
      </c>
      <c r="I2650" t="s"/>
      <c r="J2650" t="s">
        <v>74</v>
      </c>
      <c r="K2650" t="n">
        <v>195</v>
      </c>
      <c r="L2650" t="s">
        <v>76</v>
      </c>
      <c r="M2650" t="s"/>
      <c r="N2650" t="s">
        <v>117</v>
      </c>
      <c r="O2650" t="s">
        <v>78</v>
      </c>
      <c r="P2650" t="s">
        <v>1033</v>
      </c>
      <c r="Q2650" t="s"/>
      <c r="R2650" t="s">
        <v>80</v>
      </c>
      <c r="S2650" t="s">
        <v>886</v>
      </c>
      <c r="T2650" t="s">
        <v>82</v>
      </c>
      <c r="U2650" t="s"/>
      <c r="V2650" t="s">
        <v>83</v>
      </c>
      <c r="W2650" t="s">
        <v>84</v>
      </c>
      <c r="X2650" t="s"/>
      <c r="Y2650" t="s">
        <v>85</v>
      </c>
      <c r="Z2650">
        <f>HYPERLINK("https://hotelmonitor-cachepage.eclerx.com/savepage/tk_15439114918442328_sr_2152.html","info")</f>
        <v/>
      </c>
      <c r="AA2650" t="n">
        <v>555242</v>
      </c>
      <c r="AB2650" t="s"/>
      <c r="AC2650" t="s"/>
      <c r="AD2650" t="s">
        <v>86</v>
      </c>
      <c r="AE2650" t="s"/>
      <c r="AF2650" t="s"/>
      <c r="AG2650" t="s"/>
      <c r="AH2650" t="s"/>
      <c r="AI2650" t="s"/>
      <c r="AJ2650" t="s"/>
      <c r="AK2650" t="s">
        <v>87</v>
      </c>
      <c r="AL2650" t="s"/>
      <c r="AM2650" t="s"/>
      <c r="AN2650" t="s">
        <v>87</v>
      </c>
      <c r="AO2650" t="s"/>
      <c r="AP2650" t="n">
        <v>23</v>
      </c>
      <c r="AQ2650" t="s">
        <v>88</v>
      </c>
      <c r="AR2650" t="s">
        <v>103</v>
      </c>
      <c r="AS2650" t="s"/>
      <c r="AT2650" t="s">
        <v>90</v>
      </c>
      <c r="AU2650" t="s"/>
      <c r="AV2650" t="s"/>
      <c r="AW2650" t="s"/>
      <c r="AX2650" t="s"/>
      <c r="AY2650" t="n">
        <v>4758529</v>
      </c>
      <c r="AZ2650" t="s">
        <v>1034</v>
      </c>
      <c r="BA2650" t="s"/>
      <c r="BB2650" t="n">
        <v>197359</v>
      </c>
      <c r="BC2650" t="n">
        <v>9.992374985284901</v>
      </c>
      <c r="BD2650" t="n">
        <v>53.545990437754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92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1031</v>
      </c>
      <c r="F2651" t="n">
        <v>4944738</v>
      </c>
      <c r="G2651" t="s">
        <v>74</v>
      </c>
      <c r="H2651" t="s">
        <v>75</v>
      </c>
      <c r="I2651" t="s"/>
      <c r="J2651" t="s">
        <v>74</v>
      </c>
      <c r="K2651" t="n">
        <v>199</v>
      </c>
      <c r="L2651" t="s">
        <v>76</v>
      </c>
      <c r="M2651" t="s"/>
      <c r="N2651" t="s">
        <v>1032</v>
      </c>
      <c r="O2651" t="s">
        <v>78</v>
      </c>
      <c r="P2651" t="s">
        <v>1033</v>
      </c>
      <c r="Q2651" t="s"/>
      <c r="R2651" t="s">
        <v>80</v>
      </c>
      <c r="S2651" t="s">
        <v>171</v>
      </c>
      <c r="T2651" t="s">
        <v>82</v>
      </c>
      <c r="U2651" t="s"/>
      <c r="V2651" t="s">
        <v>83</v>
      </c>
      <c r="W2651" t="s">
        <v>84</v>
      </c>
      <c r="X2651" t="s"/>
      <c r="Y2651" t="s">
        <v>85</v>
      </c>
      <c r="Z2651">
        <f>HYPERLINK("https://hotelmonitor-cachepage.eclerx.com/savepage/tk_15439114918442328_sr_2152.html","info")</f>
        <v/>
      </c>
      <c r="AA2651" t="n">
        <v>555242</v>
      </c>
      <c r="AB2651" t="s"/>
      <c r="AC2651" t="s"/>
      <c r="AD2651" t="s">
        <v>86</v>
      </c>
      <c r="AE2651" t="s"/>
      <c r="AF2651" t="s"/>
      <c r="AG2651" t="s"/>
      <c r="AH2651" t="s"/>
      <c r="AI2651" t="s"/>
      <c r="AJ2651" t="s"/>
      <c r="AK2651" t="s">
        <v>87</v>
      </c>
      <c r="AL2651" t="s"/>
      <c r="AM2651" t="s"/>
      <c r="AN2651" t="s">
        <v>87</v>
      </c>
      <c r="AO2651" t="s"/>
      <c r="AP2651" t="n">
        <v>23</v>
      </c>
      <c r="AQ2651" t="s">
        <v>88</v>
      </c>
      <c r="AR2651" t="s">
        <v>110</v>
      </c>
      <c r="AS2651" t="s"/>
      <c r="AT2651" t="s">
        <v>90</v>
      </c>
      <c r="AU2651" t="s"/>
      <c r="AV2651" t="s"/>
      <c r="AW2651" t="s"/>
      <c r="AX2651" t="s"/>
      <c r="AY2651" t="n">
        <v>4758529</v>
      </c>
      <c r="AZ2651" t="s">
        <v>1034</v>
      </c>
      <c r="BA2651" t="s"/>
      <c r="BB2651" t="n">
        <v>197359</v>
      </c>
      <c r="BC2651" t="n">
        <v>9.992374985284901</v>
      </c>
      <c r="BD2651" t="n">
        <v>53.545990437754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92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1031</v>
      </c>
      <c r="F2652" t="n">
        <v>4944738</v>
      </c>
      <c r="G2652" t="s">
        <v>74</v>
      </c>
      <c r="H2652" t="s">
        <v>75</v>
      </c>
      <c r="I2652" t="s"/>
      <c r="J2652" t="s">
        <v>74</v>
      </c>
      <c r="K2652" t="n">
        <v>203</v>
      </c>
      <c r="L2652" t="s">
        <v>76</v>
      </c>
      <c r="M2652" t="s"/>
      <c r="N2652" t="s">
        <v>1032</v>
      </c>
      <c r="O2652" t="s">
        <v>78</v>
      </c>
      <c r="P2652" t="s">
        <v>1033</v>
      </c>
      <c r="Q2652" t="s"/>
      <c r="R2652" t="s">
        <v>80</v>
      </c>
      <c r="S2652" t="s">
        <v>506</v>
      </c>
      <c r="T2652" t="s">
        <v>82</v>
      </c>
      <c r="U2652" t="s"/>
      <c r="V2652" t="s">
        <v>83</v>
      </c>
      <c r="W2652" t="s">
        <v>84</v>
      </c>
      <c r="X2652" t="s"/>
      <c r="Y2652" t="s">
        <v>85</v>
      </c>
      <c r="Z2652">
        <f>HYPERLINK("https://hotelmonitor-cachepage.eclerx.com/savepage/tk_15439114918442328_sr_2152.html","info")</f>
        <v/>
      </c>
      <c r="AA2652" t="n">
        <v>555242</v>
      </c>
      <c r="AB2652" t="s"/>
      <c r="AC2652" t="s"/>
      <c r="AD2652" t="s">
        <v>86</v>
      </c>
      <c r="AE2652" t="s"/>
      <c r="AF2652" t="s"/>
      <c r="AG2652" t="s"/>
      <c r="AH2652" t="s"/>
      <c r="AI2652" t="s"/>
      <c r="AJ2652" t="s"/>
      <c r="AK2652" t="s">
        <v>87</v>
      </c>
      <c r="AL2652" t="s"/>
      <c r="AM2652" t="s"/>
      <c r="AN2652" t="s">
        <v>87</v>
      </c>
      <c r="AO2652" t="s"/>
      <c r="AP2652" t="n">
        <v>23</v>
      </c>
      <c r="AQ2652" t="s">
        <v>88</v>
      </c>
      <c r="AR2652" t="s">
        <v>116</v>
      </c>
      <c r="AS2652" t="s"/>
      <c r="AT2652" t="s">
        <v>90</v>
      </c>
      <c r="AU2652" t="s"/>
      <c r="AV2652" t="s"/>
      <c r="AW2652" t="s"/>
      <c r="AX2652" t="s"/>
      <c r="AY2652" t="n">
        <v>4758529</v>
      </c>
      <c r="AZ2652" t="s">
        <v>1034</v>
      </c>
      <c r="BA2652" t="s"/>
      <c r="BB2652" t="n">
        <v>197359</v>
      </c>
      <c r="BC2652" t="n">
        <v>9.992374985284901</v>
      </c>
      <c r="BD2652" t="n">
        <v>53.545990437754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92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1031</v>
      </c>
      <c r="F2653" t="n">
        <v>4944738</v>
      </c>
      <c r="G2653" t="s">
        <v>74</v>
      </c>
      <c r="H2653" t="s">
        <v>75</v>
      </c>
      <c r="I2653" t="s"/>
      <c r="J2653" t="s">
        <v>74</v>
      </c>
      <c r="K2653" t="n">
        <v>211</v>
      </c>
      <c r="L2653" t="s">
        <v>76</v>
      </c>
      <c r="M2653" t="s"/>
      <c r="N2653" t="s">
        <v>117</v>
      </c>
      <c r="O2653" t="s">
        <v>78</v>
      </c>
      <c r="P2653" t="s">
        <v>1033</v>
      </c>
      <c r="Q2653" t="s"/>
      <c r="R2653" t="s">
        <v>80</v>
      </c>
      <c r="S2653" t="s">
        <v>493</v>
      </c>
      <c r="T2653" t="s">
        <v>82</v>
      </c>
      <c r="U2653" t="s"/>
      <c r="V2653" t="s">
        <v>83</v>
      </c>
      <c r="W2653" t="s">
        <v>84</v>
      </c>
      <c r="X2653" t="s"/>
      <c r="Y2653" t="s">
        <v>85</v>
      </c>
      <c r="Z2653">
        <f>HYPERLINK("https://hotelmonitor-cachepage.eclerx.com/savepage/tk_15439114918442328_sr_2152.html","info")</f>
        <v/>
      </c>
      <c r="AA2653" t="n">
        <v>555242</v>
      </c>
      <c r="AB2653" t="s"/>
      <c r="AC2653" t="s"/>
      <c r="AD2653" t="s">
        <v>86</v>
      </c>
      <c r="AE2653" t="s"/>
      <c r="AF2653" t="s"/>
      <c r="AG2653" t="s"/>
      <c r="AH2653" t="s"/>
      <c r="AI2653" t="s"/>
      <c r="AJ2653" t="s"/>
      <c r="AK2653" t="s">
        <v>87</v>
      </c>
      <c r="AL2653" t="s"/>
      <c r="AM2653" t="s"/>
      <c r="AN2653" t="s">
        <v>87</v>
      </c>
      <c r="AO2653" t="s"/>
      <c r="AP2653" t="n">
        <v>23</v>
      </c>
      <c r="AQ2653" t="s">
        <v>88</v>
      </c>
      <c r="AR2653" t="s">
        <v>103</v>
      </c>
      <c r="AS2653" t="s"/>
      <c r="AT2653" t="s">
        <v>90</v>
      </c>
      <c r="AU2653" t="s"/>
      <c r="AV2653" t="s"/>
      <c r="AW2653" t="s"/>
      <c r="AX2653" t="s"/>
      <c r="AY2653" t="n">
        <v>4758529</v>
      </c>
      <c r="AZ2653" t="s">
        <v>1034</v>
      </c>
      <c r="BA2653" t="s"/>
      <c r="BB2653" t="n">
        <v>197359</v>
      </c>
      <c r="BC2653" t="n">
        <v>9.992374985284901</v>
      </c>
      <c r="BD2653" t="n">
        <v>53.545990437754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92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1031</v>
      </c>
      <c r="F2654" t="n">
        <v>4944738</v>
      </c>
      <c r="G2654" t="s">
        <v>74</v>
      </c>
      <c r="H2654" t="s">
        <v>75</v>
      </c>
      <c r="I2654" t="s"/>
      <c r="J2654" t="s">
        <v>74</v>
      </c>
      <c r="K2654" t="n">
        <v>212</v>
      </c>
      <c r="L2654" t="s">
        <v>76</v>
      </c>
      <c r="M2654" t="s"/>
      <c r="N2654" t="s">
        <v>117</v>
      </c>
      <c r="O2654" t="s">
        <v>78</v>
      </c>
      <c r="P2654" t="s">
        <v>1033</v>
      </c>
      <c r="Q2654" t="s"/>
      <c r="R2654" t="s">
        <v>80</v>
      </c>
      <c r="S2654" t="s">
        <v>303</v>
      </c>
      <c r="T2654" t="s">
        <v>82</v>
      </c>
      <c r="U2654" t="s"/>
      <c r="V2654" t="s">
        <v>83</v>
      </c>
      <c r="W2654" t="s">
        <v>84</v>
      </c>
      <c r="X2654" t="s"/>
      <c r="Y2654" t="s">
        <v>85</v>
      </c>
      <c r="Z2654">
        <f>HYPERLINK("https://hotelmonitor-cachepage.eclerx.com/savepage/tk_15439114918442328_sr_2152.html","info")</f>
        <v/>
      </c>
      <c r="AA2654" t="n">
        <v>555242</v>
      </c>
      <c r="AB2654" t="s"/>
      <c r="AC2654" t="s"/>
      <c r="AD2654" t="s">
        <v>86</v>
      </c>
      <c r="AE2654" t="s"/>
      <c r="AF2654" t="s"/>
      <c r="AG2654" t="s"/>
      <c r="AH2654" t="s"/>
      <c r="AI2654" t="s"/>
      <c r="AJ2654" t="s"/>
      <c r="AK2654" t="s">
        <v>87</v>
      </c>
      <c r="AL2654" t="s"/>
      <c r="AM2654" t="s"/>
      <c r="AN2654" t="s">
        <v>87</v>
      </c>
      <c r="AO2654" t="s"/>
      <c r="AP2654" t="n">
        <v>23</v>
      </c>
      <c r="AQ2654" t="s">
        <v>88</v>
      </c>
      <c r="AR2654" t="s">
        <v>103</v>
      </c>
      <c r="AS2654" t="s"/>
      <c r="AT2654" t="s">
        <v>90</v>
      </c>
      <c r="AU2654" t="s"/>
      <c r="AV2654" t="s"/>
      <c r="AW2654" t="s"/>
      <c r="AX2654" t="s"/>
      <c r="AY2654" t="n">
        <v>4758529</v>
      </c>
      <c r="AZ2654" t="s">
        <v>1034</v>
      </c>
      <c r="BA2654" t="s"/>
      <c r="BB2654" t="n">
        <v>197359</v>
      </c>
      <c r="BC2654" t="n">
        <v>9.992374985284901</v>
      </c>
      <c r="BD2654" t="n">
        <v>53.545990437754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92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1031</v>
      </c>
      <c r="F2655" t="n">
        <v>4944738</v>
      </c>
      <c r="G2655" t="s">
        <v>74</v>
      </c>
      <c r="H2655" t="s">
        <v>75</v>
      </c>
      <c r="I2655" t="s"/>
      <c r="J2655" t="s">
        <v>74</v>
      </c>
      <c r="K2655" t="n">
        <v>215</v>
      </c>
      <c r="L2655" t="s">
        <v>76</v>
      </c>
      <c r="M2655" t="s"/>
      <c r="N2655" t="s">
        <v>1036</v>
      </c>
      <c r="O2655" t="s">
        <v>78</v>
      </c>
      <c r="P2655" t="s">
        <v>1033</v>
      </c>
      <c r="Q2655" t="s"/>
      <c r="R2655" t="s">
        <v>80</v>
      </c>
      <c r="S2655" t="s">
        <v>392</v>
      </c>
      <c r="T2655" t="s">
        <v>82</v>
      </c>
      <c r="U2655" t="s"/>
      <c r="V2655" t="s">
        <v>83</v>
      </c>
      <c r="W2655" t="s">
        <v>84</v>
      </c>
      <c r="X2655" t="s"/>
      <c r="Y2655" t="s">
        <v>85</v>
      </c>
      <c r="Z2655">
        <f>HYPERLINK("https://hotelmonitor-cachepage.eclerx.com/savepage/tk_15439114918442328_sr_2152.html","info")</f>
        <v/>
      </c>
      <c r="AA2655" t="n">
        <v>555242</v>
      </c>
      <c r="AB2655" t="s"/>
      <c r="AC2655" t="s"/>
      <c r="AD2655" t="s">
        <v>86</v>
      </c>
      <c r="AE2655" t="s"/>
      <c r="AF2655" t="s"/>
      <c r="AG2655" t="s"/>
      <c r="AH2655" t="s"/>
      <c r="AI2655" t="s"/>
      <c r="AJ2655" t="s"/>
      <c r="AK2655" t="s">
        <v>87</v>
      </c>
      <c r="AL2655" t="s"/>
      <c r="AM2655" t="s"/>
      <c r="AN2655" t="s">
        <v>87</v>
      </c>
      <c r="AO2655" t="s"/>
      <c r="AP2655" t="n">
        <v>23</v>
      </c>
      <c r="AQ2655" t="s">
        <v>88</v>
      </c>
      <c r="AR2655" t="s">
        <v>110</v>
      </c>
      <c r="AS2655" t="s"/>
      <c r="AT2655" t="s">
        <v>90</v>
      </c>
      <c r="AU2655" t="s"/>
      <c r="AV2655" t="s"/>
      <c r="AW2655" t="s"/>
      <c r="AX2655" t="s"/>
      <c r="AY2655" t="n">
        <v>4758529</v>
      </c>
      <c r="AZ2655" t="s">
        <v>1034</v>
      </c>
      <c r="BA2655" t="s"/>
      <c r="BB2655" t="n">
        <v>197359</v>
      </c>
      <c r="BC2655" t="n">
        <v>9.992374985284901</v>
      </c>
      <c r="BD2655" t="n">
        <v>53.545990437754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92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1031</v>
      </c>
      <c r="F2656" t="n">
        <v>4944738</v>
      </c>
      <c r="G2656" t="s">
        <v>74</v>
      </c>
      <c r="H2656" t="s">
        <v>75</v>
      </c>
      <c r="I2656" t="s"/>
      <c r="J2656" t="s">
        <v>74</v>
      </c>
      <c r="K2656" t="n">
        <v>219</v>
      </c>
      <c r="L2656" t="s">
        <v>76</v>
      </c>
      <c r="M2656" t="s"/>
      <c r="N2656" t="s">
        <v>1036</v>
      </c>
      <c r="O2656" t="s">
        <v>78</v>
      </c>
      <c r="P2656" t="s">
        <v>1033</v>
      </c>
      <c r="Q2656" t="s"/>
      <c r="R2656" t="s">
        <v>80</v>
      </c>
      <c r="S2656" t="s">
        <v>202</v>
      </c>
      <c r="T2656" t="s">
        <v>82</v>
      </c>
      <c r="U2656" t="s"/>
      <c r="V2656" t="s">
        <v>83</v>
      </c>
      <c r="W2656" t="s">
        <v>84</v>
      </c>
      <c r="X2656" t="s"/>
      <c r="Y2656" t="s">
        <v>85</v>
      </c>
      <c r="Z2656">
        <f>HYPERLINK("https://hotelmonitor-cachepage.eclerx.com/savepage/tk_15439114918442328_sr_2152.html","info")</f>
        <v/>
      </c>
      <c r="AA2656" t="n">
        <v>555242</v>
      </c>
      <c r="AB2656" t="s"/>
      <c r="AC2656" t="s"/>
      <c r="AD2656" t="s">
        <v>86</v>
      </c>
      <c r="AE2656" t="s"/>
      <c r="AF2656" t="s"/>
      <c r="AG2656" t="s"/>
      <c r="AH2656" t="s"/>
      <c r="AI2656" t="s"/>
      <c r="AJ2656" t="s"/>
      <c r="AK2656" t="s">
        <v>87</v>
      </c>
      <c r="AL2656" t="s"/>
      <c r="AM2656" t="s"/>
      <c r="AN2656" t="s">
        <v>87</v>
      </c>
      <c r="AO2656" t="s"/>
      <c r="AP2656" t="n">
        <v>23</v>
      </c>
      <c r="AQ2656" t="s">
        <v>88</v>
      </c>
      <c r="AR2656" t="s">
        <v>116</v>
      </c>
      <c r="AS2656" t="s"/>
      <c r="AT2656" t="s">
        <v>90</v>
      </c>
      <c r="AU2656" t="s"/>
      <c r="AV2656" t="s"/>
      <c r="AW2656" t="s"/>
      <c r="AX2656" t="s"/>
      <c r="AY2656" t="n">
        <v>4758529</v>
      </c>
      <c r="AZ2656" t="s">
        <v>1034</v>
      </c>
      <c r="BA2656" t="s"/>
      <c r="BB2656" t="n">
        <v>197359</v>
      </c>
      <c r="BC2656" t="n">
        <v>9.992374985284901</v>
      </c>
      <c r="BD2656" t="n">
        <v>53.545990437754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92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1031</v>
      </c>
      <c r="F2657" t="n">
        <v>4944738</v>
      </c>
      <c r="G2657" t="s">
        <v>74</v>
      </c>
      <c r="H2657" t="s">
        <v>75</v>
      </c>
      <c r="I2657" t="s"/>
      <c r="J2657" t="s">
        <v>74</v>
      </c>
      <c r="K2657" t="n">
        <v>230</v>
      </c>
      <c r="L2657" t="s">
        <v>76</v>
      </c>
      <c r="M2657" t="s"/>
      <c r="N2657" t="s">
        <v>117</v>
      </c>
      <c r="O2657" t="s">
        <v>78</v>
      </c>
      <c r="P2657" t="s">
        <v>1033</v>
      </c>
      <c r="Q2657" t="s"/>
      <c r="R2657" t="s">
        <v>80</v>
      </c>
      <c r="S2657" t="s">
        <v>279</v>
      </c>
      <c r="T2657" t="s">
        <v>82</v>
      </c>
      <c r="U2657" t="s"/>
      <c r="V2657" t="s">
        <v>83</v>
      </c>
      <c r="W2657" t="s">
        <v>84</v>
      </c>
      <c r="X2657" t="s"/>
      <c r="Y2657" t="s">
        <v>85</v>
      </c>
      <c r="Z2657">
        <f>HYPERLINK("https://hotelmonitor-cachepage.eclerx.com/savepage/tk_15439114918442328_sr_2152.html","info")</f>
        <v/>
      </c>
      <c r="AA2657" t="n">
        <v>555242</v>
      </c>
      <c r="AB2657" t="s"/>
      <c r="AC2657" t="s"/>
      <c r="AD2657" t="s">
        <v>86</v>
      </c>
      <c r="AE2657" t="s"/>
      <c r="AF2657" t="s"/>
      <c r="AG2657" t="s"/>
      <c r="AH2657" t="s"/>
      <c r="AI2657" t="s"/>
      <c r="AJ2657" t="s"/>
      <c r="AK2657" t="s">
        <v>87</v>
      </c>
      <c r="AL2657" t="s"/>
      <c r="AM2657" t="s"/>
      <c r="AN2657" t="s">
        <v>87</v>
      </c>
      <c r="AO2657" t="s"/>
      <c r="AP2657" t="n">
        <v>23</v>
      </c>
      <c r="AQ2657" t="s">
        <v>88</v>
      </c>
      <c r="AR2657" t="s">
        <v>103</v>
      </c>
      <c r="AS2657" t="s"/>
      <c r="AT2657" t="s">
        <v>90</v>
      </c>
      <c r="AU2657" t="s"/>
      <c r="AV2657" t="s"/>
      <c r="AW2657" t="s"/>
      <c r="AX2657" t="s"/>
      <c r="AY2657" t="n">
        <v>4758529</v>
      </c>
      <c r="AZ2657" t="s">
        <v>1034</v>
      </c>
      <c r="BA2657" t="s"/>
      <c r="BB2657" t="n">
        <v>197359</v>
      </c>
      <c r="BC2657" t="n">
        <v>9.992374985284901</v>
      </c>
      <c r="BD2657" t="n">
        <v>53.545990437754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92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1031</v>
      </c>
      <c r="F2658" t="n">
        <v>4944738</v>
      </c>
      <c r="G2658" t="s">
        <v>74</v>
      </c>
      <c r="H2658" t="s">
        <v>75</v>
      </c>
      <c r="I2658" t="s"/>
      <c r="J2658" t="s">
        <v>74</v>
      </c>
      <c r="K2658" t="n">
        <v>233</v>
      </c>
      <c r="L2658" t="s">
        <v>76</v>
      </c>
      <c r="M2658" t="s"/>
      <c r="N2658" t="s">
        <v>1039</v>
      </c>
      <c r="O2658" t="s">
        <v>78</v>
      </c>
      <c r="P2658" t="s">
        <v>1033</v>
      </c>
      <c r="Q2658" t="s"/>
      <c r="R2658" t="s">
        <v>80</v>
      </c>
      <c r="S2658" t="s">
        <v>212</v>
      </c>
      <c r="T2658" t="s">
        <v>82</v>
      </c>
      <c r="U2658" t="s"/>
      <c r="V2658" t="s">
        <v>83</v>
      </c>
      <c r="W2658" t="s">
        <v>94</v>
      </c>
      <c r="X2658" t="s"/>
      <c r="Y2658" t="s">
        <v>85</v>
      </c>
      <c r="Z2658">
        <f>HYPERLINK("https://hotelmonitor-cachepage.eclerx.com/savepage/tk_15439114918442328_sr_2152.html","info")</f>
        <v/>
      </c>
      <c r="AA2658" t="n">
        <v>555242</v>
      </c>
      <c r="AB2658" t="s"/>
      <c r="AC2658" t="s"/>
      <c r="AD2658" t="s">
        <v>86</v>
      </c>
      <c r="AE2658" t="s"/>
      <c r="AF2658" t="s"/>
      <c r="AG2658" t="s"/>
      <c r="AH2658" t="s"/>
      <c r="AI2658" t="s"/>
      <c r="AJ2658" t="s"/>
      <c r="AK2658" t="s">
        <v>87</v>
      </c>
      <c r="AL2658" t="s"/>
      <c r="AM2658" t="s"/>
      <c r="AN2658" t="s">
        <v>87</v>
      </c>
      <c r="AO2658" t="s"/>
      <c r="AP2658" t="n">
        <v>23</v>
      </c>
      <c r="AQ2658" t="s">
        <v>88</v>
      </c>
      <c r="AR2658" t="s">
        <v>110</v>
      </c>
      <c r="AS2658" t="s"/>
      <c r="AT2658" t="s">
        <v>90</v>
      </c>
      <c r="AU2658" t="s"/>
      <c r="AV2658" t="s"/>
      <c r="AW2658" t="s"/>
      <c r="AX2658" t="s"/>
      <c r="AY2658" t="n">
        <v>4758529</v>
      </c>
      <c r="AZ2658" t="s">
        <v>1034</v>
      </c>
      <c r="BA2658" t="s"/>
      <c r="BB2658" t="n">
        <v>197359</v>
      </c>
      <c r="BC2658" t="n">
        <v>9.992374985284901</v>
      </c>
      <c r="BD2658" t="n">
        <v>53.545990437754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92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1031</v>
      </c>
      <c r="F2659" t="n">
        <v>4944738</v>
      </c>
      <c r="G2659" t="s">
        <v>74</v>
      </c>
      <c r="H2659" t="s">
        <v>75</v>
      </c>
      <c r="I2659" t="s"/>
      <c r="J2659" t="s">
        <v>74</v>
      </c>
      <c r="K2659" t="n">
        <v>238</v>
      </c>
      <c r="L2659" t="s">
        <v>76</v>
      </c>
      <c r="M2659" t="s"/>
      <c r="N2659" t="s">
        <v>1039</v>
      </c>
      <c r="O2659" t="s">
        <v>78</v>
      </c>
      <c r="P2659" t="s">
        <v>1033</v>
      </c>
      <c r="Q2659" t="s"/>
      <c r="R2659" t="s">
        <v>80</v>
      </c>
      <c r="S2659" t="s">
        <v>833</v>
      </c>
      <c r="T2659" t="s">
        <v>82</v>
      </c>
      <c r="U2659" t="s"/>
      <c r="V2659" t="s">
        <v>83</v>
      </c>
      <c r="W2659" t="s">
        <v>94</v>
      </c>
      <c r="X2659" t="s"/>
      <c r="Y2659" t="s">
        <v>85</v>
      </c>
      <c r="Z2659">
        <f>HYPERLINK("https://hotelmonitor-cachepage.eclerx.com/savepage/tk_15439114918442328_sr_2152.html","info")</f>
        <v/>
      </c>
      <c r="AA2659" t="n">
        <v>555242</v>
      </c>
      <c r="AB2659" t="s"/>
      <c r="AC2659" t="s"/>
      <c r="AD2659" t="s">
        <v>86</v>
      </c>
      <c r="AE2659" t="s"/>
      <c r="AF2659" t="s"/>
      <c r="AG2659" t="s"/>
      <c r="AH2659" t="s"/>
      <c r="AI2659" t="s"/>
      <c r="AJ2659" t="s"/>
      <c r="AK2659" t="s">
        <v>87</v>
      </c>
      <c r="AL2659" t="s"/>
      <c r="AM2659" t="s"/>
      <c r="AN2659" t="s">
        <v>87</v>
      </c>
      <c r="AO2659" t="s"/>
      <c r="AP2659" t="n">
        <v>23</v>
      </c>
      <c r="AQ2659" t="s">
        <v>88</v>
      </c>
      <c r="AR2659" t="s">
        <v>116</v>
      </c>
      <c r="AS2659" t="s"/>
      <c r="AT2659" t="s">
        <v>90</v>
      </c>
      <c r="AU2659" t="s"/>
      <c r="AV2659" t="s"/>
      <c r="AW2659" t="s"/>
      <c r="AX2659" t="s"/>
      <c r="AY2659" t="n">
        <v>4758529</v>
      </c>
      <c r="AZ2659" t="s">
        <v>1034</v>
      </c>
      <c r="BA2659" t="s"/>
      <c r="BB2659" t="n">
        <v>197359</v>
      </c>
      <c r="BC2659" t="n">
        <v>9.992374985284901</v>
      </c>
      <c r="BD2659" t="n">
        <v>53.545990437754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92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1031</v>
      </c>
      <c r="F2660" t="n">
        <v>4944738</v>
      </c>
      <c r="G2660" t="s">
        <v>74</v>
      </c>
      <c r="H2660" t="s">
        <v>75</v>
      </c>
      <c r="I2660" t="s"/>
      <c r="J2660" t="s">
        <v>74</v>
      </c>
      <c r="K2660" t="n">
        <v>247</v>
      </c>
      <c r="L2660" t="s">
        <v>76</v>
      </c>
      <c r="M2660" t="s"/>
      <c r="N2660" t="s">
        <v>559</v>
      </c>
      <c r="O2660" t="s">
        <v>78</v>
      </c>
      <c r="P2660" t="s">
        <v>1033</v>
      </c>
      <c r="Q2660" t="s"/>
      <c r="R2660" t="s">
        <v>80</v>
      </c>
      <c r="S2660" t="s">
        <v>904</v>
      </c>
      <c r="T2660" t="s">
        <v>82</v>
      </c>
      <c r="U2660" t="s"/>
      <c r="V2660" t="s">
        <v>83</v>
      </c>
      <c r="W2660" t="s">
        <v>94</v>
      </c>
      <c r="X2660" t="s"/>
      <c r="Y2660" t="s">
        <v>85</v>
      </c>
      <c r="Z2660">
        <f>HYPERLINK("https://hotelmonitor-cachepage.eclerx.com/savepage/tk_15439114918442328_sr_2152.html","info")</f>
        <v/>
      </c>
      <c r="AA2660" t="n">
        <v>555242</v>
      </c>
      <c r="AB2660" t="s"/>
      <c r="AC2660" t="s"/>
      <c r="AD2660" t="s">
        <v>86</v>
      </c>
      <c r="AE2660" t="s"/>
      <c r="AF2660" t="s"/>
      <c r="AG2660" t="s"/>
      <c r="AH2660" t="s"/>
      <c r="AI2660" t="s"/>
      <c r="AJ2660" t="s"/>
      <c r="AK2660" t="s">
        <v>87</v>
      </c>
      <c r="AL2660" t="s"/>
      <c r="AM2660" t="s"/>
      <c r="AN2660" t="s">
        <v>87</v>
      </c>
      <c r="AO2660" t="s"/>
      <c r="AP2660" t="n">
        <v>23</v>
      </c>
      <c r="AQ2660" t="s">
        <v>88</v>
      </c>
      <c r="AR2660" t="s">
        <v>156</v>
      </c>
      <c r="AS2660" t="s"/>
      <c r="AT2660" t="s">
        <v>90</v>
      </c>
      <c r="AU2660" t="s"/>
      <c r="AV2660" t="s"/>
      <c r="AW2660" t="s"/>
      <c r="AX2660" t="s"/>
      <c r="AY2660" t="n">
        <v>4758529</v>
      </c>
      <c r="AZ2660" t="s">
        <v>1034</v>
      </c>
      <c r="BA2660" t="s"/>
      <c r="BB2660" t="n">
        <v>197359</v>
      </c>
      <c r="BC2660" t="n">
        <v>9.992374985284901</v>
      </c>
      <c r="BD2660" t="n">
        <v>53.545990437754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92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1031</v>
      </c>
      <c r="F2661" t="n">
        <v>4944738</v>
      </c>
      <c r="G2661" t="s">
        <v>74</v>
      </c>
      <c r="H2661" t="s">
        <v>75</v>
      </c>
      <c r="I2661" t="s"/>
      <c r="J2661" t="s">
        <v>74</v>
      </c>
      <c r="K2661" t="n">
        <v>290</v>
      </c>
      <c r="L2661" t="s">
        <v>76</v>
      </c>
      <c r="M2661" t="s"/>
      <c r="N2661" t="s">
        <v>1040</v>
      </c>
      <c r="O2661" t="s">
        <v>78</v>
      </c>
      <c r="P2661" t="s">
        <v>1033</v>
      </c>
      <c r="Q2661" t="s"/>
      <c r="R2661" t="s">
        <v>80</v>
      </c>
      <c r="S2661" t="s">
        <v>1079</v>
      </c>
      <c r="T2661" t="s">
        <v>82</v>
      </c>
      <c r="U2661" t="s"/>
      <c r="V2661" t="s">
        <v>83</v>
      </c>
      <c r="W2661" t="s">
        <v>94</v>
      </c>
      <c r="X2661" t="s"/>
      <c r="Y2661" t="s">
        <v>85</v>
      </c>
      <c r="Z2661">
        <f>HYPERLINK("https://hotelmonitor-cachepage.eclerx.com/savepage/tk_15439114918442328_sr_2152.html","info")</f>
        <v/>
      </c>
      <c r="AA2661" t="n">
        <v>555242</v>
      </c>
      <c r="AB2661" t="s"/>
      <c r="AC2661" t="s"/>
      <c r="AD2661" t="s">
        <v>86</v>
      </c>
      <c r="AE2661" t="s"/>
      <c r="AF2661" t="s"/>
      <c r="AG2661" t="s"/>
      <c r="AH2661" t="s"/>
      <c r="AI2661" t="s"/>
      <c r="AJ2661" t="s"/>
      <c r="AK2661" t="s">
        <v>87</v>
      </c>
      <c r="AL2661" t="s"/>
      <c r="AM2661" t="s"/>
      <c r="AN2661" t="s">
        <v>87</v>
      </c>
      <c r="AO2661" t="s"/>
      <c r="AP2661" t="n">
        <v>23</v>
      </c>
      <c r="AQ2661" t="s">
        <v>88</v>
      </c>
      <c r="AR2661" t="s">
        <v>156</v>
      </c>
      <c r="AS2661" t="s"/>
      <c r="AT2661" t="s">
        <v>90</v>
      </c>
      <c r="AU2661" t="s"/>
      <c r="AV2661" t="s"/>
      <c r="AW2661" t="s"/>
      <c r="AX2661" t="s"/>
      <c r="AY2661" t="n">
        <v>4758529</v>
      </c>
      <c r="AZ2661" t="s">
        <v>1034</v>
      </c>
      <c r="BA2661" t="s"/>
      <c r="BB2661" t="n">
        <v>197359</v>
      </c>
      <c r="BC2661" t="n">
        <v>9.992374985284901</v>
      </c>
      <c r="BD2661" t="n">
        <v>53.545990437754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92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1031</v>
      </c>
      <c r="F2662" t="n">
        <v>4944738</v>
      </c>
      <c r="G2662" t="s">
        <v>74</v>
      </c>
      <c r="H2662" t="s">
        <v>75</v>
      </c>
      <c r="I2662" t="s"/>
      <c r="J2662" t="s">
        <v>74</v>
      </c>
      <c r="K2662" t="n">
        <v>292</v>
      </c>
      <c r="L2662" t="s">
        <v>76</v>
      </c>
      <c r="M2662" t="s"/>
      <c r="N2662" t="s">
        <v>1039</v>
      </c>
      <c r="O2662" t="s">
        <v>78</v>
      </c>
      <c r="P2662" t="s">
        <v>1033</v>
      </c>
      <c r="Q2662" t="s"/>
      <c r="R2662" t="s">
        <v>80</v>
      </c>
      <c r="S2662" t="s">
        <v>576</v>
      </c>
      <c r="T2662" t="s">
        <v>82</v>
      </c>
      <c r="U2662" t="s"/>
      <c r="V2662" t="s">
        <v>83</v>
      </c>
      <c r="W2662" t="s">
        <v>84</v>
      </c>
      <c r="X2662" t="s"/>
      <c r="Y2662" t="s">
        <v>85</v>
      </c>
      <c r="Z2662">
        <f>HYPERLINK("https://hotelmonitor-cachepage.eclerx.com/savepage/tk_15439114918442328_sr_2152.html","info")</f>
        <v/>
      </c>
      <c r="AA2662" t="n">
        <v>555242</v>
      </c>
      <c r="AB2662" t="s"/>
      <c r="AC2662" t="s"/>
      <c r="AD2662" t="s">
        <v>86</v>
      </c>
      <c r="AE2662" t="s"/>
      <c r="AF2662" t="s"/>
      <c r="AG2662" t="s"/>
      <c r="AH2662" t="s"/>
      <c r="AI2662" t="s"/>
      <c r="AJ2662" t="s"/>
      <c r="AK2662" t="s">
        <v>87</v>
      </c>
      <c r="AL2662" t="s"/>
      <c r="AM2662" t="s"/>
      <c r="AN2662" t="s">
        <v>87</v>
      </c>
      <c r="AO2662" t="s"/>
      <c r="AP2662" t="n">
        <v>23</v>
      </c>
      <c r="AQ2662" t="s">
        <v>88</v>
      </c>
      <c r="AR2662" t="s">
        <v>110</v>
      </c>
      <c r="AS2662" t="s"/>
      <c r="AT2662" t="s">
        <v>90</v>
      </c>
      <c r="AU2662" t="s"/>
      <c r="AV2662" t="s"/>
      <c r="AW2662" t="s"/>
      <c r="AX2662" t="s"/>
      <c r="AY2662" t="n">
        <v>4758529</v>
      </c>
      <c r="AZ2662" t="s">
        <v>1034</v>
      </c>
      <c r="BA2662" t="s"/>
      <c r="BB2662" t="n">
        <v>197359</v>
      </c>
      <c r="BC2662" t="n">
        <v>9.992374985284901</v>
      </c>
      <c r="BD2662" t="n">
        <v>53.545990437754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92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1031</v>
      </c>
      <c r="F2663" t="n">
        <v>4944738</v>
      </c>
      <c r="G2663" t="s">
        <v>74</v>
      </c>
      <c r="H2663" t="s">
        <v>75</v>
      </c>
      <c r="I2663" t="s"/>
      <c r="J2663" t="s">
        <v>74</v>
      </c>
      <c r="K2663" t="n">
        <v>299</v>
      </c>
      <c r="L2663" t="s">
        <v>76</v>
      </c>
      <c r="M2663" t="s"/>
      <c r="N2663" t="s">
        <v>1039</v>
      </c>
      <c r="O2663" t="s">
        <v>78</v>
      </c>
      <c r="P2663" t="s">
        <v>1033</v>
      </c>
      <c r="Q2663" t="s"/>
      <c r="R2663" t="s">
        <v>80</v>
      </c>
      <c r="S2663" t="s">
        <v>839</v>
      </c>
      <c r="T2663" t="s">
        <v>82</v>
      </c>
      <c r="U2663" t="s"/>
      <c r="V2663" t="s">
        <v>83</v>
      </c>
      <c r="W2663" t="s">
        <v>84</v>
      </c>
      <c r="X2663" t="s"/>
      <c r="Y2663" t="s">
        <v>85</v>
      </c>
      <c r="Z2663">
        <f>HYPERLINK("https://hotelmonitor-cachepage.eclerx.com/savepage/tk_15439114918442328_sr_2152.html","info")</f>
        <v/>
      </c>
      <c r="AA2663" t="n">
        <v>555242</v>
      </c>
      <c r="AB2663" t="s"/>
      <c r="AC2663" t="s"/>
      <c r="AD2663" t="s">
        <v>86</v>
      </c>
      <c r="AE2663" t="s"/>
      <c r="AF2663" t="s"/>
      <c r="AG2663" t="s"/>
      <c r="AH2663" t="s"/>
      <c r="AI2663" t="s"/>
      <c r="AJ2663" t="s"/>
      <c r="AK2663" t="s">
        <v>87</v>
      </c>
      <c r="AL2663" t="s"/>
      <c r="AM2663" t="s"/>
      <c r="AN2663" t="s">
        <v>87</v>
      </c>
      <c r="AO2663" t="s"/>
      <c r="AP2663" t="n">
        <v>23</v>
      </c>
      <c r="AQ2663" t="s">
        <v>88</v>
      </c>
      <c r="AR2663" t="s">
        <v>116</v>
      </c>
      <c r="AS2663" t="s"/>
      <c r="AT2663" t="s">
        <v>90</v>
      </c>
      <c r="AU2663" t="s"/>
      <c r="AV2663" t="s"/>
      <c r="AW2663" t="s"/>
      <c r="AX2663" t="s"/>
      <c r="AY2663" t="n">
        <v>4758529</v>
      </c>
      <c r="AZ2663" t="s">
        <v>1034</v>
      </c>
      <c r="BA2663" t="s"/>
      <c r="BB2663" t="n">
        <v>197359</v>
      </c>
      <c r="BC2663" t="n">
        <v>9.992374985284901</v>
      </c>
      <c r="BD2663" t="n">
        <v>53.545990437754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92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1031</v>
      </c>
      <c r="F2664" t="n">
        <v>4944738</v>
      </c>
      <c r="G2664" t="s">
        <v>74</v>
      </c>
      <c r="H2664" t="s">
        <v>75</v>
      </c>
      <c r="I2664" t="s"/>
      <c r="J2664" t="s">
        <v>74</v>
      </c>
      <c r="K2664" t="n">
        <v>318</v>
      </c>
      <c r="L2664" t="s">
        <v>76</v>
      </c>
      <c r="M2664" t="s"/>
      <c r="N2664" t="s">
        <v>1042</v>
      </c>
      <c r="O2664" t="s">
        <v>78</v>
      </c>
      <c r="P2664" t="s">
        <v>1033</v>
      </c>
      <c r="Q2664" t="s"/>
      <c r="R2664" t="s">
        <v>80</v>
      </c>
      <c r="S2664" t="s">
        <v>1080</v>
      </c>
      <c r="T2664" t="s">
        <v>82</v>
      </c>
      <c r="U2664" t="s"/>
      <c r="V2664" t="s">
        <v>83</v>
      </c>
      <c r="W2664" t="s">
        <v>94</v>
      </c>
      <c r="X2664" t="s"/>
      <c r="Y2664" t="s">
        <v>85</v>
      </c>
      <c r="Z2664">
        <f>HYPERLINK("https://hotelmonitor-cachepage.eclerx.com/savepage/tk_15439114918442328_sr_2152.html","info")</f>
        <v/>
      </c>
      <c r="AA2664" t="n">
        <v>555242</v>
      </c>
      <c r="AB2664" t="s"/>
      <c r="AC2664" t="s"/>
      <c r="AD2664" t="s">
        <v>86</v>
      </c>
      <c r="AE2664" t="s"/>
      <c r="AF2664" t="s"/>
      <c r="AG2664" t="s"/>
      <c r="AH2664" t="s"/>
      <c r="AI2664" t="s"/>
      <c r="AJ2664" t="s"/>
      <c r="AK2664" t="s">
        <v>87</v>
      </c>
      <c r="AL2664" t="s"/>
      <c r="AM2664" t="s"/>
      <c r="AN2664" t="s">
        <v>87</v>
      </c>
      <c r="AO2664" t="s"/>
      <c r="AP2664" t="n">
        <v>23</v>
      </c>
      <c r="AQ2664" t="s">
        <v>88</v>
      </c>
      <c r="AR2664" t="s">
        <v>156</v>
      </c>
      <c r="AS2664" t="s"/>
      <c r="AT2664" t="s">
        <v>90</v>
      </c>
      <c r="AU2664" t="s"/>
      <c r="AV2664" t="s"/>
      <c r="AW2664" t="s"/>
      <c r="AX2664" t="s"/>
      <c r="AY2664" t="n">
        <v>4758529</v>
      </c>
      <c r="AZ2664" t="s">
        <v>1034</v>
      </c>
      <c r="BA2664" t="s"/>
      <c r="BB2664" t="n">
        <v>197359</v>
      </c>
      <c r="BC2664" t="n">
        <v>9.992374985284901</v>
      </c>
      <c r="BD2664" t="n">
        <v>53.545990437754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92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1031</v>
      </c>
      <c r="F2665" t="n">
        <v>4944738</v>
      </c>
      <c r="G2665" t="s">
        <v>74</v>
      </c>
      <c r="H2665" t="s">
        <v>75</v>
      </c>
      <c r="I2665" t="s"/>
      <c r="J2665" t="s">
        <v>74</v>
      </c>
      <c r="K2665" t="n">
        <v>347</v>
      </c>
      <c r="L2665" t="s">
        <v>76</v>
      </c>
      <c r="M2665" t="s"/>
      <c r="N2665" t="s">
        <v>559</v>
      </c>
      <c r="O2665" t="s">
        <v>78</v>
      </c>
      <c r="P2665" t="s">
        <v>1033</v>
      </c>
      <c r="Q2665" t="s"/>
      <c r="R2665" t="s">
        <v>80</v>
      </c>
      <c r="S2665" t="s">
        <v>845</v>
      </c>
      <c r="T2665" t="s">
        <v>82</v>
      </c>
      <c r="U2665" t="s"/>
      <c r="V2665" t="s">
        <v>83</v>
      </c>
      <c r="W2665" t="s">
        <v>84</v>
      </c>
      <c r="X2665" t="s"/>
      <c r="Y2665" t="s">
        <v>85</v>
      </c>
      <c r="Z2665">
        <f>HYPERLINK("https://hotelmonitor-cachepage.eclerx.com/savepage/tk_15439114918442328_sr_2152.html","info")</f>
        <v/>
      </c>
      <c r="AA2665" t="n">
        <v>555242</v>
      </c>
      <c r="AB2665" t="s"/>
      <c r="AC2665" t="s"/>
      <c r="AD2665" t="s">
        <v>86</v>
      </c>
      <c r="AE2665" t="s"/>
      <c r="AF2665" t="s"/>
      <c r="AG2665" t="s"/>
      <c r="AH2665" t="s"/>
      <c r="AI2665" t="s"/>
      <c r="AJ2665" t="s"/>
      <c r="AK2665" t="s">
        <v>87</v>
      </c>
      <c r="AL2665" t="s"/>
      <c r="AM2665" t="s"/>
      <c r="AN2665" t="s">
        <v>87</v>
      </c>
      <c r="AO2665" t="s"/>
      <c r="AP2665" t="n">
        <v>23</v>
      </c>
      <c r="AQ2665" t="s">
        <v>88</v>
      </c>
      <c r="AR2665" t="s">
        <v>156</v>
      </c>
      <c r="AS2665" t="s"/>
      <c r="AT2665" t="s">
        <v>90</v>
      </c>
      <c r="AU2665" t="s"/>
      <c r="AV2665" t="s"/>
      <c r="AW2665" t="s"/>
      <c r="AX2665" t="s"/>
      <c r="AY2665" t="n">
        <v>4758529</v>
      </c>
      <c r="AZ2665" t="s">
        <v>1034</v>
      </c>
      <c r="BA2665" t="s"/>
      <c r="BB2665" t="n">
        <v>197359</v>
      </c>
      <c r="BC2665" t="n">
        <v>9.992374985284901</v>
      </c>
      <c r="BD2665" t="n">
        <v>53.545990437754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92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1031</v>
      </c>
      <c r="F2666" t="n">
        <v>4944738</v>
      </c>
      <c r="G2666" t="s">
        <v>74</v>
      </c>
      <c r="H2666" t="s">
        <v>75</v>
      </c>
      <c r="I2666" t="s"/>
      <c r="J2666" t="s">
        <v>74</v>
      </c>
      <c r="K2666" t="n">
        <v>393</v>
      </c>
      <c r="L2666" t="s">
        <v>76</v>
      </c>
      <c r="M2666" t="s"/>
      <c r="N2666" t="s">
        <v>1040</v>
      </c>
      <c r="O2666" t="s">
        <v>78</v>
      </c>
      <c r="P2666" t="s">
        <v>1033</v>
      </c>
      <c r="Q2666" t="s"/>
      <c r="R2666" t="s">
        <v>80</v>
      </c>
      <c r="S2666" t="s">
        <v>1081</v>
      </c>
      <c r="T2666" t="s">
        <v>82</v>
      </c>
      <c r="U2666" t="s"/>
      <c r="V2666" t="s">
        <v>83</v>
      </c>
      <c r="W2666" t="s">
        <v>84</v>
      </c>
      <c r="X2666" t="s"/>
      <c r="Y2666" t="s">
        <v>85</v>
      </c>
      <c r="Z2666">
        <f>HYPERLINK("https://hotelmonitor-cachepage.eclerx.com/savepage/tk_15439114918442328_sr_2152.html","info")</f>
        <v/>
      </c>
      <c r="AA2666" t="n">
        <v>555242</v>
      </c>
      <c r="AB2666" t="s"/>
      <c r="AC2666" t="s"/>
      <c r="AD2666" t="s">
        <v>86</v>
      </c>
      <c r="AE2666" t="s"/>
      <c r="AF2666" t="s"/>
      <c r="AG2666" t="s"/>
      <c r="AH2666" t="s"/>
      <c r="AI2666" t="s"/>
      <c r="AJ2666" t="s"/>
      <c r="AK2666" t="s">
        <v>87</v>
      </c>
      <c r="AL2666" t="s"/>
      <c r="AM2666" t="s"/>
      <c r="AN2666" t="s">
        <v>87</v>
      </c>
      <c r="AO2666" t="s"/>
      <c r="AP2666" t="n">
        <v>23</v>
      </c>
      <c r="AQ2666" t="s">
        <v>88</v>
      </c>
      <c r="AR2666" t="s">
        <v>156</v>
      </c>
      <c r="AS2666" t="s"/>
      <c r="AT2666" t="s">
        <v>90</v>
      </c>
      <c r="AU2666" t="s"/>
      <c r="AV2666" t="s"/>
      <c r="AW2666" t="s"/>
      <c r="AX2666" t="s"/>
      <c r="AY2666" t="n">
        <v>4758529</v>
      </c>
      <c r="AZ2666" t="s">
        <v>1034</v>
      </c>
      <c r="BA2666" t="s"/>
      <c r="BB2666" t="n">
        <v>197359</v>
      </c>
      <c r="BC2666" t="n">
        <v>9.992374985284901</v>
      </c>
      <c r="BD2666" t="n">
        <v>53.545990437754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92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1031</v>
      </c>
      <c r="F2667" t="n">
        <v>4944738</v>
      </c>
      <c r="G2667" t="s">
        <v>74</v>
      </c>
      <c r="H2667" t="s">
        <v>75</v>
      </c>
      <c r="I2667" t="s"/>
      <c r="J2667" t="s">
        <v>74</v>
      </c>
      <c r="K2667" t="n">
        <v>424</v>
      </c>
      <c r="L2667" t="s">
        <v>76</v>
      </c>
      <c r="M2667" t="s"/>
      <c r="N2667" t="s">
        <v>1042</v>
      </c>
      <c r="O2667" t="s">
        <v>78</v>
      </c>
      <c r="P2667" t="s">
        <v>1033</v>
      </c>
      <c r="Q2667" t="s"/>
      <c r="R2667" t="s">
        <v>80</v>
      </c>
      <c r="S2667" t="s">
        <v>1082</v>
      </c>
      <c r="T2667" t="s">
        <v>82</v>
      </c>
      <c r="U2667" t="s"/>
      <c r="V2667" t="s">
        <v>83</v>
      </c>
      <c r="W2667" t="s">
        <v>84</v>
      </c>
      <c r="X2667" t="s"/>
      <c r="Y2667" t="s">
        <v>85</v>
      </c>
      <c r="Z2667">
        <f>HYPERLINK("https://hotelmonitor-cachepage.eclerx.com/savepage/tk_15439114918442328_sr_2152.html","info")</f>
        <v/>
      </c>
      <c r="AA2667" t="n">
        <v>555242</v>
      </c>
      <c r="AB2667" t="s"/>
      <c r="AC2667" t="s"/>
      <c r="AD2667" t="s">
        <v>86</v>
      </c>
      <c r="AE2667" t="s"/>
      <c r="AF2667" t="s"/>
      <c r="AG2667" t="s"/>
      <c r="AH2667" t="s"/>
      <c r="AI2667" t="s"/>
      <c r="AJ2667" t="s"/>
      <c r="AK2667" t="s">
        <v>87</v>
      </c>
      <c r="AL2667" t="s"/>
      <c r="AM2667" t="s"/>
      <c r="AN2667" t="s">
        <v>87</v>
      </c>
      <c r="AO2667" t="s"/>
      <c r="AP2667" t="n">
        <v>23</v>
      </c>
      <c r="AQ2667" t="s">
        <v>88</v>
      </c>
      <c r="AR2667" t="s">
        <v>156</v>
      </c>
      <c r="AS2667" t="s"/>
      <c r="AT2667" t="s">
        <v>90</v>
      </c>
      <c r="AU2667" t="s"/>
      <c r="AV2667" t="s"/>
      <c r="AW2667" t="s"/>
      <c r="AX2667" t="s"/>
      <c r="AY2667" t="n">
        <v>4758529</v>
      </c>
      <c r="AZ2667" t="s">
        <v>1034</v>
      </c>
      <c r="BA2667" t="s"/>
      <c r="BB2667" t="n">
        <v>197359</v>
      </c>
      <c r="BC2667" t="n">
        <v>9.992374985284901</v>
      </c>
      <c r="BD2667" t="n">
        <v>53.545990437754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92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1031</v>
      </c>
      <c r="F2668" t="n">
        <v>4944738</v>
      </c>
      <c r="G2668" t="s">
        <v>74</v>
      </c>
      <c r="H2668" t="s">
        <v>75</v>
      </c>
      <c r="I2668" t="s"/>
      <c r="J2668" t="s">
        <v>74</v>
      </c>
      <c r="K2668" t="n">
        <v>461</v>
      </c>
      <c r="L2668" t="s">
        <v>76</v>
      </c>
      <c r="M2668" t="s"/>
      <c r="N2668" t="s">
        <v>627</v>
      </c>
      <c r="O2668" t="s">
        <v>78</v>
      </c>
      <c r="P2668" t="s">
        <v>1033</v>
      </c>
      <c r="Q2668" t="s"/>
      <c r="R2668" t="s">
        <v>80</v>
      </c>
      <c r="S2668" t="s">
        <v>934</v>
      </c>
      <c r="T2668" t="s">
        <v>82</v>
      </c>
      <c r="U2668" t="s"/>
      <c r="V2668" t="s">
        <v>83</v>
      </c>
      <c r="W2668" t="s">
        <v>94</v>
      </c>
      <c r="X2668" t="s"/>
      <c r="Y2668" t="s">
        <v>85</v>
      </c>
      <c r="Z2668">
        <f>HYPERLINK("https://hotelmonitor-cachepage.eclerx.com/savepage/tk_15439114918442328_sr_2152.html","info")</f>
        <v/>
      </c>
      <c r="AA2668" t="n">
        <v>555242</v>
      </c>
      <c r="AB2668" t="s"/>
      <c r="AC2668" t="s"/>
      <c r="AD2668" t="s">
        <v>86</v>
      </c>
      <c r="AE2668" t="s"/>
      <c r="AF2668" t="s"/>
      <c r="AG2668" t="s"/>
      <c r="AH2668" t="s"/>
      <c r="AI2668" t="s"/>
      <c r="AJ2668" t="s"/>
      <c r="AK2668" t="s">
        <v>87</v>
      </c>
      <c r="AL2668" t="s"/>
      <c r="AM2668" t="s"/>
      <c r="AN2668" t="s">
        <v>87</v>
      </c>
      <c r="AO2668" t="s"/>
      <c r="AP2668" t="n">
        <v>23</v>
      </c>
      <c r="AQ2668" t="s">
        <v>88</v>
      </c>
      <c r="AR2668" t="s">
        <v>156</v>
      </c>
      <c r="AS2668" t="s"/>
      <c r="AT2668" t="s">
        <v>90</v>
      </c>
      <c r="AU2668" t="s"/>
      <c r="AV2668" t="s"/>
      <c r="AW2668" t="s"/>
      <c r="AX2668" t="s"/>
      <c r="AY2668" t="n">
        <v>4758529</v>
      </c>
      <c r="AZ2668" t="s">
        <v>1034</v>
      </c>
      <c r="BA2668" t="s"/>
      <c r="BB2668" t="n">
        <v>197359</v>
      </c>
      <c r="BC2668" t="n">
        <v>9.992374985284901</v>
      </c>
      <c r="BD2668" t="n">
        <v>53.545990437754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92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1031</v>
      </c>
      <c r="F2669" t="n">
        <v>4944738</v>
      </c>
      <c r="G2669" t="s">
        <v>74</v>
      </c>
      <c r="H2669" t="s">
        <v>75</v>
      </c>
      <c r="I2669" t="s"/>
      <c r="J2669" t="s">
        <v>74</v>
      </c>
      <c r="K2669" t="n">
        <v>577</v>
      </c>
      <c r="L2669" t="s">
        <v>76</v>
      </c>
      <c r="M2669" t="s"/>
      <c r="N2669" t="s">
        <v>627</v>
      </c>
      <c r="O2669" t="s">
        <v>78</v>
      </c>
      <c r="P2669" t="s">
        <v>1033</v>
      </c>
      <c r="Q2669" t="s"/>
      <c r="R2669" t="s">
        <v>80</v>
      </c>
      <c r="S2669" t="s">
        <v>1083</v>
      </c>
      <c r="T2669" t="s">
        <v>82</v>
      </c>
      <c r="U2669" t="s"/>
      <c r="V2669" t="s">
        <v>83</v>
      </c>
      <c r="W2669" t="s">
        <v>84</v>
      </c>
      <c r="X2669" t="s"/>
      <c r="Y2669" t="s">
        <v>85</v>
      </c>
      <c r="Z2669">
        <f>HYPERLINK("https://hotelmonitor-cachepage.eclerx.com/savepage/tk_15439114918442328_sr_2152.html","info")</f>
        <v/>
      </c>
      <c r="AA2669" t="n">
        <v>555242</v>
      </c>
      <c r="AB2669" t="s"/>
      <c r="AC2669" t="s"/>
      <c r="AD2669" t="s">
        <v>86</v>
      </c>
      <c r="AE2669" t="s"/>
      <c r="AF2669" t="s"/>
      <c r="AG2669" t="s"/>
      <c r="AH2669" t="s"/>
      <c r="AI2669" t="s"/>
      <c r="AJ2669" t="s"/>
      <c r="AK2669" t="s">
        <v>87</v>
      </c>
      <c r="AL2669" t="s"/>
      <c r="AM2669" t="s"/>
      <c r="AN2669" t="s">
        <v>87</v>
      </c>
      <c r="AO2669" t="s"/>
      <c r="AP2669" t="n">
        <v>23</v>
      </c>
      <c r="AQ2669" t="s">
        <v>88</v>
      </c>
      <c r="AR2669" t="s">
        <v>156</v>
      </c>
      <c r="AS2669" t="s"/>
      <c r="AT2669" t="s">
        <v>90</v>
      </c>
      <c r="AU2669" t="s"/>
      <c r="AV2669" t="s"/>
      <c r="AW2669" t="s"/>
      <c r="AX2669" t="s"/>
      <c r="AY2669" t="n">
        <v>4758529</v>
      </c>
      <c r="AZ2669" t="s">
        <v>1034</v>
      </c>
      <c r="BA2669" t="s"/>
      <c r="BB2669" t="n">
        <v>197359</v>
      </c>
      <c r="BC2669" t="n">
        <v>9.992374985284901</v>
      </c>
      <c r="BD2669" t="n">
        <v>53.545990437754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92</v>
      </c>
    </row>
    <row r="2670" spans="1:70">
      <c r="A2670" t="s">
        <v>97</v>
      </c>
      <c r="B2670" t="s">
        <v>71</v>
      </c>
      <c r="C2670" t="s">
        <v>98</v>
      </c>
      <c r="D2670" t="n">
        <v>2</v>
      </c>
      <c r="E2670" t="s">
        <v>888</v>
      </c>
      <c r="F2670" t="n">
        <v>-1</v>
      </c>
      <c r="G2670" t="s">
        <v>74</v>
      </c>
      <c r="H2670" t="s">
        <v>75</v>
      </c>
      <c r="I2670" t="s"/>
      <c r="J2670" t="s">
        <v>74</v>
      </c>
      <c r="K2670" t="n">
        <v>118</v>
      </c>
      <c r="L2670" t="s">
        <v>76</v>
      </c>
      <c r="M2670" t="s"/>
      <c r="N2670" t="s">
        <v>568</v>
      </c>
      <c r="O2670" t="s">
        <v>78</v>
      </c>
      <c r="P2670" t="s">
        <v>888</v>
      </c>
      <c r="Q2670" t="s"/>
      <c r="R2670" t="s">
        <v>80</v>
      </c>
      <c r="S2670" t="s">
        <v>449</v>
      </c>
      <c r="T2670" t="s">
        <v>82</v>
      </c>
      <c r="U2670" t="s"/>
      <c r="V2670" t="s">
        <v>83</v>
      </c>
      <c r="W2670" t="s">
        <v>84</v>
      </c>
      <c r="X2670" t="s"/>
      <c r="Y2670" t="s">
        <v>85</v>
      </c>
      <c r="Z2670">
        <f>HYPERLINK("https://hotelmonitor-cachepage.eclerx.com/savepage/tk_15439014504940882_sr_2151.html","info")</f>
        <v/>
      </c>
      <c r="AA2670" t="n">
        <v>-6796707</v>
      </c>
      <c r="AB2670" t="s"/>
      <c r="AC2670" t="s"/>
      <c r="AD2670" t="s">
        <v>86</v>
      </c>
      <c r="AE2670" t="s"/>
      <c r="AF2670" t="s"/>
      <c r="AG2670" t="s"/>
      <c r="AH2670" t="s"/>
      <c r="AI2670" t="s"/>
      <c r="AJ2670" t="s"/>
      <c r="AK2670" t="s">
        <v>87</v>
      </c>
      <c r="AL2670" t="s"/>
      <c r="AM2670" t="s"/>
      <c r="AN2670" t="s">
        <v>87</v>
      </c>
      <c r="AO2670" t="s"/>
      <c r="AP2670" t="n">
        <v>12</v>
      </c>
      <c r="AQ2670" t="s">
        <v>88</v>
      </c>
      <c r="AR2670" t="s">
        <v>107</v>
      </c>
      <c r="AS2670" t="s"/>
      <c r="AT2670" t="s">
        <v>90</v>
      </c>
      <c r="AU2670" t="s"/>
      <c r="AV2670" t="s"/>
      <c r="AW2670" t="s"/>
      <c r="AX2670" t="s"/>
      <c r="AY2670" t="n">
        <v>6796707</v>
      </c>
      <c r="AZ2670" t="s">
        <v>322</v>
      </c>
      <c r="BA2670" t="s"/>
      <c r="BB2670" t="n">
        <v>29310</v>
      </c>
      <c r="BC2670" t="n">
        <v>0</v>
      </c>
      <c r="BD2670" t="n">
        <v>0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92</v>
      </c>
    </row>
    <row r="2671" spans="1:70">
      <c r="A2671" t="s">
        <v>97</v>
      </c>
      <c r="B2671" t="s">
        <v>71</v>
      </c>
      <c r="C2671" t="s">
        <v>98</v>
      </c>
      <c r="D2671" t="n">
        <v>2</v>
      </c>
      <c r="E2671" t="s">
        <v>888</v>
      </c>
      <c r="F2671" t="n">
        <v>-1</v>
      </c>
      <c r="G2671" t="s">
        <v>74</v>
      </c>
      <c r="H2671" t="s">
        <v>75</v>
      </c>
      <c r="I2671" t="s"/>
      <c r="J2671" t="s">
        <v>74</v>
      </c>
      <c r="K2671" t="n">
        <v>132</v>
      </c>
      <c r="L2671" t="s">
        <v>76</v>
      </c>
      <c r="M2671" t="s"/>
      <c r="N2671" t="s">
        <v>889</v>
      </c>
      <c r="O2671" t="s">
        <v>78</v>
      </c>
      <c r="P2671" t="s">
        <v>888</v>
      </c>
      <c r="Q2671" t="s"/>
      <c r="R2671" t="s">
        <v>80</v>
      </c>
      <c r="S2671" t="s">
        <v>363</v>
      </c>
      <c r="T2671" t="s">
        <v>82</v>
      </c>
      <c r="U2671" t="s"/>
      <c r="V2671" t="s">
        <v>83</v>
      </c>
      <c r="W2671" t="s">
        <v>84</v>
      </c>
      <c r="X2671" t="s"/>
      <c r="Y2671" t="s">
        <v>85</v>
      </c>
      <c r="Z2671">
        <f>HYPERLINK("https://hotelmonitor-cachepage.eclerx.com/savepage/tk_15439014504940882_sr_2151.html","info")</f>
        <v/>
      </c>
      <c r="AA2671" t="n">
        <v>-6796707</v>
      </c>
      <c r="AB2671" t="s"/>
      <c r="AC2671" t="s"/>
      <c r="AD2671" t="s">
        <v>86</v>
      </c>
      <c r="AE2671" t="s"/>
      <c r="AF2671" t="s"/>
      <c r="AG2671" t="s"/>
      <c r="AH2671" t="s"/>
      <c r="AI2671" t="s"/>
      <c r="AJ2671" t="s"/>
      <c r="AK2671" t="s">
        <v>87</v>
      </c>
      <c r="AL2671" t="s"/>
      <c r="AM2671" t="s"/>
      <c r="AN2671" t="s">
        <v>87</v>
      </c>
      <c r="AO2671" t="s"/>
      <c r="AP2671" t="n">
        <v>12</v>
      </c>
      <c r="AQ2671" t="s">
        <v>88</v>
      </c>
      <c r="AR2671" t="s">
        <v>107</v>
      </c>
      <c r="AS2671" t="s"/>
      <c r="AT2671" t="s">
        <v>90</v>
      </c>
      <c r="AU2671" t="s"/>
      <c r="AV2671" t="s"/>
      <c r="AW2671" t="s"/>
      <c r="AX2671" t="s"/>
      <c r="AY2671" t="n">
        <v>6796707</v>
      </c>
      <c r="AZ2671" t="s">
        <v>322</v>
      </c>
      <c r="BA2671" t="s"/>
      <c r="BB2671" t="n">
        <v>29310</v>
      </c>
      <c r="BC2671" t="n">
        <v>0</v>
      </c>
      <c r="BD2671" t="n">
        <v>0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92</v>
      </c>
    </row>
    <row r="2672" spans="1:70">
      <c r="A2672" t="s">
        <v>97</v>
      </c>
      <c r="B2672" t="s">
        <v>71</v>
      </c>
      <c r="C2672" t="s">
        <v>98</v>
      </c>
      <c r="D2672" t="n">
        <v>2</v>
      </c>
      <c r="E2672" t="s">
        <v>1070</v>
      </c>
      <c r="F2672" t="n">
        <v>-1</v>
      </c>
      <c r="G2672" t="s">
        <v>74</v>
      </c>
      <c r="H2672" t="s">
        <v>75</v>
      </c>
      <c r="I2672" t="s"/>
      <c r="J2672" t="s">
        <v>74</v>
      </c>
      <c r="K2672" t="n">
        <v>197</v>
      </c>
      <c r="L2672" t="s">
        <v>76</v>
      </c>
      <c r="M2672" t="s"/>
      <c r="N2672" t="s">
        <v>1073</v>
      </c>
      <c r="O2672" t="s">
        <v>78</v>
      </c>
      <c r="P2672" t="s">
        <v>1070</v>
      </c>
      <c r="Q2672" t="s"/>
      <c r="R2672" t="s">
        <v>80</v>
      </c>
      <c r="S2672" t="s">
        <v>192</v>
      </c>
      <c r="T2672" t="s">
        <v>82</v>
      </c>
      <c r="U2672" t="s"/>
      <c r="V2672" t="s">
        <v>83</v>
      </c>
      <c r="W2672" t="s">
        <v>94</v>
      </c>
      <c r="X2672" t="s"/>
      <c r="Y2672" t="s">
        <v>85</v>
      </c>
      <c r="Z2672">
        <f>HYPERLINK("https://hotelmonitor-cachepage.eclerx.com/savepage/tk_15439015260685523_sr_2151.html","info")</f>
        <v/>
      </c>
      <c r="AA2672" t="n">
        <v>-2311887</v>
      </c>
      <c r="AB2672" t="s"/>
      <c r="AC2672" t="s"/>
      <c r="AD2672" t="s">
        <v>86</v>
      </c>
      <c r="AE2672" t="s"/>
      <c r="AF2672" t="s"/>
      <c r="AG2672" t="s"/>
      <c r="AH2672" t="s"/>
      <c r="AI2672" t="s"/>
      <c r="AJ2672" t="s"/>
      <c r="AK2672" t="s">
        <v>87</v>
      </c>
      <c r="AL2672" t="s"/>
      <c r="AM2672" t="s"/>
      <c r="AN2672" t="s">
        <v>87</v>
      </c>
      <c r="AO2672" t="s"/>
      <c r="AP2672" t="n">
        <v>34</v>
      </c>
      <c r="AQ2672" t="s">
        <v>88</v>
      </c>
      <c r="AR2672" t="s">
        <v>113</v>
      </c>
      <c r="AS2672" t="s"/>
      <c r="AT2672" t="s">
        <v>90</v>
      </c>
      <c r="AU2672" t="s"/>
      <c r="AV2672" t="s"/>
      <c r="AW2672" t="s"/>
      <c r="AX2672" t="s"/>
      <c r="AY2672" t="n">
        <v>2311887</v>
      </c>
      <c r="AZ2672" t="s">
        <v>1072</v>
      </c>
      <c r="BA2672" t="s"/>
      <c r="BB2672" t="n">
        <v>31499</v>
      </c>
      <c r="BC2672" t="n">
        <v>9.9905097484589</v>
      </c>
      <c r="BD2672" t="n">
        <v>53.562998754237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92</v>
      </c>
    </row>
    <row r="2673" spans="1:70">
      <c r="A2673" t="s">
        <v>97</v>
      </c>
      <c r="B2673" t="s">
        <v>71</v>
      </c>
      <c r="C2673" t="s">
        <v>98</v>
      </c>
      <c r="D2673" t="n">
        <v>2</v>
      </c>
      <c r="E2673" t="s">
        <v>1070</v>
      </c>
      <c r="F2673" t="n">
        <v>-1</v>
      </c>
      <c r="G2673" t="s">
        <v>74</v>
      </c>
      <c r="H2673" t="s">
        <v>75</v>
      </c>
      <c r="I2673" t="s"/>
      <c r="J2673" t="s">
        <v>74</v>
      </c>
      <c r="K2673" t="n">
        <v>197</v>
      </c>
      <c r="L2673" t="s">
        <v>76</v>
      </c>
      <c r="M2673" t="s"/>
      <c r="N2673" t="s">
        <v>1071</v>
      </c>
      <c r="O2673" t="s">
        <v>78</v>
      </c>
      <c r="P2673" t="s">
        <v>1070</v>
      </c>
      <c r="Q2673" t="s"/>
      <c r="R2673" t="s">
        <v>80</v>
      </c>
      <c r="S2673" t="s">
        <v>192</v>
      </c>
      <c r="T2673" t="s">
        <v>82</v>
      </c>
      <c r="U2673" t="s"/>
      <c r="V2673" t="s">
        <v>83</v>
      </c>
      <c r="W2673" t="s">
        <v>94</v>
      </c>
      <c r="X2673" t="s"/>
      <c r="Y2673" t="s">
        <v>85</v>
      </c>
      <c r="Z2673">
        <f>HYPERLINK("https://hotelmonitor-cachepage.eclerx.com/savepage/tk_15439015260685523_sr_2151.html","info")</f>
        <v/>
      </c>
      <c r="AA2673" t="n">
        <v>-2311887</v>
      </c>
      <c r="AB2673" t="s"/>
      <c r="AC2673" t="s"/>
      <c r="AD2673" t="s">
        <v>86</v>
      </c>
      <c r="AE2673" t="s"/>
      <c r="AF2673" t="s"/>
      <c r="AG2673" t="s"/>
      <c r="AH2673" t="s"/>
      <c r="AI2673" t="s"/>
      <c r="AJ2673" t="s"/>
      <c r="AK2673" t="s">
        <v>87</v>
      </c>
      <c r="AL2673" t="s"/>
      <c r="AM2673" t="s"/>
      <c r="AN2673" t="s">
        <v>87</v>
      </c>
      <c r="AO2673" t="s"/>
      <c r="AP2673" t="n">
        <v>34</v>
      </c>
      <c r="AQ2673" t="s">
        <v>88</v>
      </c>
      <c r="AR2673" t="s">
        <v>103</v>
      </c>
      <c r="AS2673" t="s"/>
      <c r="AT2673" t="s">
        <v>90</v>
      </c>
      <c r="AU2673" t="s"/>
      <c r="AV2673" t="s"/>
      <c r="AW2673" t="s"/>
      <c r="AX2673" t="s"/>
      <c r="AY2673" t="n">
        <v>2311887</v>
      </c>
      <c r="AZ2673" t="s">
        <v>1072</v>
      </c>
      <c r="BA2673" t="s"/>
      <c r="BB2673" t="n">
        <v>31499</v>
      </c>
      <c r="BC2673" t="n">
        <v>9.9905097484589</v>
      </c>
      <c r="BD2673" t="n">
        <v>53.562998754237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92</v>
      </c>
    </row>
    <row r="2674" spans="1:70">
      <c r="A2674" t="s">
        <v>97</v>
      </c>
      <c r="B2674" t="s">
        <v>71</v>
      </c>
      <c r="C2674" t="s">
        <v>98</v>
      </c>
      <c r="D2674" t="n">
        <v>2</v>
      </c>
      <c r="E2674" t="s">
        <v>1070</v>
      </c>
      <c r="F2674" t="n">
        <v>-1</v>
      </c>
      <c r="G2674" t="s">
        <v>74</v>
      </c>
      <c r="H2674" t="s">
        <v>75</v>
      </c>
      <c r="I2674" t="s"/>
      <c r="J2674" t="s">
        <v>74</v>
      </c>
      <c r="K2674" t="n">
        <v>198</v>
      </c>
      <c r="L2674" t="s">
        <v>76</v>
      </c>
      <c r="M2674" t="s"/>
      <c r="N2674" t="s">
        <v>1071</v>
      </c>
      <c r="O2674" t="s">
        <v>78</v>
      </c>
      <c r="P2674" t="s">
        <v>1070</v>
      </c>
      <c r="Q2674" t="s"/>
      <c r="R2674" t="s">
        <v>80</v>
      </c>
      <c r="S2674" t="s">
        <v>1048</v>
      </c>
      <c r="T2674" t="s">
        <v>82</v>
      </c>
      <c r="U2674" t="s"/>
      <c r="V2674" t="s">
        <v>83</v>
      </c>
      <c r="W2674" t="s">
        <v>94</v>
      </c>
      <c r="X2674" t="s"/>
      <c r="Y2674" t="s">
        <v>85</v>
      </c>
      <c r="Z2674">
        <f>HYPERLINK("https://hotelmonitor-cachepage.eclerx.com/savepage/tk_15439015260685523_sr_2151.html","info")</f>
        <v/>
      </c>
      <c r="AA2674" t="n">
        <v>-2311887</v>
      </c>
      <c r="AB2674" t="s"/>
      <c r="AC2674" t="s"/>
      <c r="AD2674" t="s">
        <v>86</v>
      </c>
      <c r="AE2674" t="s"/>
      <c r="AF2674" t="s"/>
      <c r="AG2674" t="s"/>
      <c r="AH2674" t="s"/>
      <c r="AI2674" t="s"/>
      <c r="AJ2674" t="s"/>
      <c r="AK2674" t="s">
        <v>87</v>
      </c>
      <c r="AL2674" t="s"/>
      <c r="AM2674" t="s"/>
      <c r="AN2674" t="s">
        <v>87</v>
      </c>
      <c r="AO2674" t="s"/>
      <c r="AP2674" t="n">
        <v>34</v>
      </c>
      <c r="AQ2674" t="s">
        <v>88</v>
      </c>
      <c r="AR2674" t="s">
        <v>414</v>
      </c>
      <c r="AS2674" t="s"/>
      <c r="AT2674" t="s">
        <v>90</v>
      </c>
      <c r="AU2674" t="s"/>
      <c r="AV2674" t="s"/>
      <c r="AW2674" t="s"/>
      <c r="AX2674" t="s"/>
      <c r="AY2674" t="n">
        <v>2311887</v>
      </c>
      <c r="AZ2674" t="s">
        <v>1072</v>
      </c>
      <c r="BA2674" t="s"/>
      <c r="BB2674" t="n">
        <v>31499</v>
      </c>
      <c r="BC2674" t="n">
        <v>9.9905097484589</v>
      </c>
      <c r="BD2674" t="n">
        <v>53.562998754237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92</v>
      </c>
    </row>
    <row r="2675" spans="1:70">
      <c r="A2675" t="s">
        <v>97</v>
      </c>
      <c r="B2675" t="s">
        <v>71</v>
      </c>
      <c r="C2675" t="s">
        <v>98</v>
      </c>
      <c r="D2675" t="n">
        <v>2</v>
      </c>
      <c r="E2675" t="s">
        <v>1070</v>
      </c>
      <c r="F2675" t="n">
        <v>-1</v>
      </c>
      <c r="G2675" t="s">
        <v>74</v>
      </c>
      <c r="H2675" t="s">
        <v>75</v>
      </c>
      <c r="I2675" t="s"/>
      <c r="J2675" t="s">
        <v>74</v>
      </c>
      <c r="K2675" t="n">
        <v>242</v>
      </c>
      <c r="L2675" t="s">
        <v>76</v>
      </c>
      <c r="M2675" t="s"/>
      <c r="N2675" t="s">
        <v>1071</v>
      </c>
      <c r="O2675" t="s">
        <v>78</v>
      </c>
      <c r="P2675" t="s">
        <v>1070</v>
      </c>
      <c r="Q2675" t="s"/>
      <c r="R2675" t="s">
        <v>80</v>
      </c>
      <c r="S2675" t="s">
        <v>665</v>
      </c>
      <c r="T2675" t="s">
        <v>82</v>
      </c>
      <c r="U2675" t="s"/>
      <c r="V2675" t="s">
        <v>83</v>
      </c>
      <c r="W2675" t="s">
        <v>94</v>
      </c>
      <c r="X2675" t="s"/>
      <c r="Y2675" t="s">
        <v>85</v>
      </c>
      <c r="Z2675">
        <f>HYPERLINK("https://hotelmonitor-cachepage.eclerx.com/savepage/tk_15439015260685523_sr_2151.html","info")</f>
        <v/>
      </c>
      <c r="AA2675" t="n">
        <v>-2311887</v>
      </c>
      <c r="AB2675" t="s"/>
      <c r="AC2675" t="s"/>
      <c r="AD2675" t="s">
        <v>86</v>
      </c>
      <c r="AE2675" t="s"/>
      <c r="AF2675" t="s"/>
      <c r="AG2675" t="s"/>
      <c r="AH2675" t="s"/>
      <c r="AI2675" t="s"/>
      <c r="AJ2675" t="s"/>
      <c r="AK2675" t="s">
        <v>87</v>
      </c>
      <c r="AL2675" t="s"/>
      <c r="AM2675" t="s"/>
      <c r="AN2675" t="s">
        <v>87</v>
      </c>
      <c r="AO2675" t="s"/>
      <c r="AP2675" t="n">
        <v>34</v>
      </c>
      <c r="AQ2675" t="s">
        <v>88</v>
      </c>
      <c r="AR2675" t="s">
        <v>103</v>
      </c>
      <c r="AS2675" t="s"/>
      <c r="AT2675" t="s">
        <v>90</v>
      </c>
      <c r="AU2675" t="s"/>
      <c r="AV2675" t="s"/>
      <c r="AW2675" t="s"/>
      <c r="AX2675" t="s"/>
      <c r="AY2675" t="n">
        <v>2311887</v>
      </c>
      <c r="AZ2675" t="s">
        <v>1072</v>
      </c>
      <c r="BA2675" t="s"/>
      <c r="BB2675" t="n">
        <v>31499</v>
      </c>
      <c r="BC2675" t="n">
        <v>9.9905097484589</v>
      </c>
      <c r="BD2675" t="n">
        <v>53.562998754237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92</v>
      </c>
    </row>
    <row r="2676" spans="1:70">
      <c r="A2676" t="s">
        <v>97</v>
      </c>
      <c r="B2676" t="s">
        <v>71</v>
      </c>
      <c r="C2676" t="s">
        <v>98</v>
      </c>
      <c r="D2676" t="n">
        <v>2</v>
      </c>
      <c r="E2676" t="s">
        <v>1070</v>
      </c>
      <c r="F2676" t="n">
        <v>-1</v>
      </c>
      <c r="G2676" t="s">
        <v>74</v>
      </c>
      <c r="H2676" t="s">
        <v>75</v>
      </c>
      <c r="I2676" t="s"/>
      <c r="J2676" t="s">
        <v>74</v>
      </c>
      <c r="K2676" t="n">
        <v>243</v>
      </c>
      <c r="L2676" t="s">
        <v>76</v>
      </c>
      <c r="M2676" t="s"/>
      <c r="N2676" t="s">
        <v>1071</v>
      </c>
      <c r="O2676" t="s">
        <v>78</v>
      </c>
      <c r="P2676" t="s">
        <v>1070</v>
      </c>
      <c r="Q2676" t="s"/>
      <c r="R2676" t="s">
        <v>80</v>
      </c>
      <c r="S2676" t="s">
        <v>334</v>
      </c>
      <c r="T2676" t="s">
        <v>82</v>
      </c>
      <c r="U2676" t="s"/>
      <c r="V2676" t="s">
        <v>83</v>
      </c>
      <c r="W2676" t="s">
        <v>94</v>
      </c>
      <c r="X2676" t="s"/>
      <c r="Y2676" t="s">
        <v>85</v>
      </c>
      <c r="Z2676">
        <f>HYPERLINK("https://hotelmonitor-cachepage.eclerx.com/savepage/tk_15439015260685523_sr_2151.html","info")</f>
        <v/>
      </c>
      <c r="AA2676" t="n">
        <v>-2311887</v>
      </c>
      <c r="AB2676" t="s"/>
      <c r="AC2676" t="s"/>
      <c r="AD2676" t="s">
        <v>86</v>
      </c>
      <c r="AE2676" t="s"/>
      <c r="AF2676" t="s"/>
      <c r="AG2676" t="s"/>
      <c r="AH2676" t="s"/>
      <c r="AI2676" t="s"/>
      <c r="AJ2676" t="s"/>
      <c r="AK2676" t="s">
        <v>87</v>
      </c>
      <c r="AL2676" t="s"/>
      <c r="AM2676" t="s"/>
      <c r="AN2676" t="s">
        <v>87</v>
      </c>
      <c r="AO2676" t="s"/>
      <c r="AP2676" t="n">
        <v>34</v>
      </c>
      <c r="AQ2676" t="s">
        <v>88</v>
      </c>
      <c r="AR2676" t="s">
        <v>414</v>
      </c>
      <c r="AS2676" t="s"/>
      <c r="AT2676" t="s">
        <v>90</v>
      </c>
      <c r="AU2676" t="s"/>
      <c r="AV2676" t="s"/>
      <c r="AW2676" t="s"/>
      <c r="AX2676" t="s"/>
      <c r="AY2676" t="n">
        <v>2311887</v>
      </c>
      <c r="AZ2676" t="s">
        <v>1072</v>
      </c>
      <c r="BA2676" t="s"/>
      <c r="BB2676" t="n">
        <v>31499</v>
      </c>
      <c r="BC2676" t="n">
        <v>9.9905097484589</v>
      </c>
      <c r="BD2676" t="n">
        <v>53.562998754237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92</v>
      </c>
    </row>
    <row r="2677" spans="1:70">
      <c r="A2677" t="s">
        <v>97</v>
      </c>
      <c r="B2677" t="s">
        <v>71</v>
      </c>
      <c r="C2677" t="s">
        <v>98</v>
      </c>
      <c r="D2677" t="n">
        <v>2</v>
      </c>
      <c r="E2677" t="s">
        <v>1070</v>
      </c>
      <c r="F2677" t="n">
        <v>-1</v>
      </c>
      <c r="G2677" t="s">
        <v>74</v>
      </c>
      <c r="H2677" t="s">
        <v>75</v>
      </c>
      <c r="I2677" t="s"/>
      <c r="J2677" t="s">
        <v>74</v>
      </c>
      <c r="K2677" t="n">
        <v>264</v>
      </c>
      <c r="L2677" t="s">
        <v>76</v>
      </c>
      <c r="M2677" t="s"/>
      <c r="N2677" t="s">
        <v>1071</v>
      </c>
      <c r="O2677" t="s">
        <v>78</v>
      </c>
      <c r="P2677" t="s">
        <v>1070</v>
      </c>
      <c r="Q2677" t="s"/>
      <c r="R2677" t="s">
        <v>80</v>
      </c>
      <c r="S2677" t="s">
        <v>925</v>
      </c>
      <c r="T2677" t="s">
        <v>82</v>
      </c>
      <c r="U2677" t="s"/>
      <c r="V2677" t="s">
        <v>83</v>
      </c>
      <c r="W2677" t="s">
        <v>84</v>
      </c>
      <c r="X2677" t="s"/>
      <c r="Y2677" t="s">
        <v>85</v>
      </c>
      <c r="Z2677">
        <f>HYPERLINK("https://hotelmonitor-cachepage.eclerx.com/savepage/tk_15439015260685523_sr_2151.html","info")</f>
        <v/>
      </c>
      <c r="AA2677" t="n">
        <v>-2311887</v>
      </c>
      <c r="AB2677" t="s"/>
      <c r="AC2677" t="s"/>
      <c r="AD2677" t="s">
        <v>86</v>
      </c>
      <c r="AE2677" t="s"/>
      <c r="AF2677" t="s"/>
      <c r="AG2677" t="s"/>
      <c r="AH2677" t="s"/>
      <c r="AI2677" t="s"/>
      <c r="AJ2677" t="s"/>
      <c r="AK2677" t="s">
        <v>87</v>
      </c>
      <c r="AL2677" t="s"/>
      <c r="AM2677" t="s"/>
      <c r="AN2677" t="s">
        <v>87</v>
      </c>
      <c r="AO2677" t="s"/>
      <c r="AP2677" t="n">
        <v>34</v>
      </c>
      <c r="AQ2677" t="s">
        <v>88</v>
      </c>
      <c r="AR2677" t="s">
        <v>103</v>
      </c>
      <c r="AS2677" t="s"/>
      <c r="AT2677" t="s">
        <v>90</v>
      </c>
      <c r="AU2677" t="s"/>
      <c r="AV2677" t="s"/>
      <c r="AW2677" t="s"/>
      <c r="AX2677" t="s"/>
      <c r="AY2677" t="n">
        <v>2311887</v>
      </c>
      <c r="AZ2677" t="s">
        <v>1072</v>
      </c>
      <c r="BA2677" t="s"/>
      <c r="BB2677" t="n">
        <v>31499</v>
      </c>
      <c r="BC2677" t="n">
        <v>9.9905097484589</v>
      </c>
      <c r="BD2677" t="n">
        <v>53.562998754237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92</v>
      </c>
    </row>
    <row r="2678" spans="1:70">
      <c r="A2678" t="s">
        <v>97</v>
      </c>
      <c r="B2678" t="s">
        <v>71</v>
      </c>
      <c r="C2678" t="s">
        <v>98</v>
      </c>
      <c r="D2678" t="n">
        <v>2</v>
      </c>
      <c r="E2678" t="s">
        <v>1070</v>
      </c>
      <c r="F2678" t="n">
        <v>-1</v>
      </c>
      <c r="G2678" t="s">
        <v>74</v>
      </c>
      <c r="H2678" t="s">
        <v>75</v>
      </c>
      <c r="I2678" t="s"/>
      <c r="J2678" t="s">
        <v>74</v>
      </c>
      <c r="K2678" t="n">
        <v>265</v>
      </c>
      <c r="L2678" t="s">
        <v>76</v>
      </c>
      <c r="M2678" t="s"/>
      <c r="N2678" t="s">
        <v>1073</v>
      </c>
      <c r="O2678" t="s">
        <v>78</v>
      </c>
      <c r="P2678" t="s">
        <v>1070</v>
      </c>
      <c r="Q2678" t="s"/>
      <c r="R2678" t="s">
        <v>80</v>
      </c>
      <c r="S2678" t="s">
        <v>794</v>
      </c>
      <c r="T2678" t="s">
        <v>82</v>
      </c>
      <c r="U2678" t="s"/>
      <c r="V2678" t="s">
        <v>83</v>
      </c>
      <c r="W2678" t="s">
        <v>84</v>
      </c>
      <c r="X2678" t="s"/>
      <c r="Y2678" t="s">
        <v>85</v>
      </c>
      <c r="Z2678">
        <f>HYPERLINK("https://hotelmonitor-cachepage.eclerx.com/savepage/tk_15439015260685523_sr_2151.html","info")</f>
        <v/>
      </c>
      <c r="AA2678" t="n">
        <v>-2311887</v>
      </c>
      <c r="AB2678" t="s"/>
      <c r="AC2678" t="s"/>
      <c r="AD2678" t="s">
        <v>86</v>
      </c>
      <c r="AE2678" t="s"/>
      <c r="AF2678" t="s"/>
      <c r="AG2678" t="s"/>
      <c r="AH2678" t="s"/>
      <c r="AI2678" t="s"/>
      <c r="AJ2678" t="s"/>
      <c r="AK2678" t="s">
        <v>87</v>
      </c>
      <c r="AL2678" t="s"/>
      <c r="AM2678" t="s"/>
      <c r="AN2678" t="s">
        <v>87</v>
      </c>
      <c r="AO2678" t="s"/>
      <c r="AP2678" t="n">
        <v>34</v>
      </c>
      <c r="AQ2678" t="s">
        <v>88</v>
      </c>
      <c r="AR2678" t="s">
        <v>113</v>
      </c>
      <c r="AS2678" t="s"/>
      <c r="AT2678" t="s">
        <v>90</v>
      </c>
      <c r="AU2678" t="s"/>
      <c r="AV2678" t="s"/>
      <c r="AW2678" t="s"/>
      <c r="AX2678" t="s"/>
      <c r="AY2678" t="n">
        <v>2311887</v>
      </c>
      <c r="AZ2678" t="s">
        <v>1072</v>
      </c>
      <c r="BA2678" t="s"/>
      <c r="BB2678" t="n">
        <v>31499</v>
      </c>
      <c r="BC2678" t="n">
        <v>9.9905097484589</v>
      </c>
      <c r="BD2678" t="n">
        <v>53.562998754237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92</v>
      </c>
    </row>
    <row r="2679" spans="1:70">
      <c r="A2679" t="s">
        <v>97</v>
      </c>
      <c r="B2679" t="s">
        <v>71</v>
      </c>
      <c r="C2679" t="s">
        <v>98</v>
      </c>
      <c r="D2679" t="n">
        <v>2</v>
      </c>
      <c r="E2679" t="s">
        <v>1070</v>
      </c>
      <c r="F2679" t="n">
        <v>-1</v>
      </c>
      <c r="G2679" t="s">
        <v>74</v>
      </c>
      <c r="H2679" t="s">
        <v>75</v>
      </c>
      <c r="I2679" t="s"/>
      <c r="J2679" t="s">
        <v>74</v>
      </c>
      <c r="K2679" t="n">
        <v>265</v>
      </c>
      <c r="L2679" t="s">
        <v>76</v>
      </c>
      <c r="M2679" t="s"/>
      <c r="N2679" t="s">
        <v>1071</v>
      </c>
      <c r="O2679" t="s">
        <v>78</v>
      </c>
      <c r="P2679" t="s">
        <v>1070</v>
      </c>
      <c r="Q2679" t="s"/>
      <c r="R2679" t="s">
        <v>80</v>
      </c>
      <c r="S2679" t="s">
        <v>794</v>
      </c>
      <c r="T2679" t="s">
        <v>82</v>
      </c>
      <c r="U2679" t="s"/>
      <c r="V2679" t="s">
        <v>83</v>
      </c>
      <c r="W2679" t="s">
        <v>84</v>
      </c>
      <c r="X2679" t="s"/>
      <c r="Y2679" t="s">
        <v>85</v>
      </c>
      <c r="Z2679">
        <f>HYPERLINK("https://hotelmonitor-cachepage.eclerx.com/savepage/tk_15439015260685523_sr_2151.html","info")</f>
        <v/>
      </c>
      <c r="AA2679" t="n">
        <v>-2311887</v>
      </c>
      <c r="AB2679" t="s"/>
      <c r="AC2679" t="s"/>
      <c r="AD2679" t="s">
        <v>86</v>
      </c>
      <c r="AE2679" t="s"/>
      <c r="AF2679" t="s"/>
      <c r="AG2679" t="s"/>
      <c r="AH2679" t="s"/>
      <c r="AI2679" t="s"/>
      <c r="AJ2679" t="s"/>
      <c r="AK2679" t="s">
        <v>87</v>
      </c>
      <c r="AL2679" t="s"/>
      <c r="AM2679" t="s"/>
      <c r="AN2679" t="s">
        <v>87</v>
      </c>
      <c r="AO2679" t="s"/>
      <c r="AP2679" t="n">
        <v>34</v>
      </c>
      <c r="AQ2679" t="s">
        <v>88</v>
      </c>
      <c r="AR2679" t="s">
        <v>414</v>
      </c>
      <c r="AS2679" t="s"/>
      <c r="AT2679" t="s">
        <v>90</v>
      </c>
      <c r="AU2679" t="s"/>
      <c r="AV2679" t="s"/>
      <c r="AW2679" t="s"/>
      <c r="AX2679" t="s"/>
      <c r="AY2679" t="n">
        <v>2311887</v>
      </c>
      <c r="AZ2679" t="s">
        <v>1072</v>
      </c>
      <c r="BA2679" t="s"/>
      <c r="BB2679" t="n">
        <v>31499</v>
      </c>
      <c r="BC2679" t="n">
        <v>9.9905097484589</v>
      </c>
      <c r="BD2679" t="n">
        <v>53.562998754237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92</v>
      </c>
    </row>
    <row r="2680" spans="1:70">
      <c r="A2680" t="s">
        <v>97</v>
      </c>
      <c r="B2680" t="s">
        <v>71</v>
      </c>
      <c r="C2680" t="s">
        <v>98</v>
      </c>
      <c r="D2680" t="n">
        <v>2</v>
      </c>
      <c r="E2680" t="s">
        <v>1070</v>
      </c>
      <c r="F2680" t="n">
        <v>-1</v>
      </c>
      <c r="G2680" t="s">
        <v>74</v>
      </c>
      <c r="H2680" t="s">
        <v>75</v>
      </c>
      <c r="I2680" t="s"/>
      <c r="J2680" t="s">
        <v>74</v>
      </c>
      <c r="K2680" t="n">
        <v>266</v>
      </c>
      <c r="L2680" t="s">
        <v>76</v>
      </c>
      <c r="M2680" t="s"/>
      <c r="N2680" t="s">
        <v>328</v>
      </c>
      <c r="O2680" t="s">
        <v>78</v>
      </c>
      <c r="P2680" t="s">
        <v>1070</v>
      </c>
      <c r="Q2680" t="s"/>
      <c r="R2680" t="s">
        <v>80</v>
      </c>
      <c r="S2680" t="s">
        <v>866</v>
      </c>
      <c r="T2680" t="s">
        <v>82</v>
      </c>
      <c r="U2680" t="s"/>
      <c r="V2680" t="s">
        <v>83</v>
      </c>
      <c r="W2680" t="s">
        <v>84</v>
      </c>
      <c r="X2680" t="s"/>
      <c r="Y2680" t="s">
        <v>85</v>
      </c>
      <c r="Z2680">
        <f>HYPERLINK("https://hotelmonitor-cachepage.eclerx.com/savepage/tk_15439015260685523_sr_2151.html","info")</f>
        <v/>
      </c>
      <c r="AA2680" t="n">
        <v>-2311887</v>
      </c>
      <c r="AB2680" t="s"/>
      <c r="AC2680" t="s"/>
      <c r="AD2680" t="s">
        <v>86</v>
      </c>
      <c r="AE2680" t="s"/>
      <c r="AF2680" t="s"/>
      <c r="AG2680" t="s"/>
      <c r="AH2680" t="s"/>
      <c r="AI2680" t="s"/>
      <c r="AJ2680" t="s"/>
      <c r="AK2680" t="s">
        <v>87</v>
      </c>
      <c r="AL2680" t="s"/>
      <c r="AM2680" t="s"/>
      <c r="AN2680" t="s">
        <v>87</v>
      </c>
      <c r="AO2680" t="s"/>
      <c r="AP2680" t="n">
        <v>34</v>
      </c>
      <c r="AQ2680" t="s">
        <v>88</v>
      </c>
      <c r="AR2680" t="s">
        <v>107</v>
      </c>
      <c r="AS2680" t="s"/>
      <c r="AT2680" t="s">
        <v>90</v>
      </c>
      <c r="AU2680" t="s"/>
      <c r="AV2680" t="s"/>
      <c r="AW2680" t="s"/>
      <c r="AX2680" t="s"/>
      <c r="AY2680" t="n">
        <v>2311887</v>
      </c>
      <c r="AZ2680" t="s">
        <v>1072</v>
      </c>
      <c r="BA2680" t="s"/>
      <c r="BB2680" t="n">
        <v>31499</v>
      </c>
      <c r="BC2680" t="n">
        <v>9.9905097484589</v>
      </c>
      <c r="BD2680" t="n">
        <v>53.562998754237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92</v>
      </c>
    </row>
    <row r="2681" spans="1:70">
      <c r="A2681" t="s">
        <v>97</v>
      </c>
      <c r="B2681" t="s">
        <v>71</v>
      </c>
      <c r="C2681" t="s">
        <v>98</v>
      </c>
      <c r="D2681" t="n">
        <v>2</v>
      </c>
      <c r="E2681" t="s">
        <v>1070</v>
      </c>
      <c r="F2681" t="n">
        <v>-1</v>
      </c>
      <c r="G2681" t="s">
        <v>74</v>
      </c>
      <c r="H2681" t="s">
        <v>75</v>
      </c>
      <c r="I2681" t="s"/>
      <c r="J2681" t="s">
        <v>74</v>
      </c>
      <c r="K2681" t="n">
        <v>277</v>
      </c>
      <c r="L2681" t="s">
        <v>76</v>
      </c>
      <c r="M2681" t="s"/>
      <c r="N2681" t="s">
        <v>1073</v>
      </c>
      <c r="O2681" t="s">
        <v>78</v>
      </c>
      <c r="P2681" t="s">
        <v>1070</v>
      </c>
      <c r="Q2681" t="s"/>
      <c r="R2681" t="s">
        <v>80</v>
      </c>
      <c r="S2681" t="s">
        <v>165</v>
      </c>
      <c r="T2681" t="s">
        <v>82</v>
      </c>
      <c r="U2681" t="s"/>
      <c r="V2681" t="s">
        <v>83</v>
      </c>
      <c r="W2681" t="s">
        <v>84</v>
      </c>
      <c r="X2681" t="s"/>
      <c r="Y2681" t="s">
        <v>85</v>
      </c>
      <c r="Z2681">
        <f>HYPERLINK("https://hotelmonitor-cachepage.eclerx.com/savepage/tk_15439015260685523_sr_2151.html","info")</f>
        <v/>
      </c>
      <c r="AA2681" t="n">
        <v>-2311887</v>
      </c>
      <c r="AB2681" t="s"/>
      <c r="AC2681" t="s"/>
      <c r="AD2681" t="s">
        <v>86</v>
      </c>
      <c r="AE2681" t="s"/>
      <c r="AF2681" t="s"/>
      <c r="AG2681" t="s"/>
      <c r="AH2681" t="s"/>
      <c r="AI2681" t="s"/>
      <c r="AJ2681" t="s"/>
      <c r="AK2681" t="s">
        <v>87</v>
      </c>
      <c r="AL2681" t="s"/>
      <c r="AM2681" t="s"/>
      <c r="AN2681" t="s">
        <v>87</v>
      </c>
      <c r="AO2681" t="s"/>
      <c r="AP2681" t="n">
        <v>34</v>
      </c>
      <c r="AQ2681" t="s">
        <v>88</v>
      </c>
      <c r="AR2681" t="s">
        <v>103</v>
      </c>
      <c r="AS2681" t="s"/>
      <c r="AT2681" t="s">
        <v>90</v>
      </c>
      <c r="AU2681" t="s"/>
      <c r="AV2681" t="s"/>
      <c r="AW2681" t="s"/>
      <c r="AX2681" t="s"/>
      <c r="AY2681" t="n">
        <v>2311887</v>
      </c>
      <c r="AZ2681" t="s">
        <v>1072</v>
      </c>
      <c r="BA2681" t="s"/>
      <c r="BB2681" t="n">
        <v>31499</v>
      </c>
      <c r="BC2681" t="n">
        <v>9.9905097484589</v>
      </c>
      <c r="BD2681" t="n">
        <v>53.562998754237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92</v>
      </c>
    </row>
    <row r="2682" spans="1:70">
      <c r="A2682" t="s">
        <v>97</v>
      </c>
      <c r="B2682" t="s">
        <v>71</v>
      </c>
      <c r="C2682" t="s">
        <v>98</v>
      </c>
      <c r="D2682" t="n">
        <v>2</v>
      </c>
      <c r="E2682" t="s">
        <v>1070</v>
      </c>
      <c r="F2682" t="n">
        <v>-1</v>
      </c>
      <c r="G2682" t="s">
        <v>74</v>
      </c>
      <c r="H2682" t="s">
        <v>75</v>
      </c>
      <c r="I2682" t="s"/>
      <c r="J2682" t="s">
        <v>74</v>
      </c>
      <c r="K2682" t="n">
        <v>280</v>
      </c>
      <c r="L2682" t="s">
        <v>76</v>
      </c>
      <c r="M2682" t="s"/>
      <c r="N2682" t="s">
        <v>1073</v>
      </c>
      <c r="O2682" t="s">
        <v>78</v>
      </c>
      <c r="P2682" t="s">
        <v>1070</v>
      </c>
      <c r="Q2682" t="s"/>
      <c r="R2682" t="s">
        <v>80</v>
      </c>
      <c r="S2682" t="s">
        <v>795</v>
      </c>
      <c r="T2682" t="s">
        <v>82</v>
      </c>
      <c r="U2682" t="s"/>
      <c r="V2682" t="s">
        <v>83</v>
      </c>
      <c r="W2682" t="s">
        <v>84</v>
      </c>
      <c r="X2682" t="s"/>
      <c r="Y2682" t="s">
        <v>85</v>
      </c>
      <c r="Z2682">
        <f>HYPERLINK("https://hotelmonitor-cachepage.eclerx.com/savepage/tk_15439015260685523_sr_2151.html","info")</f>
        <v/>
      </c>
      <c r="AA2682" t="n">
        <v>-2311887</v>
      </c>
      <c r="AB2682" t="s"/>
      <c r="AC2682" t="s"/>
      <c r="AD2682" t="s">
        <v>86</v>
      </c>
      <c r="AE2682" t="s"/>
      <c r="AF2682" t="s"/>
      <c r="AG2682" t="s"/>
      <c r="AH2682" t="s"/>
      <c r="AI2682" t="s"/>
      <c r="AJ2682" t="s"/>
      <c r="AK2682" t="s">
        <v>87</v>
      </c>
      <c r="AL2682" t="s"/>
      <c r="AM2682" t="s"/>
      <c r="AN2682" t="s">
        <v>87</v>
      </c>
      <c r="AO2682" t="s"/>
      <c r="AP2682" t="n">
        <v>34</v>
      </c>
      <c r="AQ2682" t="s">
        <v>88</v>
      </c>
      <c r="AR2682" t="s">
        <v>414</v>
      </c>
      <c r="AS2682" t="s"/>
      <c r="AT2682" t="s">
        <v>90</v>
      </c>
      <c r="AU2682" t="s"/>
      <c r="AV2682" t="s"/>
      <c r="AW2682" t="s"/>
      <c r="AX2682" t="s"/>
      <c r="AY2682" t="n">
        <v>2311887</v>
      </c>
      <c r="AZ2682" t="s">
        <v>1072</v>
      </c>
      <c r="BA2682" t="s"/>
      <c r="BB2682" t="n">
        <v>31499</v>
      </c>
      <c r="BC2682" t="n">
        <v>9.9905097484589</v>
      </c>
      <c r="BD2682" t="n">
        <v>53.562998754237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92</v>
      </c>
    </row>
    <row r="2683" spans="1:70">
      <c r="A2683" t="s">
        <v>97</v>
      </c>
      <c r="B2683" t="s">
        <v>71</v>
      </c>
      <c r="C2683" t="s">
        <v>98</v>
      </c>
      <c r="D2683" t="n">
        <v>2</v>
      </c>
      <c r="E2683" t="s">
        <v>1070</v>
      </c>
      <c r="F2683" t="n">
        <v>-1</v>
      </c>
      <c r="G2683" t="s">
        <v>74</v>
      </c>
      <c r="H2683" t="s">
        <v>75</v>
      </c>
      <c r="I2683" t="s"/>
      <c r="J2683" t="s">
        <v>74</v>
      </c>
      <c r="K2683" t="n">
        <v>283</v>
      </c>
      <c r="L2683" t="s">
        <v>76</v>
      </c>
      <c r="M2683" t="s"/>
      <c r="N2683" t="s">
        <v>1071</v>
      </c>
      <c r="O2683" t="s">
        <v>78</v>
      </c>
      <c r="P2683" t="s">
        <v>1070</v>
      </c>
      <c r="Q2683" t="s"/>
      <c r="R2683" t="s">
        <v>80</v>
      </c>
      <c r="S2683" t="s">
        <v>224</v>
      </c>
      <c r="T2683" t="s">
        <v>82</v>
      </c>
      <c r="U2683" t="s"/>
      <c r="V2683" t="s">
        <v>83</v>
      </c>
      <c r="W2683" t="s">
        <v>84</v>
      </c>
      <c r="X2683" t="s"/>
      <c r="Y2683" t="s">
        <v>85</v>
      </c>
      <c r="Z2683">
        <f>HYPERLINK("https://hotelmonitor-cachepage.eclerx.com/savepage/tk_15439015260685523_sr_2151.html","info")</f>
        <v/>
      </c>
      <c r="AA2683" t="n">
        <v>-2311887</v>
      </c>
      <c r="AB2683" t="s"/>
      <c r="AC2683" t="s"/>
      <c r="AD2683" t="s">
        <v>86</v>
      </c>
      <c r="AE2683" t="s"/>
      <c r="AF2683" t="s"/>
      <c r="AG2683" t="s"/>
      <c r="AH2683" t="s"/>
      <c r="AI2683" t="s"/>
      <c r="AJ2683" t="s"/>
      <c r="AK2683" t="s">
        <v>87</v>
      </c>
      <c r="AL2683" t="s"/>
      <c r="AM2683" t="s"/>
      <c r="AN2683" t="s">
        <v>87</v>
      </c>
      <c r="AO2683" t="s"/>
      <c r="AP2683" t="n">
        <v>34</v>
      </c>
      <c r="AQ2683" t="s">
        <v>88</v>
      </c>
      <c r="AR2683" t="s">
        <v>103</v>
      </c>
      <c r="AS2683" t="s"/>
      <c r="AT2683" t="s">
        <v>90</v>
      </c>
      <c r="AU2683" t="s"/>
      <c r="AV2683" t="s"/>
      <c r="AW2683" t="s"/>
      <c r="AX2683" t="s"/>
      <c r="AY2683" t="n">
        <v>2311887</v>
      </c>
      <c r="AZ2683" t="s">
        <v>1072</v>
      </c>
      <c r="BA2683" t="s"/>
      <c r="BB2683" t="n">
        <v>31499</v>
      </c>
      <c r="BC2683" t="n">
        <v>9.9905097484589</v>
      </c>
      <c r="BD2683" t="n">
        <v>53.562998754237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92</v>
      </c>
    </row>
    <row r="2684" spans="1:70">
      <c r="A2684" t="s">
        <v>97</v>
      </c>
      <c r="B2684" t="s">
        <v>71</v>
      </c>
      <c r="C2684" t="s">
        <v>98</v>
      </c>
      <c r="D2684" t="n">
        <v>2</v>
      </c>
      <c r="E2684" t="s">
        <v>1070</v>
      </c>
      <c r="F2684" t="n">
        <v>-1</v>
      </c>
      <c r="G2684" t="s">
        <v>74</v>
      </c>
      <c r="H2684" t="s">
        <v>75</v>
      </c>
      <c r="I2684" t="s"/>
      <c r="J2684" t="s">
        <v>74</v>
      </c>
      <c r="K2684" t="n">
        <v>284</v>
      </c>
      <c r="L2684" t="s">
        <v>76</v>
      </c>
      <c r="M2684" t="s"/>
      <c r="N2684" t="s">
        <v>1071</v>
      </c>
      <c r="O2684" t="s">
        <v>78</v>
      </c>
      <c r="P2684" t="s">
        <v>1070</v>
      </c>
      <c r="Q2684" t="s"/>
      <c r="R2684" t="s">
        <v>80</v>
      </c>
      <c r="S2684" t="s">
        <v>439</v>
      </c>
      <c r="T2684" t="s">
        <v>82</v>
      </c>
      <c r="U2684" t="s"/>
      <c r="V2684" t="s">
        <v>83</v>
      </c>
      <c r="W2684" t="s">
        <v>84</v>
      </c>
      <c r="X2684" t="s"/>
      <c r="Y2684" t="s">
        <v>85</v>
      </c>
      <c r="Z2684">
        <f>HYPERLINK("https://hotelmonitor-cachepage.eclerx.com/savepage/tk_15439015260685523_sr_2151.html","info")</f>
        <v/>
      </c>
      <c r="AA2684" t="n">
        <v>-2311887</v>
      </c>
      <c r="AB2684" t="s"/>
      <c r="AC2684" t="s"/>
      <c r="AD2684" t="s">
        <v>86</v>
      </c>
      <c r="AE2684" t="s"/>
      <c r="AF2684" t="s"/>
      <c r="AG2684" t="s"/>
      <c r="AH2684" t="s"/>
      <c r="AI2684" t="s"/>
      <c r="AJ2684" t="s"/>
      <c r="AK2684" t="s">
        <v>87</v>
      </c>
      <c r="AL2684" t="s"/>
      <c r="AM2684" t="s"/>
      <c r="AN2684" t="s">
        <v>87</v>
      </c>
      <c r="AO2684" t="s"/>
      <c r="AP2684" t="n">
        <v>34</v>
      </c>
      <c r="AQ2684" t="s">
        <v>88</v>
      </c>
      <c r="AR2684" t="s">
        <v>414</v>
      </c>
      <c r="AS2684" t="s"/>
      <c r="AT2684" t="s">
        <v>90</v>
      </c>
      <c r="AU2684" t="s"/>
      <c r="AV2684" t="s"/>
      <c r="AW2684" t="s"/>
      <c r="AX2684" t="s"/>
      <c r="AY2684" t="n">
        <v>2311887</v>
      </c>
      <c r="AZ2684" t="s">
        <v>1072</v>
      </c>
      <c r="BA2684" t="s"/>
      <c r="BB2684" t="n">
        <v>31499</v>
      </c>
      <c r="BC2684" t="n">
        <v>9.9905097484589</v>
      </c>
      <c r="BD2684" t="n">
        <v>53.562998754237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92</v>
      </c>
    </row>
    <row r="2685" spans="1:70">
      <c r="A2685" t="s">
        <v>97</v>
      </c>
      <c r="B2685" t="s">
        <v>71</v>
      </c>
      <c r="C2685" t="s">
        <v>98</v>
      </c>
      <c r="D2685" t="n">
        <v>2</v>
      </c>
      <c r="E2685" t="s">
        <v>1070</v>
      </c>
      <c r="F2685" t="n">
        <v>-1</v>
      </c>
      <c r="G2685" t="s">
        <v>74</v>
      </c>
      <c r="H2685" t="s">
        <v>75</v>
      </c>
      <c r="I2685" t="s"/>
      <c r="J2685" t="s">
        <v>74</v>
      </c>
      <c r="K2685" t="n">
        <v>362</v>
      </c>
      <c r="L2685" t="s">
        <v>76</v>
      </c>
      <c r="M2685" t="s"/>
      <c r="N2685" t="s">
        <v>1076</v>
      </c>
      <c r="O2685" t="s">
        <v>78</v>
      </c>
      <c r="P2685" t="s">
        <v>1070</v>
      </c>
      <c r="Q2685" t="s"/>
      <c r="R2685" t="s">
        <v>80</v>
      </c>
      <c r="S2685" t="s">
        <v>930</v>
      </c>
      <c r="T2685" t="s">
        <v>82</v>
      </c>
      <c r="U2685" t="s"/>
      <c r="V2685" t="s">
        <v>83</v>
      </c>
      <c r="W2685" t="s">
        <v>84</v>
      </c>
      <c r="X2685" t="s"/>
      <c r="Y2685" t="s">
        <v>85</v>
      </c>
      <c r="Z2685">
        <f>HYPERLINK("https://hotelmonitor-cachepage.eclerx.com/savepage/tk_15439015260685523_sr_2151.html","info")</f>
        <v/>
      </c>
      <c r="AA2685" t="n">
        <v>-2311887</v>
      </c>
      <c r="AB2685" t="s"/>
      <c r="AC2685" t="s"/>
      <c r="AD2685" t="s">
        <v>86</v>
      </c>
      <c r="AE2685" t="s"/>
      <c r="AF2685" t="s"/>
      <c r="AG2685" t="s"/>
      <c r="AH2685" t="s"/>
      <c r="AI2685" t="s"/>
      <c r="AJ2685" t="s"/>
      <c r="AK2685" t="s">
        <v>87</v>
      </c>
      <c r="AL2685" t="s"/>
      <c r="AM2685" t="s"/>
      <c r="AN2685" t="s">
        <v>87</v>
      </c>
      <c r="AO2685" t="s"/>
      <c r="AP2685" t="n">
        <v>34</v>
      </c>
      <c r="AQ2685" t="s">
        <v>88</v>
      </c>
      <c r="AR2685" t="s">
        <v>103</v>
      </c>
      <c r="AS2685" t="s"/>
      <c r="AT2685" t="s">
        <v>90</v>
      </c>
      <c r="AU2685" t="s"/>
      <c r="AV2685" t="s"/>
      <c r="AW2685" t="s"/>
      <c r="AX2685" t="s"/>
      <c r="AY2685" t="n">
        <v>2311887</v>
      </c>
      <c r="AZ2685" t="s">
        <v>1072</v>
      </c>
      <c r="BA2685" t="s"/>
      <c r="BB2685" t="n">
        <v>31499</v>
      </c>
      <c r="BC2685" t="n">
        <v>9.9905097484589</v>
      </c>
      <c r="BD2685" t="n">
        <v>53.562998754237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92</v>
      </c>
    </row>
    <row r="2686" spans="1:70">
      <c r="A2686" t="s">
        <v>97</v>
      </c>
      <c r="B2686" t="s">
        <v>71</v>
      </c>
      <c r="C2686" t="s">
        <v>98</v>
      </c>
      <c r="D2686" t="n">
        <v>2</v>
      </c>
      <c r="E2686" t="s">
        <v>1070</v>
      </c>
      <c r="F2686" t="n">
        <v>-1</v>
      </c>
      <c r="G2686" t="s">
        <v>74</v>
      </c>
      <c r="H2686" t="s">
        <v>75</v>
      </c>
      <c r="I2686" t="s"/>
      <c r="J2686" t="s">
        <v>74</v>
      </c>
      <c r="K2686" t="n">
        <v>366</v>
      </c>
      <c r="L2686" t="s">
        <v>76</v>
      </c>
      <c r="M2686" t="s"/>
      <c r="N2686" t="s">
        <v>1076</v>
      </c>
      <c r="O2686" t="s">
        <v>78</v>
      </c>
      <c r="P2686" t="s">
        <v>1070</v>
      </c>
      <c r="Q2686" t="s"/>
      <c r="R2686" t="s">
        <v>80</v>
      </c>
      <c r="S2686" t="s">
        <v>1077</v>
      </c>
      <c r="T2686" t="s">
        <v>82</v>
      </c>
      <c r="U2686" t="s"/>
      <c r="V2686" t="s">
        <v>83</v>
      </c>
      <c r="W2686" t="s">
        <v>84</v>
      </c>
      <c r="X2686" t="s"/>
      <c r="Y2686" t="s">
        <v>85</v>
      </c>
      <c r="Z2686">
        <f>HYPERLINK("https://hotelmonitor-cachepage.eclerx.com/savepage/tk_15439015260685523_sr_2151.html","info")</f>
        <v/>
      </c>
      <c r="AA2686" t="n">
        <v>-2311887</v>
      </c>
      <c r="AB2686" t="s"/>
      <c r="AC2686" t="s"/>
      <c r="AD2686" t="s">
        <v>86</v>
      </c>
      <c r="AE2686" t="s"/>
      <c r="AF2686" t="s"/>
      <c r="AG2686" t="s"/>
      <c r="AH2686" t="s"/>
      <c r="AI2686" t="s"/>
      <c r="AJ2686" t="s"/>
      <c r="AK2686" t="s">
        <v>87</v>
      </c>
      <c r="AL2686" t="s"/>
      <c r="AM2686" t="s"/>
      <c r="AN2686" t="s">
        <v>87</v>
      </c>
      <c r="AO2686" t="s"/>
      <c r="AP2686" t="n">
        <v>34</v>
      </c>
      <c r="AQ2686" t="s">
        <v>88</v>
      </c>
      <c r="AR2686" t="s">
        <v>414</v>
      </c>
      <c r="AS2686" t="s"/>
      <c r="AT2686" t="s">
        <v>90</v>
      </c>
      <c r="AU2686" t="s"/>
      <c r="AV2686" t="s"/>
      <c r="AW2686" t="s"/>
      <c r="AX2686" t="s"/>
      <c r="AY2686" t="n">
        <v>2311887</v>
      </c>
      <c r="AZ2686" t="s">
        <v>1072</v>
      </c>
      <c r="BA2686" t="s"/>
      <c r="BB2686" t="n">
        <v>31499</v>
      </c>
      <c r="BC2686" t="n">
        <v>9.9905097484589</v>
      </c>
      <c r="BD2686" t="n">
        <v>53.562998754237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92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978</v>
      </c>
      <c r="F2687" t="n">
        <v>433814</v>
      </c>
      <c r="G2687" t="s">
        <v>74</v>
      </c>
      <c r="H2687" t="s">
        <v>75</v>
      </c>
      <c r="I2687" t="s"/>
      <c r="J2687" t="s">
        <v>74</v>
      </c>
      <c r="K2687" t="n">
        <v>196</v>
      </c>
      <c r="L2687" t="s">
        <v>76</v>
      </c>
      <c r="M2687" t="s"/>
      <c r="N2687" t="s">
        <v>184</v>
      </c>
      <c r="O2687" t="s">
        <v>78</v>
      </c>
      <c r="P2687" t="s">
        <v>978</v>
      </c>
      <c r="Q2687" t="s"/>
      <c r="R2687" t="s">
        <v>80</v>
      </c>
      <c r="S2687" t="s">
        <v>432</v>
      </c>
      <c r="T2687" t="s">
        <v>82</v>
      </c>
      <c r="U2687" t="s"/>
      <c r="V2687" t="s">
        <v>83</v>
      </c>
      <c r="W2687" t="s">
        <v>94</v>
      </c>
      <c r="X2687" t="s"/>
      <c r="Y2687" t="s">
        <v>85</v>
      </c>
      <c r="Z2687">
        <f>HYPERLINK("https://hotelmonitor-cachepage.eclerx.com/savepage/tk_15439115118243124_sr_2152.html","info")</f>
        <v/>
      </c>
      <c r="AA2687" t="n">
        <v>7238</v>
      </c>
      <c r="AB2687" t="s"/>
      <c r="AC2687" t="s"/>
      <c r="AD2687" t="s">
        <v>86</v>
      </c>
      <c r="AE2687" t="s"/>
      <c r="AF2687" t="s"/>
      <c r="AG2687" t="s"/>
      <c r="AH2687" t="s"/>
      <c r="AI2687" t="s"/>
      <c r="AJ2687" t="s"/>
      <c r="AK2687" t="s">
        <v>87</v>
      </c>
      <c r="AL2687" t="s"/>
      <c r="AM2687" t="s"/>
      <c r="AN2687" t="s">
        <v>87</v>
      </c>
      <c r="AO2687" t="s"/>
      <c r="AP2687" t="n">
        <v>30</v>
      </c>
      <c r="AQ2687" t="s">
        <v>88</v>
      </c>
      <c r="AR2687" t="s">
        <v>121</v>
      </c>
      <c r="AS2687" t="s"/>
      <c r="AT2687" t="s">
        <v>90</v>
      </c>
      <c r="AU2687" t="s"/>
      <c r="AV2687" t="s"/>
      <c r="AW2687" t="s"/>
      <c r="AX2687" t="s"/>
      <c r="AY2687" t="n">
        <v>2311909</v>
      </c>
      <c r="AZ2687" t="s">
        <v>979</v>
      </c>
      <c r="BA2687" t="s"/>
      <c r="BB2687" t="n">
        <v>27819</v>
      </c>
      <c r="BC2687" t="n">
        <v>10.004253387451</v>
      </c>
      <c r="BD2687" t="n">
        <v>53.557115147355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92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978</v>
      </c>
      <c r="F2688" t="n">
        <v>433814</v>
      </c>
      <c r="G2688" t="s">
        <v>74</v>
      </c>
      <c r="H2688" t="s">
        <v>75</v>
      </c>
      <c r="I2688" t="s"/>
      <c r="J2688" t="s">
        <v>74</v>
      </c>
      <c r="K2688" t="n">
        <v>212</v>
      </c>
      <c r="L2688" t="s">
        <v>76</v>
      </c>
      <c r="M2688" t="s"/>
      <c r="N2688" t="s">
        <v>980</v>
      </c>
      <c r="O2688" t="s">
        <v>78</v>
      </c>
      <c r="P2688" t="s">
        <v>978</v>
      </c>
      <c r="Q2688" t="s"/>
      <c r="R2688" t="s">
        <v>80</v>
      </c>
      <c r="S2688" t="s">
        <v>303</v>
      </c>
      <c r="T2688" t="s">
        <v>82</v>
      </c>
      <c r="U2688" t="s"/>
      <c r="V2688" t="s">
        <v>83</v>
      </c>
      <c r="W2688" t="s">
        <v>94</v>
      </c>
      <c r="X2688" t="s"/>
      <c r="Y2688" t="s">
        <v>85</v>
      </c>
      <c r="Z2688">
        <f>HYPERLINK("https://hotelmonitor-cachepage.eclerx.com/savepage/tk_15439115118243124_sr_2152.html","info")</f>
        <v/>
      </c>
      <c r="AA2688" t="n">
        <v>7238</v>
      </c>
      <c r="AB2688" t="s"/>
      <c r="AC2688" t="s"/>
      <c r="AD2688" t="s">
        <v>86</v>
      </c>
      <c r="AE2688" t="s"/>
      <c r="AF2688" t="s"/>
      <c r="AG2688" t="s"/>
      <c r="AH2688" t="s"/>
      <c r="AI2688" t="s"/>
      <c r="AJ2688" t="s"/>
      <c r="AK2688" t="s">
        <v>87</v>
      </c>
      <c r="AL2688" t="s"/>
      <c r="AM2688" t="s"/>
      <c r="AN2688" t="s">
        <v>87</v>
      </c>
      <c r="AO2688" t="s"/>
      <c r="AP2688" t="n">
        <v>30</v>
      </c>
      <c r="AQ2688" t="s">
        <v>88</v>
      </c>
      <c r="AR2688" t="s">
        <v>110</v>
      </c>
      <c r="AS2688" t="s"/>
      <c r="AT2688" t="s">
        <v>90</v>
      </c>
      <c r="AU2688" t="s"/>
      <c r="AV2688" t="s"/>
      <c r="AW2688" t="s"/>
      <c r="AX2688" t="s"/>
      <c r="AY2688" t="n">
        <v>2311909</v>
      </c>
      <c r="AZ2688" t="s">
        <v>979</v>
      </c>
      <c r="BA2688" t="s"/>
      <c r="BB2688" t="n">
        <v>27819</v>
      </c>
      <c r="BC2688" t="n">
        <v>10.004253387451</v>
      </c>
      <c r="BD2688" t="n">
        <v>53.557115147355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92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978</v>
      </c>
      <c r="F2689" t="n">
        <v>433814</v>
      </c>
      <c r="G2689" t="s">
        <v>74</v>
      </c>
      <c r="H2689" t="s">
        <v>75</v>
      </c>
      <c r="I2689" t="s"/>
      <c r="J2689" t="s">
        <v>74</v>
      </c>
      <c r="K2689" t="n">
        <v>214</v>
      </c>
      <c r="L2689" t="s">
        <v>76</v>
      </c>
      <c r="M2689" t="s"/>
      <c r="N2689" t="s">
        <v>195</v>
      </c>
      <c r="O2689" t="s">
        <v>78</v>
      </c>
      <c r="P2689" t="s">
        <v>978</v>
      </c>
      <c r="Q2689" t="s"/>
      <c r="R2689" t="s">
        <v>80</v>
      </c>
      <c r="S2689" t="s">
        <v>163</v>
      </c>
      <c r="T2689" t="s">
        <v>82</v>
      </c>
      <c r="U2689" t="s"/>
      <c r="V2689" t="s">
        <v>83</v>
      </c>
      <c r="W2689" t="s">
        <v>94</v>
      </c>
      <c r="X2689" t="s"/>
      <c r="Y2689" t="s">
        <v>85</v>
      </c>
      <c r="Z2689">
        <f>HYPERLINK("https://hotelmonitor-cachepage.eclerx.com/savepage/tk_15439115118243124_sr_2152.html","info")</f>
        <v/>
      </c>
      <c r="AA2689" t="n">
        <v>7238</v>
      </c>
      <c r="AB2689" t="s"/>
      <c r="AC2689" t="s"/>
      <c r="AD2689" t="s">
        <v>86</v>
      </c>
      <c r="AE2689" t="s"/>
      <c r="AF2689" t="s"/>
      <c r="AG2689" t="s"/>
      <c r="AH2689" t="s"/>
      <c r="AI2689" t="s"/>
      <c r="AJ2689" t="s"/>
      <c r="AK2689" t="s">
        <v>87</v>
      </c>
      <c r="AL2689" t="s"/>
      <c r="AM2689" t="s"/>
      <c r="AN2689" t="s">
        <v>87</v>
      </c>
      <c r="AO2689" t="s"/>
      <c r="AP2689" t="n">
        <v>30</v>
      </c>
      <c r="AQ2689" t="s">
        <v>88</v>
      </c>
      <c r="AR2689" t="s">
        <v>126</v>
      </c>
      <c r="AS2689" t="s"/>
      <c r="AT2689" t="s">
        <v>90</v>
      </c>
      <c r="AU2689" t="s"/>
      <c r="AV2689" t="s"/>
      <c r="AW2689" t="s"/>
      <c r="AX2689" t="s"/>
      <c r="AY2689" t="n">
        <v>2311909</v>
      </c>
      <c r="AZ2689" t="s">
        <v>979</v>
      </c>
      <c r="BA2689" t="s"/>
      <c r="BB2689" t="n">
        <v>27819</v>
      </c>
      <c r="BC2689" t="n">
        <v>10.004253387451</v>
      </c>
      <c r="BD2689" t="n">
        <v>53.557115147355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92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978</v>
      </c>
      <c r="F2690" t="n">
        <v>433814</v>
      </c>
      <c r="G2690" t="s">
        <v>74</v>
      </c>
      <c r="H2690" t="s">
        <v>75</v>
      </c>
      <c r="I2690" t="s"/>
      <c r="J2690" t="s">
        <v>74</v>
      </c>
      <c r="K2690" t="n">
        <v>217</v>
      </c>
      <c r="L2690" t="s">
        <v>76</v>
      </c>
      <c r="M2690" t="s"/>
      <c r="N2690" t="s">
        <v>184</v>
      </c>
      <c r="O2690" t="s">
        <v>78</v>
      </c>
      <c r="P2690" t="s">
        <v>978</v>
      </c>
      <c r="Q2690" t="s"/>
      <c r="R2690" t="s">
        <v>80</v>
      </c>
      <c r="S2690" t="s">
        <v>200</v>
      </c>
      <c r="T2690" t="s">
        <v>82</v>
      </c>
      <c r="U2690" t="s"/>
      <c r="V2690" t="s">
        <v>83</v>
      </c>
      <c r="W2690" t="s">
        <v>94</v>
      </c>
      <c r="X2690" t="s"/>
      <c r="Y2690" t="s">
        <v>85</v>
      </c>
      <c r="Z2690">
        <f>HYPERLINK("https://hotelmonitor-cachepage.eclerx.com/savepage/tk_15439115118243124_sr_2152.html","info")</f>
        <v/>
      </c>
      <c r="AA2690" t="n">
        <v>7238</v>
      </c>
      <c r="AB2690" t="s"/>
      <c r="AC2690" t="s"/>
      <c r="AD2690" t="s">
        <v>86</v>
      </c>
      <c r="AE2690" t="s"/>
      <c r="AF2690" t="s"/>
      <c r="AG2690" t="s"/>
      <c r="AH2690" t="s"/>
      <c r="AI2690" t="s"/>
      <c r="AJ2690" t="s"/>
      <c r="AK2690" t="s">
        <v>87</v>
      </c>
      <c r="AL2690" t="s"/>
      <c r="AM2690" t="s"/>
      <c r="AN2690" t="s">
        <v>87</v>
      </c>
      <c r="AO2690" t="s"/>
      <c r="AP2690" t="n">
        <v>30</v>
      </c>
      <c r="AQ2690" t="s">
        <v>88</v>
      </c>
      <c r="AR2690" t="s">
        <v>119</v>
      </c>
      <c r="AS2690" t="s"/>
      <c r="AT2690" t="s">
        <v>90</v>
      </c>
      <c r="AU2690" t="s"/>
      <c r="AV2690" t="s"/>
      <c r="AW2690" t="s"/>
      <c r="AX2690" t="s"/>
      <c r="AY2690" t="n">
        <v>2311909</v>
      </c>
      <c r="AZ2690" t="s">
        <v>979</v>
      </c>
      <c r="BA2690" t="s"/>
      <c r="BB2690" t="n">
        <v>27819</v>
      </c>
      <c r="BC2690" t="n">
        <v>10.004253387451</v>
      </c>
      <c r="BD2690" t="n">
        <v>53.557115147355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92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978</v>
      </c>
      <c r="F2691" t="n">
        <v>433814</v>
      </c>
      <c r="G2691" t="s">
        <v>74</v>
      </c>
      <c r="H2691" t="s">
        <v>75</v>
      </c>
      <c r="I2691" t="s"/>
      <c r="J2691" t="s">
        <v>74</v>
      </c>
      <c r="K2691" t="n">
        <v>217</v>
      </c>
      <c r="L2691" t="s">
        <v>76</v>
      </c>
      <c r="M2691" t="s"/>
      <c r="N2691" t="s">
        <v>184</v>
      </c>
      <c r="O2691" t="s">
        <v>78</v>
      </c>
      <c r="P2691" t="s">
        <v>978</v>
      </c>
      <c r="Q2691" t="s"/>
      <c r="R2691" t="s">
        <v>80</v>
      </c>
      <c r="S2691" t="s">
        <v>200</v>
      </c>
      <c r="T2691" t="s">
        <v>82</v>
      </c>
      <c r="U2691" t="s"/>
      <c r="V2691" t="s">
        <v>83</v>
      </c>
      <c r="W2691" t="s">
        <v>94</v>
      </c>
      <c r="X2691" t="s"/>
      <c r="Y2691" t="s">
        <v>85</v>
      </c>
      <c r="Z2691">
        <f>HYPERLINK("https://hotelmonitor-cachepage.eclerx.com/savepage/tk_15439115118243124_sr_2152.html","info")</f>
        <v/>
      </c>
      <c r="AA2691" t="n">
        <v>7238</v>
      </c>
      <c r="AB2691" t="s"/>
      <c r="AC2691" t="s"/>
      <c r="AD2691" t="s">
        <v>86</v>
      </c>
      <c r="AE2691" t="s"/>
      <c r="AF2691" t="s"/>
      <c r="AG2691" t="s"/>
      <c r="AH2691" t="s"/>
      <c r="AI2691" t="s"/>
      <c r="AJ2691" t="s"/>
      <c r="AK2691" t="s">
        <v>87</v>
      </c>
      <c r="AL2691" t="s"/>
      <c r="AM2691" t="s"/>
      <c r="AN2691" t="s">
        <v>87</v>
      </c>
      <c r="AO2691" t="s"/>
      <c r="AP2691" t="n">
        <v>30</v>
      </c>
      <c r="AQ2691" t="s">
        <v>88</v>
      </c>
      <c r="AR2691" t="s">
        <v>140</v>
      </c>
      <c r="AS2691" t="s"/>
      <c r="AT2691" t="s">
        <v>90</v>
      </c>
      <c r="AU2691" t="s"/>
      <c r="AV2691" t="s"/>
      <c r="AW2691" t="s"/>
      <c r="AX2691" t="s"/>
      <c r="AY2691" t="n">
        <v>2311909</v>
      </c>
      <c r="AZ2691" t="s">
        <v>979</v>
      </c>
      <c r="BA2691" t="s"/>
      <c r="BB2691" t="n">
        <v>27819</v>
      </c>
      <c r="BC2691" t="n">
        <v>10.004253387451</v>
      </c>
      <c r="BD2691" t="n">
        <v>53.557115147355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92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978</v>
      </c>
      <c r="F2692" t="n">
        <v>433814</v>
      </c>
      <c r="G2692" t="s">
        <v>74</v>
      </c>
      <c r="H2692" t="s">
        <v>75</v>
      </c>
      <c r="I2692" t="s"/>
      <c r="J2692" t="s">
        <v>74</v>
      </c>
      <c r="K2692" t="n">
        <v>219</v>
      </c>
      <c r="L2692" t="s">
        <v>76</v>
      </c>
      <c r="M2692" t="s"/>
      <c r="N2692" t="s">
        <v>790</v>
      </c>
      <c r="O2692" t="s">
        <v>78</v>
      </c>
      <c r="P2692" t="s">
        <v>978</v>
      </c>
      <c r="Q2692" t="s"/>
      <c r="R2692" t="s">
        <v>80</v>
      </c>
      <c r="S2692" t="s">
        <v>202</v>
      </c>
      <c r="T2692" t="s">
        <v>82</v>
      </c>
      <c r="U2692" t="s"/>
      <c r="V2692" t="s">
        <v>83</v>
      </c>
      <c r="W2692" t="s">
        <v>94</v>
      </c>
      <c r="X2692" t="s"/>
      <c r="Y2692" t="s">
        <v>85</v>
      </c>
      <c r="Z2692">
        <f>HYPERLINK("https://hotelmonitor-cachepage.eclerx.com/savepage/tk_15439115118243124_sr_2152.html","info")</f>
        <v/>
      </c>
      <c r="AA2692" t="n">
        <v>7238</v>
      </c>
      <c r="AB2692" t="s"/>
      <c r="AC2692" t="s"/>
      <c r="AD2692" t="s">
        <v>86</v>
      </c>
      <c r="AE2692" t="s"/>
      <c r="AF2692" t="s"/>
      <c r="AG2692" t="s"/>
      <c r="AH2692" t="s"/>
      <c r="AI2692" t="s"/>
      <c r="AJ2692" t="s"/>
      <c r="AK2692" t="s">
        <v>87</v>
      </c>
      <c r="AL2692" t="s"/>
      <c r="AM2692" t="s"/>
      <c r="AN2692" t="s">
        <v>87</v>
      </c>
      <c r="AO2692" t="s"/>
      <c r="AP2692" t="n">
        <v>30</v>
      </c>
      <c r="AQ2692" t="s">
        <v>88</v>
      </c>
      <c r="AR2692" t="s">
        <v>113</v>
      </c>
      <c r="AS2692" t="s"/>
      <c r="AT2692" t="s">
        <v>90</v>
      </c>
      <c r="AU2692" t="s"/>
      <c r="AV2692" t="s"/>
      <c r="AW2692" t="s"/>
      <c r="AX2692" t="s"/>
      <c r="AY2692" t="n">
        <v>2311909</v>
      </c>
      <c r="AZ2692" t="s">
        <v>979</v>
      </c>
      <c r="BA2692" t="s"/>
      <c r="BB2692" t="n">
        <v>27819</v>
      </c>
      <c r="BC2692" t="n">
        <v>10.004253387451</v>
      </c>
      <c r="BD2692" t="n">
        <v>53.557115147355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92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978</v>
      </c>
      <c r="F2693" t="n">
        <v>433814</v>
      </c>
      <c r="G2693" t="s">
        <v>74</v>
      </c>
      <c r="H2693" t="s">
        <v>75</v>
      </c>
      <c r="I2693" t="s"/>
      <c r="J2693" t="s">
        <v>74</v>
      </c>
      <c r="K2693" t="n">
        <v>222</v>
      </c>
      <c r="L2693" t="s">
        <v>76</v>
      </c>
      <c r="M2693" t="s"/>
      <c r="N2693" t="s">
        <v>789</v>
      </c>
      <c r="O2693" t="s">
        <v>78</v>
      </c>
      <c r="P2693" t="s">
        <v>978</v>
      </c>
      <c r="Q2693" t="s"/>
      <c r="R2693" t="s">
        <v>80</v>
      </c>
      <c r="S2693" t="s">
        <v>393</v>
      </c>
      <c r="T2693" t="s">
        <v>82</v>
      </c>
      <c r="U2693" t="s"/>
      <c r="V2693" t="s">
        <v>83</v>
      </c>
      <c r="W2693" t="s">
        <v>94</v>
      </c>
      <c r="X2693" t="s"/>
      <c r="Y2693" t="s">
        <v>85</v>
      </c>
      <c r="Z2693">
        <f>HYPERLINK("https://hotelmonitor-cachepage.eclerx.com/savepage/tk_15439115118243124_sr_2152.html","info")</f>
        <v/>
      </c>
      <c r="AA2693" t="n">
        <v>7238</v>
      </c>
      <c r="AB2693" t="s"/>
      <c r="AC2693" t="s"/>
      <c r="AD2693" t="s">
        <v>86</v>
      </c>
      <c r="AE2693" t="s"/>
      <c r="AF2693" t="s"/>
      <c r="AG2693" t="s"/>
      <c r="AH2693" t="s"/>
      <c r="AI2693" t="s"/>
      <c r="AJ2693" t="s"/>
      <c r="AK2693" t="s">
        <v>87</v>
      </c>
      <c r="AL2693" t="s"/>
      <c r="AM2693" t="s"/>
      <c r="AN2693" t="s">
        <v>87</v>
      </c>
      <c r="AO2693" t="s"/>
      <c r="AP2693" t="n">
        <v>30</v>
      </c>
      <c r="AQ2693" t="s">
        <v>88</v>
      </c>
      <c r="AR2693" t="s">
        <v>121</v>
      </c>
      <c r="AS2693" t="s"/>
      <c r="AT2693" t="s">
        <v>90</v>
      </c>
      <c r="AU2693" t="s"/>
      <c r="AV2693" t="s"/>
      <c r="AW2693" t="s"/>
      <c r="AX2693" t="s"/>
      <c r="AY2693" t="n">
        <v>2311909</v>
      </c>
      <c r="AZ2693" t="s">
        <v>979</v>
      </c>
      <c r="BA2693" t="s"/>
      <c r="BB2693" t="n">
        <v>27819</v>
      </c>
      <c r="BC2693" t="n">
        <v>10.004253387451</v>
      </c>
      <c r="BD2693" t="n">
        <v>53.557115147355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92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978</v>
      </c>
      <c r="F2694" t="n">
        <v>433814</v>
      </c>
      <c r="G2694" t="s">
        <v>74</v>
      </c>
      <c r="H2694" t="s">
        <v>75</v>
      </c>
      <c r="I2694" t="s"/>
      <c r="J2694" t="s">
        <v>74</v>
      </c>
      <c r="K2694" t="n">
        <v>222</v>
      </c>
      <c r="L2694" t="s">
        <v>76</v>
      </c>
      <c r="M2694" t="s"/>
      <c r="N2694" t="s">
        <v>980</v>
      </c>
      <c r="O2694" t="s">
        <v>78</v>
      </c>
      <c r="P2694" t="s">
        <v>978</v>
      </c>
      <c r="Q2694" t="s"/>
      <c r="R2694" t="s">
        <v>80</v>
      </c>
      <c r="S2694" t="s">
        <v>393</v>
      </c>
      <c r="T2694" t="s">
        <v>82</v>
      </c>
      <c r="U2694" t="s"/>
      <c r="V2694" t="s">
        <v>83</v>
      </c>
      <c r="W2694" t="s">
        <v>94</v>
      </c>
      <c r="X2694" t="s"/>
      <c r="Y2694" t="s">
        <v>85</v>
      </c>
      <c r="Z2694">
        <f>HYPERLINK("https://hotelmonitor-cachepage.eclerx.com/savepage/tk_15439115118243124_sr_2152.html","info")</f>
        <v/>
      </c>
      <c r="AA2694" t="n">
        <v>7238</v>
      </c>
      <c r="AB2694" t="s"/>
      <c r="AC2694" t="s"/>
      <c r="AD2694" t="s">
        <v>86</v>
      </c>
      <c r="AE2694" t="s"/>
      <c r="AF2694" t="s"/>
      <c r="AG2694" t="s"/>
      <c r="AH2694" t="s"/>
      <c r="AI2694" t="s"/>
      <c r="AJ2694" t="s"/>
      <c r="AK2694" t="s">
        <v>87</v>
      </c>
      <c r="AL2694" t="s"/>
      <c r="AM2694" t="s"/>
      <c r="AN2694" t="s">
        <v>87</v>
      </c>
      <c r="AO2694" t="s"/>
      <c r="AP2694" t="n">
        <v>30</v>
      </c>
      <c r="AQ2694" t="s">
        <v>88</v>
      </c>
      <c r="AR2694" t="s">
        <v>189</v>
      </c>
      <c r="AS2694" t="s"/>
      <c r="AT2694" t="s">
        <v>90</v>
      </c>
      <c r="AU2694" t="s"/>
      <c r="AV2694" t="s"/>
      <c r="AW2694" t="s"/>
      <c r="AX2694" t="s"/>
      <c r="AY2694" t="n">
        <v>2311909</v>
      </c>
      <c r="AZ2694" t="s">
        <v>979</v>
      </c>
      <c r="BA2694" t="s"/>
      <c r="BB2694" t="n">
        <v>27819</v>
      </c>
      <c r="BC2694" t="n">
        <v>10.004253387451</v>
      </c>
      <c r="BD2694" t="n">
        <v>53.557115147355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92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978</v>
      </c>
      <c r="F2695" t="n">
        <v>433814</v>
      </c>
      <c r="G2695" t="s">
        <v>74</v>
      </c>
      <c r="H2695" t="s">
        <v>75</v>
      </c>
      <c r="I2695" t="s"/>
      <c r="J2695" t="s">
        <v>74</v>
      </c>
      <c r="K2695" t="n">
        <v>224</v>
      </c>
      <c r="L2695" t="s">
        <v>76</v>
      </c>
      <c r="M2695" t="s"/>
      <c r="N2695" t="s">
        <v>191</v>
      </c>
      <c r="O2695" t="s">
        <v>78</v>
      </c>
      <c r="P2695" t="s">
        <v>978</v>
      </c>
      <c r="Q2695" t="s"/>
      <c r="R2695" t="s">
        <v>80</v>
      </c>
      <c r="S2695" t="s">
        <v>206</v>
      </c>
      <c r="T2695" t="s">
        <v>82</v>
      </c>
      <c r="U2695" t="s"/>
      <c r="V2695" t="s">
        <v>83</v>
      </c>
      <c r="W2695" t="s">
        <v>94</v>
      </c>
      <c r="X2695" t="s"/>
      <c r="Y2695" t="s">
        <v>85</v>
      </c>
      <c r="Z2695">
        <f>HYPERLINK("https://hotelmonitor-cachepage.eclerx.com/savepage/tk_15439115118243124_sr_2152.html","info")</f>
        <v/>
      </c>
      <c r="AA2695" t="n">
        <v>7238</v>
      </c>
      <c r="AB2695" t="s"/>
      <c r="AC2695" t="s"/>
      <c r="AD2695" t="s">
        <v>86</v>
      </c>
      <c r="AE2695" t="s"/>
      <c r="AF2695" t="s"/>
      <c r="AG2695" t="s"/>
      <c r="AH2695" t="s"/>
      <c r="AI2695" t="s"/>
      <c r="AJ2695" t="s"/>
      <c r="AK2695" t="s">
        <v>87</v>
      </c>
      <c r="AL2695" t="s"/>
      <c r="AM2695" t="s"/>
      <c r="AN2695" t="s">
        <v>87</v>
      </c>
      <c r="AO2695" t="s"/>
      <c r="AP2695" t="n">
        <v>30</v>
      </c>
      <c r="AQ2695" t="s">
        <v>88</v>
      </c>
      <c r="AR2695" t="s">
        <v>89</v>
      </c>
      <c r="AS2695" t="s"/>
      <c r="AT2695" t="s">
        <v>90</v>
      </c>
      <c r="AU2695" t="s"/>
      <c r="AV2695" t="s"/>
      <c r="AW2695" t="s"/>
      <c r="AX2695" t="s"/>
      <c r="AY2695" t="n">
        <v>2311909</v>
      </c>
      <c r="AZ2695" t="s">
        <v>979</v>
      </c>
      <c r="BA2695" t="s"/>
      <c r="BB2695" t="n">
        <v>27819</v>
      </c>
      <c r="BC2695" t="n">
        <v>10.004253387451</v>
      </c>
      <c r="BD2695" t="n">
        <v>53.557115147355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92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978</v>
      </c>
      <c r="F2696" t="n">
        <v>433814</v>
      </c>
      <c r="G2696" t="s">
        <v>74</v>
      </c>
      <c r="H2696" t="s">
        <v>75</v>
      </c>
      <c r="I2696" t="s"/>
      <c r="J2696" t="s">
        <v>74</v>
      </c>
      <c r="K2696" t="n">
        <v>241</v>
      </c>
      <c r="L2696" t="s">
        <v>76</v>
      </c>
      <c r="M2696" t="s"/>
      <c r="N2696" t="s">
        <v>981</v>
      </c>
      <c r="O2696" t="s">
        <v>78</v>
      </c>
      <c r="P2696" t="s">
        <v>978</v>
      </c>
      <c r="Q2696" t="s"/>
      <c r="R2696" t="s">
        <v>80</v>
      </c>
      <c r="S2696" t="s">
        <v>1055</v>
      </c>
      <c r="T2696" t="s">
        <v>82</v>
      </c>
      <c r="U2696" t="s"/>
      <c r="V2696" t="s">
        <v>83</v>
      </c>
      <c r="W2696" t="s">
        <v>94</v>
      </c>
      <c r="X2696" t="s"/>
      <c r="Y2696" t="s">
        <v>85</v>
      </c>
      <c r="Z2696">
        <f>HYPERLINK("https://hotelmonitor-cachepage.eclerx.com/savepage/tk_15439115118243124_sr_2152.html","info")</f>
        <v/>
      </c>
      <c r="AA2696" t="n">
        <v>7238</v>
      </c>
      <c r="AB2696" t="s"/>
      <c r="AC2696" t="s"/>
      <c r="AD2696" t="s">
        <v>86</v>
      </c>
      <c r="AE2696" t="s"/>
      <c r="AF2696" t="s"/>
      <c r="AG2696" t="s"/>
      <c r="AH2696" t="s"/>
      <c r="AI2696" t="s"/>
      <c r="AJ2696" t="s"/>
      <c r="AK2696" t="s">
        <v>87</v>
      </c>
      <c r="AL2696" t="s"/>
      <c r="AM2696" t="s"/>
      <c r="AN2696" t="s">
        <v>87</v>
      </c>
      <c r="AO2696" t="s"/>
      <c r="AP2696" t="n">
        <v>30</v>
      </c>
      <c r="AQ2696" t="s">
        <v>88</v>
      </c>
      <c r="AR2696" t="s">
        <v>110</v>
      </c>
      <c r="AS2696" t="s"/>
      <c r="AT2696" t="s">
        <v>90</v>
      </c>
      <c r="AU2696" t="s"/>
      <c r="AV2696" t="s"/>
      <c r="AW2696" t="s"/>
      <c r="AX2696" t="s"/>
      <c r="AY2696" t="n">
        <v>2311909</v>
      </c>
      <c r="AZ2696" t="s">
        <v>979</v>
      </c>
      <c r="BA2696" t="s"/>
      <c r="BB2696" t="n">
        <v>27819</v>
      </c>
      <c r="BC2696" t="n">
        <v>10.004253387451</v>
      </c>
      <c r="BD2696" t="n">
        <v>53.557115147355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92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978</v>
      </c>
      <c r="F2697" t="n">
        <v>433814</v>
      </c>
      <c r="G2697" t="s">
        <v>74</v>
      </c>
      <c r="H2697" t="s">
        <v>75</v>
      </c>
      <c r="I2697" t="s"/>
      <c r="J2697" t="s">
        <v>74</v>
      </c>
      <c r="K2697" t="n">
        <v>242</v>
      </c>
      <c r="L2697" t="s">
        <v>76</v>
      </c>
      <c r="M2697" t="s"/>
      <c r="N2697" t="s">
        <v>545</v>
      </c>
      <c r="O2697" t="s">
        <v>78</v>
      </c>
      <c r="P2697" t="s">
        <v>978</v>
      </c>
      <c r="Q2697" t="s"/>
      <c r="R2697" t="s">
        <v>80</v>
      </c>
      <c r="S2697" t="s">
        <v>665</v>
      </c>
      <c r="T2697" t="s">
        <v>82</v>
      </c>
      <c r="U2697" t="s"/>
      <c r="V2697" t="s">
        <v>83</v>
      </c>
      <c r="W2697" t="s">
        <v>94</v>
      </c>
      <c r="X2697" t="s"/>
      <c r="Y2697" t="s">
        <v>85</v>
      </c>
      <c r="Z2697">
        <f>HYPERLINK("https://hotelmonitor-cachepage.eclerx.com/savepage/tk_15439115118243124_sr_2152.html","info")</f>
        <v/>
      </c>
      <c r="AA2697" t="n">
        <v>7238</v>
      </c>
      <c r="AB2697" t="s"/>
      <c r="AC2697" t="s"/>
      <c r="AD2697" t="s">
        <v>86</v>
      </c>
      <c r="AE2697" t="s"/>
      <c r="AF2697" t="s"/>
      <c r="AG2697" t="s"/>
      <c r="AH2697" t="s"/>
      <c r="AI2697" t="s"/>
      <c r="AJ2697" t="s"/>
      <c r="AK2697" t="s">
        <v>87</v>
      </c>
      <c r="AL2697" t="s"/>
      <c r="AM2697" t="s"/>
      <c r="AN2697" t="s">
        <v>87</v>
      </c>
      <c r="AO2697" t="s"/>
      <c r="AP2697" t="n">
        <v>30</v>
      </c>
      <c r="AQ2697" t="s">
        <v>88</v>
      </c>
      <c r="AR2697" t="s">
        <v>126</v>
      </c>
      <c r="AS2697" t="s"/>
      <c r="AT2697" t="s">
        <v>90</v>
      </c>
      <c r="AU2697" t="s"/>
      <c r="AV2697" t="s"/>
      <c r="AW2697" t="s"/>
      <c r="AX2697" t="s"/>
      <c r="AY2697" t="n">
        <v>2311909</v>
      </c>
      <c r="AZ2697" t="s">
        <v>979</v>
      </c>
      <c r="BA2697" t="s"/>
      <c r="BB2697" t="n">
        <v>27819</v>
      </c>
      <c r="BC2697" t="n">
        <v>10.004253387451</v>
      </c>
      <c r="BD2697" t="n">
        <v>53.557115147355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92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978</v>
      </c>
      <c r="F2698" t="n">
        <v>433814</v>
      </c>
      <c r="G2698" t="s">
        <v>74</v>
      </c>
      <c r="H2698" t="s">
        <v>75</v>
      </c>
      <c r="I2698" t="s"/>
      <c r="J2698" t="s">
        <v>74</v>
      </c>
      <c r="K2698" t="n">
        <v>246</v>
      </c>
      <c r="L2698" t="s">
        <v>76</v>
      </c>
      <c r="M2698" t="s"/>
      <c r="N2698" t="s">
        <v>198</v>
      </c>
      <c r="O2698" t="s">
        <v>78</v>
      </c>
      <c r="P2698" t="s">
        <v>978</v>
      </c>
      <c r="Q2698" t="s"/>
      <c r="R2698" t="s">
        <v>80</v>
      </c>
      <c r="S2698" t="s">
        <v>785</v>
      </c>
      <c r="T2698" t="s">
        <v>82</v>
      </c>
      <c r="U2698" t="s"/>
      <c r="V2698" t="s">
        <v>83</v>
      </c>
      <c r="W2698" t="s">
        <v>94</v>
      </c>
      <c r="X2698" t="s"/>
      <c r="Y2698" t="s">
        <v>85</v>
      </c>
      <c r="Z2698">
        <f>HYPERLINK("https://hotelmonitor-cachepage.eclerx.com/savepage/tk_15439115118243124_sr_2152.html","info")</f>
        <v/>
      </c>
      <c r="AA2698" t="n">
        <v>7238</v>
      </c>
      <c r="AB2698" t="s"/>
      <c r="AC2698" t="s"/>
      <c r="AD2698" t="s">
        <v>86</v>
      </c>
      <c r="AE2698" t="s"/>
      <c r="AF2698" t="s"/>
      <c r="AG2698" t="s"/>
      <c r="AH2698" t="s"/>
      <c r="AI2698" t="s"/>
      <c r="AJ2698" t="s"/>
      <c r="AK2698" t="s">
        <v>87</v>
      </c>
      <c r="AL2698" t="s"/>
      <c r="AM2698" t="s"/>
      <c r="AN2698" t="s">
        <v>87</v>
      </c>
      <c r="AO2698" t="s"/>
      <c r="AP2698" t="n">
        <v>30</v>
      </c>
      <c r="AQ2698" t="s">
        <v>88</v>
      </c>
      <c r="AR2698" t="s">
        <v>119</v>
      </c>
      <c r="AS2698" t="s"/>
      <c r="AT2698" t="s">
        <v>90</v>
      </c>
      <c r="AU2698" t="s"/>
      <c r="AV2698" t="s"/>
      <c r="AW2698" t="s"/>
      <c r="AX2698" t="s"/>
      <c r="AY2698" t="n">
        <v>2311909</v>
      </c>
      <c r="AZ2698" t="s">
        <v>979</v>
      </c>
      <c r="BA2698" t="s"/>
      <c r="BB2698" t="n">
        <v>27819</v>
      </c>
      <c r="BC2698" t="n">
        <v>10.004253387451</v>
      </c>
      <c r="BD2698" t="n">
        <v>53.557115147355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92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978</v>
      </c>
      <c r="F2699" t="n">
        <v>433814</v>
      </c>
      <c r="G2699" t="s">
        <v>74</v>
      </c>
      <c r="H2699" t="s">
        <v>75</v>
      </c>
      <c r="I2699" t="s"/>
      <c r="J2699" t="s">
        <v>74</v>
      </c>
      <c r="K2699" t="n">
        <v>246</v>
      </c>
      <c r="L2699" t="s">
        <v>76</v>
      </c>
      <c r="M2699" t="s"/>
      <c r="N2699" t="s">
        <v>198</v>
      </c>
      <c r="O2699" t="s">
        <v>78</v>
      </c>
      <c r="P2699" t="s">
        <v>978</v>
      </c>
      <c r="Q2699" t="s"/>
      <c r="R2699" t="s">
        <v>80</v>
      </c>
      <c r="S2699" t="s">
        <v>785</v>
      </c>
      <c r="T2699" t="s">
        <v>82</v>
      </c>
      <c r="U2699" t="s"/>
      <c r="V2699" t="s">
        <v>83</v>
      </c>
      <c r="W2699" t="s">
        <v>94</v>
      </c>
      <c r="X2699" t="s"/>
      <c r="Y2699" t="s">
        <v>85</v>
      </c>
      <c r="Z2699">
        <f>HYPERLINK("https://hotelmonitor-cachepage.eclerx.com/savepage/tk_15439115118243124_sr_2152.html","info")</f>
        <v/>
      </c>
      <c r="AA2699" t="n">
        <v>7238</v>
      </c>
      <c r="AB2699" t="s"/>
      <c r="AC2699" t="s"/>
      <c r="AD2699" t="s">
        <v>86</v>
      </c>
      <c r="AE2699" t="s"/>
      <c r="AF2699" t="s"/>
      <c r="AG2699" t="s"/>
      <c r="AH2699" t="s"/>
      <c r="AI2699" t="s"/>
      <c r="AJ2699" t="s"/>
      <c r="AK2699" t="s">
        <v>87</v>
      </c>
      <c r="AL2699" t="s"/>
      <c r="AM2699" t="s"/>
      <c r="AN2699" t="s">
        <v>87</v>
      </c>
      <c r="AO2699" t="s"/>
      <c r="AP2699" t="n">
        <v>30</v>
      </c>
      <c r="AQ2699" t="s">
        <v>88</v>
      </c>
      <c r="AR2699" t="s">
        <v>140</v>
      </c>
      <c r="AS2699" t="s"/>
      <c r="AT2699" t="s">
        <v>90</v>
      </c>
      <c r="AU2699" t="s"/>
      <c r="AV2699" t="s"/>
      <c r="AW2699" t="s"/>
      <c r="AX2699" t="s"/>
      <c r="AY2699" t="n">
        <v>2311909</v>
      </c>
      <c r="AZ2699" t="s">
        <v>979</v>
      </c>
      <c r="BA2699" t="s"/>
      <c r="BB2699" t="n">
        <v>27819</v>
      </c>
      <c r="BC2699" t="n">
        <v>10.004253387451</v>
      </c>
      <c r="BD2699" t="n">
        <v>53.557115147355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92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978</v>
      </c>
      <c r="F2700" t="n">
        <v>433814</v>
      </c>
      <c r="G2700" t="s">
        <v>74</v>
      </c>
      <c r="H2700" t="s">
        <v>75</v>
      </c>
      <c r="I2700" t="s"/>
      <c r="J2700" t="s">
        <v>74</v>
      </c>
      <c r="K2700" t="n">
        <v>249</v>
      </c>
      <c r="L2700" t="s">
        <v>76</v>
      </c>
      <c r="M2700" t="s"/>
      <c r="N2700" t="s">
        <v>982</v>
      </c>
      <c r="O2700" t="s">
        <v>78</v>
      </c>
      <c r="P2700" t="s">
        <v>978</v>
      </c>
      <c r="Q2700" t="s"/>
      <c r="R2700" t="s">
        <v>80</v>
      </c>
      <c r="S2700" t="s">
        <v>397</v>
      </c>
      <c r="T2700" t="s">
        <v>82</v>
      </c>
      <c r="U2700" t="s"/>
      <c r="V2700" t="s">
        <v>83</v>
      </c>
      <c r="W2700" t="s">
        <v>94</v>
      </c>
      <c r="X2700" t="s"/>
      <c r="Y2700" t="s">
        <v>85</v>
      </c>
      <c r="Z2700">
        <f>HYPERLINK("https://hotelmonitor-cachepage.eclerx.com/savepage/tk_15439115118243124_sr_2152.html","info")</f>
        <v/>
      </c>
      <c r="AA2700" t="n">
        <v>7238</v>
      </c>
      <c r="AB2700" t="s"/>
      <c r="AC2700" t="s"/>
      <c r="AD2700" t="s">
        <v>86</v>
      </c>
      <c r="AE2700" t="s"/>
      <c r="AF2700" t="s"/>
      <c r="AG2700" t="s"/>
      <c r="AH2700" t="s"/>
      <c r="AI2700" t="s"/>
      <c r="AJ2700" t="s"/>
      <c r="AK2700" t="s">
        <v>87</v>
      </c>
      <c r="AL2700" t="s"/>
      <c r="AM2700" t="s"/>
      <c r="AN2700" t="s">
        <v>87</v>
      </c>
      <c r="AO2700" t="s"/>
      <c r="AP2700" t="n">
        <v>30</v>
      </c>
      <c r="AQ2700" t="s">
        <v>88</v>
      </c>
      <c r="AR2700" t="s">
        <v>113</v>
      </c>
      <c r="AS2700" t="s"/>
      <c r="AT2700" t="s">
        <v>90</v>
      </c>
      <c r="AU2700" t="s"/>
      <c r="AV2700" t="s"/>
      <c r="AW2700" t="s"/>
      <c r="AX2700" t="s"/>
      <c r="AY2700" t="n">
        <v>2311909</v>
      </c>
      <c r="AZ2700" t="s">
        <v>979</v>
      </c>
      <c r="BA2700" t="s"/>
      <c r="BB2700" t="n">
        <v>27819</v>
      </c>
      <c r="BC2700" t="n">
        <v>10.004253387451</v>
      </c>
      <c r="BD2700" t="n">
        <v>53.557115147355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92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978</v>
      </c>
      <c r="F2701" t="n">
        <v>433814</v>
      </c>
      <c r="G2701" t="s">
        <v>74</v>
      </c>
      <c r="H2701" t="s">
        <v>75</v>
      </c>
      <c r="I2701" t="s"/>
      <c r="J2701" t="s">
        <v>74</v>
      </c>
      <c r="K2701" t="n">
        <v>252</v>
      </c>
      <c r="L2701" t="s">
        <v>76</v>
      </c>
      <c r="M2701" t="s"/>
      <c r="N2701" t="s">
        <v>981</v>
      </c>
      <c r="O2701" t="s">
        <v>78</v>
      </c>
      <c r="P2701" t="s">
        <v>978</v>
      </c>
      <c r="Q2701" t="s"/>
      <c r="R2701" t="s">
        <v>80</v>
      </c>
      <c r="S2701" t="s">
        <v>675</v>
      </c>
      <c r="T2701" t="s">
        <v>82</v>
      </c>
      <c r="U2701" t="s"/>
      <c r="V2701" t="s">
        <v>83</v>
      </c>
      <c r="W2701" t="s">
        <v>94</v>
      </c>
      <c r="X2701" t="s"/>
      <c r="Y2701" t="s">
        <v>85</v>
      </c>
      <c r="Z2701">
        <f>HYPERLINK("https://hotelmonitor-cachepage.eclerx.com/savepage/tk_15439115118243124_sr_2152.html","info")</f>
        <v/>
      </c>
      <c r="AA2701" t="n">
        <v>7238</v>
      </c>
      <c r="AB2701" t="s"/>
      <c r="AC2701" t="s"/>
      <c r="AD2701" t="s">
        <v>86</v>
      </c>
      <c r="AE2701" t="s"/>
      <c r="AF2701" t="s"/>
      <c r="AG2701" t="s"/>
      <c r="AH2701" t="s"/>
      <c r="AI2701" t="s"/>
      <c r="AJ2701" t="s"/>
      <c r="AK2701" t="s">
        <v>87</v>
      </c>
      <c r="AL2701" t="s"/>
      <c r="AM2701" t="s"/>
      <c r="AN2701" t="s">
        <v>87</v>
      </c>
      <c r="AO2701" t="s"/>
      <c r="AP2701" t="n">
        <v>30</v>
      </c>
      <c r="AQ2701" t="s">
        <v>88</v>
      </c>
      <c r="AR2701" t="s">
        <v>189</v>
      </c>
      <c r="AS2701" t="s"/>
      <c r="AT2701" t="s">
        <v>90</v>
      </c>
      <c r="AU2701" t="s"/>
      <c r="AV2701" t="s"/>
      <c r="AW2701" t="s"/>
      <c r="AX2701" t="s"/>
      <c r="AY2701" t="n">
        <v>2311909</v>
      </c>
      <c r="AZ2701" t="s">
        <v>979</v>
      </c>
      <c r="BA2701" t="s"/>
      <c r="BB2701" t="n">
        <v>27819</v>
      </c>
      <c r="BC2701" t="n">
        <v>10.004253387451</v>
      </c>
      <c r="BD2701" t="n">
        <v>53.557115147355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92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978</v>
      </c>
      <c r="F2702" t="n">
        <v>433814</v>
      </c>
      <c r="G2702" t="s">
        <v>74</v>
      </c>
      <c r="H2702" t="s">
        <v>75</v>
      </c>
      <c r="I2702" t="s"/>
      <c r="J2702" t="s">
        <v>74</v>
      </c>
      <c r="K2702" t="n">
        <v>253</v>
      </c>
      <c r="L2702" t="s">
        <v>76</v>
      </c>
      <c r="M2702" t="s"/>
      <c r="N2702" t="s">
        <v>184</v>
      </c>
      <c r="O2702" t="s">
        <v>78</v>
      </c>
      <c r="P2702" t="s">
        <v>978</v>
      </c>
      <c r="Q2702" t="s"/>
      <c r="R2702" t="s">
        <v>80</v>
      </c>
      <c r="S2702" t="s">
        <v>218</v>
      </c>
      <c r="T2702" t="s">
        <v>82</v>
      </c>
      <c r="U2702" t="s"/>
      <c r="V2702" t="s">
        <v>83</v>
      </c>
      <c r="W2702" t="s">
        <v>84</v>
      </c>
      <c r="X2702" t="s"/>
      <c r="Y2702" t="s">
        <v>85</v>
      </c>
      <c r="Z2702">
        <f>HYPERLINK("https://hotelmonitor-cachepage.eclerx.com/savepage/tk_15439115118243124_sr_2152.html","info")</f>
        <v/>
      </c>
      <c r="AA2702" t="n">
        <v>7238</v>
      </c>
      <c r="AB2702" t="s"/>
      <c r="AC2702" t="s"/>
      <c r="AD2702" t="s">
        <v>86</v>
      </c>
      <c r="AE2702" t="s"/>
      <c r="AF2702" t="s"/>
      <c r="AG2702" t="s"/>
      <c r="AH2702" t="s"/>
      <c r="AI2702" t="s"/>
      <c r="AJ2702" t="s"/>
      <c r="AK2702" t="s">
        <v>87</v>
      </c>
      <c r="AL2702" t="s"/>
      <c r="AM2702" t="s"/>
      <c r="AN2702" t="s">
        <v>87</v>
      </c>
      <c r="AO2702" t="s"/>
      <c r="AP2702" t="n">
        <v>30</v>
      </c>
      <c r="AQ2702" t="s">
        <v>88</v>
      </c>
      <c r="AR2702" t="s">
        <v>121</v>
      </c>
      <c r="AS2702" t="s"/>
      <c r="AT2702" t="s">
        <v>90</v>
      </c>
      <c r="AU2702" t="s"/>
      <c r="AV2702" t="s"/>
      <c r="AW2702" t="s"/>
      <c r="AX2702" t="s"/>
      <c r="AY2702" t="n">
        <v>2311909</v>
      </c>
      <c r="AZ2702" t="s">
        <v>979</v>
      </c>
      <c r="BA2702" t="s"/>
      <c r="BB2702" t="n">
        <v>27819</v>
      </c>
      <c r="BC2702" t="n">
        <v>10.004253387451</v>
      </c>
      <c r="BD2702" t="n">
        <v>53.557115147355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92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978</v>
      </c>
      <c r="F2703" t="n">
        <v>433814</v>
      </c>
      <c r="G2703" t="s">
        <v>74</v>
      </c>
      <c r="H2703" t="s">
        <v>75</v>
      </c>
      <c r="I2703" t="s"/>
      <c r="J2703" t="s">
        <v>74</v>
      </c>
      <c r="K2703" t="n">
        <v>254</v>
      </c>
      <c r="L2703" t="s">
        <v>76</v>
      </c>
      <c r="M2703" t="s"/>
      <c r="N2703" t="s">
        <v>195</v>
      </c>
      <c r="O2703" t="s">
        <v>78</v>
      </c>
      <c r="P2703" t="s">
        <v>978</v>
      </c>
      <c r="Q2703" t="s"/>
      <c r="R2703" t="s">
        <v>80</v>
      </c>
      <c r="S2703" t="s">
        <v>821</v>
      </c>
      <c r="T2703" t="s">
        <v>82</v>
      </c>
      <c r="U2703" t="s"/>
      <c r="V2703" t="s">
        <v>83</v>
      </c>
      <c r="W2703" t="s">
        <v>84</v>
      </c>
      <c r="X2703" t="s"/>
      <c r="Y2703" t="s">
        <v>85</v>
      </c>
      <c r="Z2703">
        <f>HYPERLINK("https://hotelmonitor-cachepage.eclerx.com/savepage/tk_15439115118243124_sr_2152.html","info")</f>
        <v/>
      </c>
      <c r="AA2703" t="n">
        <v>7238</v>
      </c>
      <c r="AB2703" t="s"/>
      <c r="AC2703" t="s"/>
      <c r="AD2703" t="s">
        <v>86</v>
      </c>
      <c r="AE2703" t="s"/>
      <c r="AF2703" t="s"/>
      <c r="AG2703" t="s"/>
      <c r="AH2703" t="s"/>
      <c r="AI2703" t="s"/>
      <c r="AJ2703" t="s"/>
      <c r="AK2703" t="s">
        <v>87</v>
      </c>
      <c r="AL2703" t="s"/>
      <c r="AM2703" t="s"/>
      <c r="AN2703" t="s">
        <v>87</v>
      </c>
      <c r="AO2703" t="s"/>
      <c r="AP2703" t="n">
        <v>30</v>
      </c>
      <c r="AQ2703" t="s">
        <v>88</v>
      </c>
      <c r="AR2703" t="s">
        <v>140</v>
      </c>
      <c r="AS2703" t="s"/>
      <c r="AT2703" t="s">
        <v>90</v>
      </c>
      <c r="AU2703" t="s"/>
      <c r="AV2703" t="s"/>
      <c r="AW2703" t="s"/>
      <c r="AX2703" t="s"/>
      <c r="AY2703" t="n">
        <v>2311909</v>
      </c>
      <c r="AZ2703" t="s">
        <v>979</v>
      </c>
      <c r="BA2703" t="s"/>
      <c r="BB2703" t="n">
        <v>27819</v>
      </c>
      <c r="BC2703" t="n">
        <v>10.004253387451</v>
      </c>
      <c r="BD2703" t="n">
        <v>53.557115147355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92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978</v>
      </c>
      <c r="F2704" t="n">
        <v>433814</v>
      </c>
      <c r="G2704" t="s">
        <v>74</v>
      </c>
      <c r="H2704" t="s">
        <v>75</v>
      </c>
      <c r="I2704" t="s"/>
      <c r="J2704" t="s">
        <v>74</v>
      </c>
      <c r="K2704" t="n">
        <v>254</v>
      </c>
      <c r="L2704" t="s">
        <v>76</v>
      </c>
      <c r="M2704" t="s"/>
      <c r="N2704" t="s">
        <v>203</v>
      </c>
      <c r="O2704" t="s">
        <v>78</v>
      </c>
      <c r="P2704" t="s">
        <v>978</v>
      </c>
      <c r="Q2704" t="s"/>
      <c r="R2704" t="s">
        <v>80</v>
      </c>
      <c r="S2704" t="s">
        <v>821</v>
      </c>
      <c r="T2704" t="s">
        <v>82</v>
      </c>
      <c r="U2704" t="s"/>
      <c r="V2704" t="s">
        <v>83</v>
      </c>
      <c r="W2704" t="s">
        <v>94</v>
      </c>
      <c r="X2704" t="s"/>
      <c r="Y2704" t="s">
        <v>85</v>
      </c>
      <c r="Z2704">
        <f>HYPERLINK("https://hotelmonitor-cachepage.eclerx.com/savepage/tk_15439115118243124_sr_2152.html","info")</f>
        <v/>
      </c>
      <c r="AA2704" t="n">
        <v>7238</v>
      </c>
      <c r="AB2704" t="s"/>
      <c r="AC2704" t="s"/>
      <c r="AD2704" t="s">
        <v>86</v>
      </c>
      <c r="AE2704" t="s"/>
      <c r="AF2704" t="s"/>
      <c r="AG2704" t="s"/>
      <c r="AH2704" t="s"/>
      <c r="AI2704" t="s"/>
      <c r="AJ2704" t="s"/>
      <c r="AK2704" t="s">
        <v>87</v>
      </c>
      <c r="AL2704" t="s"/>
      <c r="AM2704" t="s"/>
      <c r="AN2704" t="s">
        <v>87</v>
      </c>
      <c r="AO2704" t="s"/>
      <c r="AP2704" t="n">
        <v>30</v>
      </c>
      <c r="AQ2704" t="s">
        <v>88</v>
      </c>
      <c r="AR2704" t="s">
        <v>89</v>
      </c>
      <c r="AS2704" t="s"/>
      <c r="AT2704" t="s">
        <v>90</v>
      </c>
      <c r="AU2704" t="s"/>
      <c r="AV2704" t="s"/>
      <c r="AW2704" t="s"/>
      <c r="AX2704" t="s"/>
      <c r="AY2704" t="n">
        <v>2311909</v>
      </c>
      <c r="AZ2704" t="s">
        <v>979</v>
      </c>
      <c r="BA2704" t="s"/>
      <c r="BB2704" t="n">
        <v>27819</v>
      </c>
      <c r="BC2704" t="n">
        <v>10.004253387451</v>
      </c>
      <c r="BD2704" t="n">
        <v>53.557115147355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92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978</v>
      </c>
      <c r="F2705" t="n">
        <v>433814</v>
      </c>
      <c r="G2705" t="s">
        <v>74</v>
      </c>
      <c r="H2705" t="s">
        <v>75</v>
      </c>
      <c r="I2705" t="s"/>
      <c r="J2705" t="s">
        <v>74</v>
      </c>
      <c r="K2705" t="n">
        <v>254</v>
      </c>
      <c r="L2705" t="s">
        <v>76</v>
      </c>
      <c r="M2705" t="s"/>
      <c r="N2705" t="s">
        <v>983</v>
      </c>
      <c r="O2705" t="s">
        <v>78</v>
      </c>
      <c r="P2705" t="s">
        <v>978</v>
      </c>
      <c r="Q2705" t="s"/>
      <c r="R2705" t="s">
        <v>80</v>
      </c>
      <c r="S2705" t="s">
        <v>821</v>
      </c>
      <c r="T2705" t="s">
        <v>82</v>
      </c>
      <c r="U2705" t="s"/>
      <c r="V2705" t="s">
        <v>83</v>
      </c>
      <c r="W2705" t="s">
        <v>84</v>
      </c>
      <c r="X2705" t="s"/>
      <c r="Y2705" t="s">
        <v>85</v>
      </c>
      <c r="Z2705">
        <f>HYPERLINK("https://hotelmonitor-cachepage.eclerx.com/savepage/tk_15439115118243124_sr_2152.html","info")</f>
        <v/>
      </c>
      <c r="AA2705" t="n">
        <v>7238</v>
      </c>
      <c r="AB2705" t="s"/>
      <c r="AC2705" t="s"/>
      <c r="AD2705" t="s">
        <v>86</v>
      </c>
      <c r="AE2705" t="s"/>
      <c r="AF2705" t="s"/>
      <c r="AG2705" t="s"/>
      <c r="AH2705" t="s"/>
      <c r="AI2705" t="s"/>
      <c r="AJ2705" t="s"/>
      <c r="AK2705" t="s">
        <v>87</v>
      </c>
      <c r="AL2705" t="s"/>
      <c r="AM2705" t="s"/>
      <c r="AN2705" t="s">
        <v>87</v>
      </c>
      <c r="AO2705" t="s"/>
      <c r="AP2705" t="n">
        <v>30</v>
      </c>
      <c r="AQ2705" t="s">
        <v>88</v>
      </c>
      <c r="AR2705" t="s">
        <v>89</v>
      </c>
      <c r="AS2705" t="s"/>
      <c r="AT2705" t="s">
        <v>90</v>
      </c>
      <c r="AU2705" t="s"/>
      <c r="AV2705" t="s"/>
      <c r="AW2705" t="s"/>
      <c r="AX2705" t="s"/>
      <c r="AY2705" t="n">
        <v>2311909</v>
      </c>
      <c r="AZ2705" t="s">
        <v>979</v>
      </c>
      <c r="BA2705" t="s"/>
      <c r="BB2705" t="n">
        <v>27819</v>
      </c>
      <c r="BC2705" t="n">
        <v>10.004253387451</v>
      </c>
      <c r="BD2705" t="n">
        <v>53.557115147355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92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978</v>
      </c>
      <c r="F2706" t="n">
        <v>433814</v>
      </c>
      <c r="G2706" t="s">
        <v>74</v>
      </c>
      <c r="H2706" t="s">
        <v>75</v>
      </c>
      <c r="I2706" t="s"/>
      <c r="J2706" t="s">
        <v>74</v>
      </c>
      <c r="K2706" t="n">
        <v>254</v>
      </c>
      <c r="L2706" t="s">
        <v>76</v>
      </c>
      <c r="M2706" t="s"/>
      <c r="N2706" t="s">
        <v>195</v>
      </c>
      <c r="O2706" t="s">
        <v>78</v>
      </c>
      <c r="P2706" t="s">
        <v>978</v>
      </c>
      <c r="Q2706" t="s"/>
      <c r="R2706" t="s">
        <v>80</v>
      </c>
      <c r="S2706" t="s">
        <v>821</v>
      </c>
      <c r="T2706" t="s">
        <v>82</v>
      </c>
      <c r="U2706" t="s"/>
      <c r="V2706" t="s">
        <v>83</v>
      </c>
      <c r="W2706" t="s">
        <v>84</v>
      </c>
      <c r="X2706" t="s"/>
      <c r="Y2706" t="s">
        <v>85</v>
      </c>
      <c r="Z2706">
        <f>HYPERLINK("https://hotelmonitor-cachepage.eclerx.com/savepage/tk_15439115118243124_sr_2152.html","info")</f>
        <v/>
      </c>
      <c r="AA2706" t="n">
        <v>7238</v>
      </c>
      <c r="AB2706" t="s"/>
      <c r="AC2706" t="s"/>
      <c r="AD2706" t="s">
        <v>86</v>
      </c>
      <c r="AE2706" t="s"/>
      <c r="AF2706" t="s"/>
      <c r="AG2706" t="s"/>
      <c r="AH2706" t="s"/>
      <c r="AI2706" t="s"/>
      <c r="AJ2706" t="s"/>
      <c r="AK2706" t="s">
        <v>87</v>
      </c>
      <c r="AL2706" t="s"/>
      <c r="AM2706" t="s"/>
      <c r="AN2706" t="s">
        <v>87</v>
      </c>
      <c r="AO2706" t="s"/>
      <c r="AP2706" t="n">
        <v>30</v>
      </c>
      <c r="AQ2706" t="s">
        <v>88</v>
      </c>
      <c r="AR2706" t="s">
        <v>119</v>
      </c>
      <c r="AS2706" t="s"/>
      <c r="AT2706" t="s">
        <v>90</v>
      </c>
      <c r="AU2706" t="s"/>
      <c r="AV2706" t="s"/>
      <c r="AW2706" t="s"/>
      <c r="AX2706" t="s"/>
      <c r="AY2706" t="n">
        <v>2311909</v>
      </c>
      <c r="AZ2706" t="s">
        <v>979</v>
      </c>
      <c r="BA2706" t="s"/>
      <c r="BB2706" t="n">
        <v>27819</v>
      </c>
      <c r="BC2706" t="n">
        <v>10.004253387451</v>
      </c>
      <c r="BD2706" t="n">
        <v>53.557115147355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92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978</v>
      </c>
      <c r="F2707" t="n">
        <v>433814</v>
      </c>
      <c r="G2707" t="s">
        <v>74</v>
      </c>
      <c r="H2707" t="s">
        <v>75</v>
      </c>
      <c r="I2707" t="s"/>
      <c r="J2707" t="s">
        <v>74</v>
      </c>
      <c r="K2707" t="n">
        <v>257</v>
      </c>
      <c r="L2707" t="s">
        <v>76</v>
      </c>
      <c r="M2707" t="s"/>
      <c r="N2707" t="s">
        <v>790</v>
      </c>
      <c r="O2707" t="s">
        <v>78</v>
      </c>
      <c r="P2707" t="s">
        <v>978</v>
      </c>
      <c r="Q2707" t="s"/>
      <c r="R2707" t="s">
        <v>80</v>
      </c>
      <c r="S2707" t="s">
        <v>220</v>
      </c>
      <c r="T2707" t="s">
        <v>82</v>
      </c>
      <c r="U2707" t="s"/>
      <c r="V2707" t="s">
        <v>83</v>
      </c>
      <c r="W2707" t="s">
        <v>84</v>
      </c>
      <c r="X2707" t="s"/>
      <c r="Y2707" t="s">
        <v>85</v>
      </c>
      <c r="Z2707">
        <f>HYPERLINK("https://hotelmonitor-cachepage.eclerx.com/savepage/tk_15439115118243124_sr_2152.html","info")</f>
        <v/>
      </c>
      <c r="AA2707" t="n">
        <v>7238</v>
      </c>
      <c r="AB2707" t="s"/>
      <c r="AC2707" t="s"/>
      <c r="AD2707" t="s">
        <v>86</v>
      </c>
      <c r="AE2707" t="s"/>
      <c r="AF2707" t="s"/>
      <c r="AG2707" t="s"/>
      <c r="AH2707" t="s"/>
      <c r="AI2707" t="s"/>
      <c r="AJ2707" t="s"/>
      <c r="AK2707" t="s">
        <v>87</v>
      </c>
      <c r="AL2707" t="s"/>
      <c r="AM2707" t="s"/>
      <c r="AN2707" t="s">
        <v>87</v>
      </c>
      <c r="AO2707" t="s"/>
      <c r="AP2707" t="n">
        <v>30</v>
      </c>
      <c r="AQ2707" t="s">
        <v>88</v>
      </c>
      <c r="AR2707" t="s">
        <v>113</v>
      </c>
      <c r="AS2707" t="s"/>
      <c r="AT2707" t="s">
        <v>90</v>
      </c>
      <c r="AU2707" t="s"/>
      <c r="AV2707" t="s"/>
      <c r="AW2707" t="s"/>
      <c r="AX2707" t="s"/>
      <c r="AY2707" t="n">
        <v>2311909</v>
      </c>
      <c r="AZ2707" t="s">
        <v>979</v>
      </c>
      <c r="BA2707" t="s"/>
      <c r="BB2707" t="n">
        <v>27819</v>
      </c>
      <c r="BC2707" t="n">
        <v>10.004253387451</v>
      </c>
      <c r="BD2707" t="n">
        <v>53.557115147355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92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978</v>
      </c>
      <c r="F2708" t="n">
        <v>433814</v>
      </c>
      <c r="G2708" t="s">
        <v>74</v>
      </c>
      <c r="H2708" t="s">
        <v>75</v>
      </c>
      <c r="I2708" t="s"/>
      <c r="J2708" t="s">
        <v>74</v>
      </c>
      <c r="K2708" t="n">
        <v>262</v>
      </c>
      <c r="L2708" t="s">
        <v>76</v>
      </c>
      <c r="M2708" t="s"/>
      <c r="N2708" t="s">
        <v>191</v>
      </c>
      <c r="O2708" t="s">
        <v>78</v>
      </c>
      <c r="P2708" t="s">
        <v>978</v>
      </c>
      <c r="Q2708" t="s"/>
      <c r="R2708" t="s">
        <v>80</v>
      </c>
      <c r="S2708" t="s">
        <v>973</v>
      </c>
      <c r="T2708" t="s">
        <v>82</v>
      </c>
      <c r="U2708" t="s"/>
      <c r="V2708" t="s">
        <v>83</v>
      </c>
      <c r="W2708" t="s">
        <v>84</v>
      </c>
      <c r="X2708" t="s"/>
      <c r="Y2708" t="s">
        <v>85</v>
      </c>
      <c r="Z2708">
        <f>HYPERLINK("https://hotelmonitor-cachepage.eclerx.com/savepage/tk_15439115118243124_sr_2152.html","info")</f>
        <v/>
      </c>
      <c r="AA2708" t="n">
        <v>7238</v>
      </c>
      <c r="AB2708" t="s"/>
      <c r="AC2708" t="s"/>
      <c r="AD2708" t="s">
        <v>86</v>
      </c>
      <c r="AE2708" t="s"/>
      <c r="AF2708" t="s"/>
      <c r="AG2708" t="s"/>
      <c r="AH2708" t="s"/>
      <c r="AI2708" t="s"/>
      <c r="AJ2708" t="s"/>
      <c r="AK2708" t="s">
        <v>87</v>
      </c>
      <c r="AL2708" t="s"/>
      <c r="AM2708" t="s"/>
      <c r="AN2708" t="s">
        <v>87</v>
      </c>
      <c r="AO2708" t="s"/>
      <c r="AP2708" t="n">
        <v>30</v>
      </c>
      <c r="AQ2708" t="s">
        <v>88</v>
      </c>
      <c r="AR2708" t="s">
        <v>89</v>
      </c>
      <c r="AS2708" t="s"/>
      <c r="AT2708" t="s">
        <v>90</v>
      </c>
      <c r="AU2708" t="s"/>
      <c r="AV2708" t="s"/>
      <c r="AW2708" t="s"/>
      <c r="AX2708" t="s"/>
      <c r="AY2708" t="n">
        <v>2311909</v>
      </c>
      <c r="AZ2708" t="s">
        <v>979</v>
      </c>
      <c r="BA2708" t="s"/>
      <c r="BB2708" t="n">
        <v>27819</v>
      </c>
      <c r="BC2708" t="n">
        <v>10.004253387451</v>
      </c>
      <c r="BD2708" t="n">
        <v>53.557115147355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92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978</v>
      </c>
      <c r="F2709" t="n">
        <v>433814</v>
      </c>
      <c r="G2709" t="s">
        <v>74</v>
      </c>
      <c r="H2709" t="s">
        <v>75</v>
      </c>
      <c r="I2709" t="s"/>
      <c r="J2709" t="s">
        <v>74</v>
      </c>
      <c r="K2709" t="n">
        <v>277</v>
      </c>
      <c r="L2709" t="s">
        <v>76</v>
      </c>
      <c r="M2709" t="s"/>
      <c r="N2709" t="s">
        <v>195</v>
      </c>
      <c r="O2709" t="s">
        <v>78</v>
      </c>
      <c r="P2709" t="s">
        <v>978</v>
      </c>
      <c r="Q2709" t="s"/>
      <c r="R2709" t="s">
        <v>80</v>
      </c>
      <c r="S2709" t="s">
        <v>165</v>
      </c>
      <c r="T2709" t="s">
        <v>82</v>
      </c>
      <c r="U2709" t="s"/>
      <c r="V2709" t="s">
        <v>83</v>
      </c>
      <c r="W2709" t="s">
        <v>84</v>
      </c>
      <c r="X2709" t="s"/>
      <c r="Y2709" t="s">
        <v>85</v>
      </c>
      <c r="Z2709">
        <f>HYPERLINK("https://hotelmonitor-cachepage.eclerx.com/savepage/tk_15439115118243124_sr_2152.html","info")</f>
        <v/>
      </c>
      <c r="AA2709" t="n">
        <v>7238</v>
      </c>
      <c r="AB2709" t="s"/>
      <c r="AC2709" t="s"/>
      <c r="AD2709" t="s">
        <v>86</v>
      </c>
      <c r="AE2709" t="s"/>
      <c r="AF2709" t="s"/>
      <c r="AG2709" t="s"/>
      <c r="AH2709" t="s"/>
      <c r="AI2709" t="s"/>
      <c r="AJ2709" t="s"/>
      <c r="AK2709" t="s">
        <v>87</v>
      </c>
      <c r="AL2709" t="s"/>
      <c r="AM2709" t="s"/>
      <c r="AN2709" t="s">
        <v>87</v>
      </c>
      <c r="AO2709" t="s"/>
      <c r="AP2709" t="n">
        <v>30</v>
      </c>
      <c r="AQ2709" t="s">
        <v>88</v>
      </c>
      <c r="AR2709" t="s">
        <v>126</v>
      </c>
      <c r="AS2709" t="s"/>
      <c r="AT2709" t="s">
        <v>90</v>
      </c>
      <c r="AU2709" t="s"/>
      <c r="AV2709" t="s"/>
      <c r="AW2709" t="s"/>
      <c r="AX2709" t="s"/>
      <c r="AY2709" t="n">
        <v>2311909</v>
      </c>
      <c r="AZ2709" t="s">
        <v>979</v>
      </c>
      <c r="BA2709" t="s"/>
      <c r="BB2709" t="n">
        <v>27819</v>
      </c>
      <c r="BC2709" t="n">
        <v>10.004253387451</v>
      </c>
      <c r="BD2709" t="n">
        <v>53.557115147355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92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978</v>
      </c>
      <c r="F2710" t="n">
        <v>433814</v>
      </c>
      <c r="G2710" t="s">
        <v>74</v>
      </c>
      <c r="H2710" t="s">
        <v>75</v>
      </c>
      <c r="I2710" t="s"/>
      <c r="J2710" t="s">
        <v>74</v>
      </c>
      <c r="K2710" t="n">
        <v>282</v>
      </c>
      <c r="L2710" t="s">
        <v>76</v>
      </c>
      <c r="M2710" t="s"/>
      <c r="N2710" t="s">
        <v>789</v>
      </c>
      <c r="O2710" t="s">
        <v>78</v>
      </c>
      <c r="P2710" t="s">
        <v>978</v>
      </c>
      <c r="Q2710" t="s"/>
      <c r="R2710" t="s">
        <v>80</v>
      </c>
      <c r="S2710" t="s">
        <v>223</v>
      </c>
      <c r="T2710" t="s">
        <v>82</v>
      </c>
      <c r="U2710" t="s"/>
      <c r="V2710" t="s">
        <v>83</v>
      </c>
      <c r="W2710" t="s">
        <v>84</v>
      </c>
      <c r="X2710" t="s"/>
      <c r="Y2710" t="s">
        <v>85</v>
      </c>
      <c r="Z2710">
        <f>HYPERLINK("https://hotelmonitor-cachepage.eclerx.com/savepage/tk_15439115118243124_sr_2152.html","info")</f>
        <v/>
      </c>
      <c r="AA2710" t="n">
        <v>7238</v>
      </c>
      <c r="AB2710" t="s"/>
      <c r="AC2710" t="s"/>
      <c r="AD2710" t="s">
        <v>86</v>
      </c>
      <c r="AE2710" t="s"/>
      <c r="AF2710" t="s"/>
      <c r="AG2710" t="s"/>
      <c r="AH2710" t="s"/>
      <c r="AI2710" t="s"/>
      <c r="AJ2710" t="s"/>
      <c r="AK2710" t="s">
        <v>87</v>
      </c>
      <c r="AL2710" t="s"/>
      <c r="AM2710" t="s"/>
      <c r="AN2710" t="s">
        <v>87</v>
      </c>
      <c r="AO2710" t="s"/>
      <c r="AP2710" t="n">
        <v>30</v>
      </c>
      <c r="AQ2710" t="s">
        <v>88</v>
      </c>
      <c r="AR2710" t="s">
        <v>121</v>
      </c>
      <c r="AS2710" t="s"/>
      <c r="AT2710" t="s">
        <v>90</v>
      </c>
      <c r="AU2710" t="s"/>
      <c r="AV2710" t="s"/>
      <c r="AW2710" t="s"/>
      <c r="AX2710" t="s"/>
      <c r="AY2710" t="n">
        <v>2311909</v>
      </c>
      <c r="AZ2710" t="s">
        <v>979</v>
      </c>
      <c r="BA2710" t="s"/>
      <c r="BB2710" t="n">
        <v>27819</v>
      </c>
      <c r="BC2710" t="n">
        <v>10.004253387451</v>
      </c>
      <c r="BD2710" t="n">
        <v>53.557115147355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92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978</v>
      </c>
      <c r="F2711" t="n">
        <v>433814</v>
      </c>
      <c r="G2711" t="s">
        <v>74</v>
      </c>
      <c r="H2711" t="s">
        <v>75</v>
      </c>
      <c r="I2711" t="s"/>
      <c r="J2711" t="s">
        <v>74</v>
      </c>
      <c r="K2711" t="n">
        <v>284</v>
      </c>
      <c r="L2711" t="s">
        <v>76</v>
      </c>
      <c r="M2711" t="s"/>
      <c r="N2711" t="s">
        <v>985</v>
      </c>
      <c r="O2711" t="s">
        <v>78</v>
      </c>
      <c r="P2711" t="s">
        <v>978</v>
      </c>
      <c r="Q2711" t="s"/>
      <c r="R2711" t="s">
        <v>80</v>
      </c>
      <c r="S2711" t="s">
        <v>439</v>
      </c>
      <c r="T2711" t="s">
        <v>82</v>
      </c>
      <c r="U2711" t="s"/>
      <c r="V2711" t="s">
        <v>83</v>
      </c>
      <c r="W2711" t="s">
        <v>84</v>
      </c>
      <c r="X2711" t="s"/>
      <c r="Y2711" t="s">
        <v>85</v>
      </c>
      <c r="Z2711">
        <f>HYPERLINK("https://hotelmonitor-cachepage.eclerx.com/savepage/tk_15439115118243124_sr_2152.html","info")</f>
        <v/>
      </c>
      <c r="AA2711" t="n">
        <v>7238</v>
      </c>
      <c r="AB2711" t="s"/>
      <c r="AC2711" t="s"/>
      <c r="AD2711" t="s">
        <v>86</v>
      </c>
      <c r="AE2711" t="s"/>
      <c r="AF2711" t="s"/>
      <c r="AG2711" t="s"/>
      <c r="AH2711" t="s"/>
      <c r="AI2711" t="s"/>
      <c r="AJ2711" t="s"/>
      <c r="AK2711" t="s">
        <v>87</v>
      </c>
      <c r="AL2711" t="s"/>
      <c r="AM2711" t="s"/>
      <c r="AN2711" t="s">
        <v>87</v>
      </c>
      <c r="AO2711" t="s"/>
      <c r="AP2711" t="n">
        <v>30</v>
      </c>
      <c r="AQ2711" t="s">
        <v>88</v>
      </c>
      <c r="AR2711" t="s">
        <v>119</v>
      </c>
      <c r="AS2711" t="s"/>
      <c r="AT2711" t="s">
        <v>90</v>
      </c>
      <c r="AU2711" t="s"/>
      <c r="AV2711" t="s"/>
      <c r="AW2711" t="s"/>
      <c r="AX2711" t="s"/>
      <c r="AY2711" t="n">
        <v>2311909</v>
      </c>
      <c r="AZ2711" t="s">
        <v>979</v>
      </c>
      <c r="BA2711" t="s"/>
      <c r="BB2711" t="n">
        <v>27819</v>
      </c>
      <c r="BC2711" t="n">
        <v>10.004253387451</v>
      </c>
      <c r="BD2711" t="n">
        <v>53.557115147355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92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978</v>
      </c>
      <c r="F2712" t="n">
        <v>433814</v>
      </c>
      <c r="G2712" t="s">
        <v>74</v>
      </c>
      <c r="H2712" t="s">
        <v>75</v>
      </c>
      <c r="I2712" t="s"/>
      <c r="J2712" t="s">
        <v>74</v>
      </c>
      <c r="K2712" t="n">
        <v>284</v>
      </c>
      <c r="L2712" t="s">
        <v>76</v>
      </c>
      <c r="M2712" t="s"/>
      <c r="N2712" t="s">
        <v>985</v>
      </c>
      <c r="O2712" t="s">
        <v>78</v>
      </c>
      <c r="P2712" t="s">
        <v>978</v>
      </c>
      <c r="Q2712" t="s"/>
      <c r="R2712" t="s">
        <v>80</v>
      </c>
      <c r="S2712" t="s">
        <v>439</v>
      </c>
      <c r="T2712" t="s">
        <v>82</v>
      </c>
      <c r="U2712" t="s"/>
      <c r="V2712" t="s">
        <v>83</v>
      </c>
      <c r="W2712" t="s">
        <v>84</v>
      </c>
      <c r="X2712" t="s"/>
      <c r="Y2712" t="s">
        <v>85</v>
      </c>
      <c r="Z2712">
        <f>HYPERLINK("https://hotelmonitor-cachepage.eclerx.com/savepage/tk_15439115118243124_sr_2152.html","info")</f>
        <v/>
      </c>
      <c r="AA2712" t="n">
        <v>7238</v>
      </c>
      <c r="AB2712" t="s"/>
      <c r="AC2712" t="s"/>
      <c r="AD2712" t="s">
        <v>86</v>
      </c>
      <c r="AE2712" t="s"/>
      <c r="AF2712" t="s"/>
      <c r="AG2712" t="s"/>
      <c r="AH2712" t="s"/>
      <c r="AI2712" t="s"/>
      <c r="AJ2712" t="s"/>
      <c r="AK2712" t="s">
        <v>87</v>
      </c>
      <c r="AL2712" t="s"/>
      <c r="AM2712" t="s"/>
      <c r="AN2712" t="s">
        <v>87</v>
      </c>
      <c r="AO2712" t="s"/>
      <c r="AP2712" t="n">
        <v>30</v>
      </c>
      <c r="AQ2712" t="s">
        <v>88</v>
      </c>
      <c r="AR2712" t="s">
        <v>140</v>
      </c>
      <c r="AS2712" t="s"/>
      <c r="AT2712" t="s">
        <v>90</v>
      </c>
      <c r="AU2712" t="s"/>
      <c r="AV2712" t="s"/>
      <c r="AW2712" t="s"/>
      <c r="AX2712" t="s"/>
      <c r="AY2712" t="n">
        <v>2311909</v>
      </c>
      <c r="AZ2712" t="s">
        <v>979</v>
      </c>
      <c r="BA2712" t="s"/>
      <c r="BB2712" t="n">
        <v>27819</v>
      </c>
      <c r="BC2712" t="n">
        <v>10.004253387451</v>
      </c>
      <c r="BD2712" t="n">
        <v>53.557115147355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92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978</v>
      </c>
      <c r="F2713" t="n">
        <v>433814</v>
      </c>
      <c r="G2713" t="s">
        <v>74</v>
      </c>
      <c r="H2713" t="s">
        <v>75</v>
      </c>
      <c r="I2713" t="s"/>
      <c r="J2713" t="s">
        <v>74</v>
      </c>
      <c r="K2713" t="n">
        <v>284</v>
      </c>
      <c r="L2713" t="s">
        <v>76</v>
      </c>
      <c r="M2713" t="s"/>
      <c r="N2713" t="s">
        <v>986</v>
      </c>
      <c r="O2713" t="s">
        <v>78</v>
      </c>
      <c r="P2713" t="s">
        <v>978</v>
      </c>
      <c r="Q2713" t="s"/>
      <c r="R2713" t="s">
        <v>80</v>
      </c>
      <c r="S2713" t="s">
        <v>439</v>
      </c>
      <c r="T2713" t="s">
        <v>82</v>
      </c>
      <c r="U2713" t="s"/>
      <c r="V2713" t="s">
        <v>83</v>
      </c>
      <c r="W2713" t="s">
        <v>84</v>
      </c>
      <c r="X2713" t="s"/>
      <c r="Y2713" t="s">
        <v>85</v>
      </c>
      <c r="Z2713">
        <f>HYPERLINK("https://hotelmonitor-cachepage.eclerx.com/savepage/tk_15439115118243124_sr_2152.html","info")</f>
        <v/>
      </c>
      <c r="AA2713" t="n">
        <v>7238</v>
      </c>
      <c r="AB2713" t="s"/>
      <c r="AC2713" t="s"/>
      <c r="AD2713" t="s">
        <v>86</v>
      </c>
      <c r="AE2713" t="s"/>
      <c r="AF2713" t="s"/>
      <c r="AG2713" t="s"/>
      <c r="AH2713" t="s"/>
      <c r="AI2713" t="s"/>
      <c r="AJ2713" t="s"/>
      <c r="AK2713" t="s">
        <v>87</v>
      </c>
      <c r="AL2713" t="s"/>
      <c r="AM2713" t="s"/>
      <c r="AN2713" t="s">
        <v>87</v>
      </c>
      <c r="AO2713" t="s"/>
      <c r="AP2713" t="n">
        <v>30</v>
      </c>
      <c r="AQ2713" t="s">
        <v>88</v>
      </c>
      <c r="AR2713" t="s">
        <v>89</v>
      </c>
      <c r="AS2713" t="s"/>
      <c r="AT2713" t="s">
        <v>90</v>
      </c>
      <c r="AU2713" t="s"/>
      <c r="AV2713" t="s"/>
      <c r="AW2713" t="s"/>
      <c r="AX2713" t="s"/>
      <c r="AY2713" t="n">
        <v>2311909</v>
      </c>
      <c r="AZ2713" t="s">
        <v>979</v>
      </c>
      <c r="BA2713" t="s"/>
      <c r="BB2713" t="n">
        <v>27819</v>
      </c>
      <c r="BC2713" t="n">
        <v>10.004253387451</v>
      </c>
      <c r="BD2713" t="n">
        <v>53.557115147355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92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978</v>
      </c>
      <c r="F2714" t="n">
        <v>433814</v>
      </c>
      <c r="G2714" t="s">
        <v>74</v>
      </c>
      <c r="H2714" t="s">
        <v>75</v>
      </c>
      <c r="I2714" t="s"/>
      <c r="J2714" t="s">
        <v>74</v>
      </c>
      <c r="K2714" t="n">
        <v>287</v>
      </c>
      <c r="L2714" t="s">
        <v>76</v>
      </c>
      <c r="M2714" t="s"/>
      <c r="N2714" t="s">
        <v>982</v>
      </c>
      <c r="O2714" t="s">
        <v>78</v>
      </c>
      <c r="P2714" t="s">
        <v>978</v>
      </c>
      <c r="Q2714" t="s"/>
      <c r="R2714" t="s">
        <v>80</v>
      </c>
      <c r="S2714" t="s">
        <v>1052</v>
      </c>
      <c r="T2714" t="s">
        <v>82</v>
      </c>
      <c r="U2714" t="s"/>
      <c r="V2714" t="s">
        <v>83</v>
      </c>
      <c r="W2714" t="s">
        <v>84</v>
      </c>
      <c r="X2714" t="s"/>
      <c r="Y2714" t="s">
        <v>85</v>
      </c>
      <c r="Z2714">
        <f>HYPERLINK("https://hotelmonitor-cachepage.eclerx.com/savepage/tk_15439115118243124_sr_2152.html","info")</f>
        <v/>
      </c>
      <c r="AA2714" t="n">
        <v>7238</v>
      </c>
      <c r="AB2714" t="s"/>
      <c r="AC2714" t="s"/>
      <c r="AD2714" t="s">
        <v>86</v>
      </c>
      <c r="AE2714" t="s"/>
      <c r="AF2714" t="s"/>
      <c r="AG2714" t="s"/>
      <c r="AH2714" t="s"/>
      <c r="AI2714" t="s"/>
      <c r="AJ2714" t="s"/>
      <c r="AK2714" t="s">
        <v>87</v>
      </c>
      <c r="AL2714" t="s"/>
      <c r="AM2714" t="s"/>
      <c r="AN2714" t="s">
        <v>87</v>
      </c>
      <c r="AO2714" t="s"/>
      <c r="AP2714" t="n">
        <v>30</v>
      </c>
      <c r="AQ2714" t="s">
        <v>88</v>
      </c>
      <c r="AR2714" t="s">
        <v>113</v>
      </c>
      <c r="AS2714" t="s"/>
      <c r="AT2714" t="s">
        <v>90</v>
      </c>
      <c r="AU2714" t="s"/>
      <c r="AV2714" t="s"/>
      <c r="AW2714" t="s"/>
      <c r="AX2714" t="s"/>
      <c r="AY2714" t="n">
        <v>2311909</v>
      </c>
      <c r="AZ2714" t="s">
        <v>979</v>
      </c>
      <c r="BA2714" t="s"/>
      <c r="BB2714" t="n">
        <v>27819</v>
      </c>
      <c r="BC2714" t="n">
        <v>10.004253387451</v>
      </c>
      <c r="BD2714" t="n">
        <v>53.557115147355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92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978</v>
      </c>
      <c r="F2715" t="n">
        <v>433814</v>
      </c>
      <c r="G2715" t="s">
        <v>74</v>
      </c>
      <c r="H2715" t="s">
        <v>75</v>
      </c>
      <c r="I2715" t="s"/>
      <c r="J2715" t="s">
        <v>74</v>
      </c>
      <c r="K2715" t="n">
        <v>291</v>
      </c>
      <c r="L2715" t="s">
        <v>76</v>
      </c>
      <c r="M2715" t="s"/>
      <c r="N2715" t="s">
        <v>792</v>
      </c>
      <c r="O2715" t="s">
        <v>78</v>
      </c>
      <c r="P2715" t="s">
        <v>978</v>
      </c>
      <c r="Q2715" t="s"/>
      <c r="R2715" t="s">
        <v>80</v>
      </c>
      <c r="S2715" t="s">
        <v>1084</v>
      </c>
      <c r="T2715" t="s">
        <v>82</v>
      </c>
      <c r="U2715" t="s"/>
      <c r="V2715" t="s">
        <v>83</v>
      </c>
      <c r="W2715" t="s">
        <v>94</v>
      </c>
      <c r="X2715" t="s"/>
      <c r="Y2715" t="s">
        <v>85</v>
      </c>
      <c r="Z2715">
        <f>HYPERLINK("https://hotelmonitor-cachepage.eclerx.com/savepage/tk_15439115118243124_sr_2152.html","info")</f>
        <v/>
      </c>
      <c r="AA2715" t="n">
        <v>7238</v>
      </c>
      <c r="AB2715" t="s"/>
      <c r="AC2715" t="s"/>
      <c r="AD2715" t="s">
        <v>86</v>
      </c>
      <c r="AE2715" t="s"/>
      <c r="AF2715" t="s"/>
      <c r="AG2715" t="s"/>
      <c r="AH2715" t="s"/>
      <c r="AI2715" t="s"/>
      <c r="AJ2715" t="s"/>
      <c r="AK2715" t="s">
        <v>87</v>
      </c>
      <c r="AL2715" t="s"/>
      <c r="AM2715" t="s"/>
      <c r="AN2715" t="s">
        <v>87</v>
      </c>
      <c r="AO2715" t="s"/>
      <c r="AP2715" t="n">
        <v>30</v>
      </c>
      <c r="AQ2715" t="s">
        <v>88</v>
      </c>
      <c r="AR2715" t="s">
        <v>121</v>
      </c>
      <c r="AS2715" t="s"/>
      <c r="AT2715" t="s">
        <v>90</v>
      </c>
      <c r="AU2715" t="s"/>
      <c r="AV2715" t="s"/>
      <c r="AW2715" t="s"/>
      <c r="AX2715" t="s"/>
      <c r="AY2715" t="n">
        <v>2311909</v>
      </c>
      <c r="AZ2715" t="s">
        <v>979</v>
      </c>
      <c r="BA2715" t="s"/>
      <c r="BB2715" t="n">
        <v>27819</v>
      </c>
      <c r="BC2715" t="n">
        <v>10.004253387451</v>
      </c>
      <c r="BD2715" t="n">
        <v>53.557115147355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92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978</v>
      </c>
      <c r="F2716" t="n">
        <v>433814</v>
      </c>
      <c r="G2716" t="s">
        <v>74</v>
      </c>
      <c r="H2716" t="s">
        <v>75</v>
      </c>
      <c r="I2716" t="s"/>
      <c r="J2716" t="s">
        <v>74</v>
      </c>
      <c r="K2716" t="n">
        <v>292</v>
      </c>
      <c r="L2716" t="s">
        <v>76</v>
      </c>
      <c r="M2716" t="s"/>
      <c r="N2716" t="s">
        <v>203</v>
      </c>
      <c r="O2716" t="s">
        <v>78</v>
      </c>
      <c r="P2716" t="s">
        <v>978</v>
      </c>
      <c r="Q2716" t="s"/>
      <c r="R2716" t="s">
        <v>80</v>
      </c>
      <c r="S2716" t="s">
        <v>576</v>
      </c>
      <c r="T2716" t="s">
        <v>82</v>
      </c>
      <c r="U2716" t="s"/>
      <c r="V2716" t="s">
        <v>83</v>
      </c>
      <c r="W2716" t="s">
        <v>84</v>
      </c>
      <c r="X2716" t="s"/>
      <c r="Y2716" t="s">
        <v>85</v>
      </c>
      <c r="Z2716">
        <f>HYPERLINK("https://hotelmonitor-cachepage.eclerx.com/savepage/tk_15439115118243124_sr_2152.html","info")</f>
        <v/>
      </c>
      <c r="AA2716" t="n">
        <v>7238</v>
      </c>
      <c r="AB2716" t="s"/>
      <c r="AC2716" t="s"/>
      <c r="AD2716" t="s">
        <v>86</v>
      </c>
      <c r="AE2716" t="s"/>
      <c r="AF2716" t="s"/>
      <c r="AG2716" t="s"/>
      <c r="AH2716" t="s"/>
      <c r="AI2716" t="s"/>
      <c r="AJ2716" t="s"/>
      <c r="AK2716" t="s">
        <v>87</v>
      </c>
      <c r="AL2716" t="s"/>
      <c r="AM2716" t="s"/>
      <c r="AN2716" t="s">
        <v>87</v>
      </c>
      <c r="AO2716" t="s"/>
      <c r="AP2716" t="n">
        <v>30</v>
      </c>
      <c r="AQ2716" t="s">
        <v>88</v>
      </c>
      <c r="AR2716" t="s">
        <v>89</v>
      </c>
      <c r="AS2716" t="s"/>
      <c r="AT2716" t="s">
        <v>90</v>
      </c>
      <c r="AU2716" t="s"/>
      <c r="AV2716" t="s"/>
      <c r="AW2716" t="s"/>
      <c r="AX2716" t="s"/>
      <c r="AY2716" t="n">
        <v>2311909</v>
      </c>
      <c r="AZ2716" t="s">
        <v>979</v>
      </c>
      <c r="BA2716" t="s"/>
      <c r="BB2716" t="n">
        <v>27819</v>
      </c>
      <c r="BC2716" t="n">
        <v>10.004253387451</v>
      </c>
      <c r="BD2716" t="n">
        <v>53.557115147355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92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978</v>
      </c>
      <c r="F2717" t="n">
        <v>433814</v>
      </c>
      <c r="G2717" t="s">
        <v>74</v>
      </c>
      <c r="H2717" t="s">
        <v>75</v>
      </c>
      <c r="I2717" t="s"/>
      <c r="J2717" t="s">
        <v>74</v>
      </c>
      <c r="K2717" t="n">
        <v>309</v>
      </c>
      <c r="L2717" t="s">
        <v>76</v>
      </c>
      <c r="M2717" t="s"/>
      <c r="N2717" t="s">
        <v>545</v>
      </c>
      <c r="O2717" t="s">
        <v>78</v>
      </c>
      <c r="P2717" t="s">
        <v>978</v>
      </c>
      <c r="Q2717" t="s"/>
      <c r="R2717" t="s">
        <v>80</v>
      </c>
      <c r="S2717" t="s">
        <v>1085</v>
      </c>
      <c r="T2717" t="s">
        <v>82</v>
      </c>
      <c r="U2717" t="s"/>
      <c r="V2717" t="s">
        <v>83</v>
      </c>
      <c r="W2717" t="s">
        <v>84</v>
      </c>
      <c r="X2717" t="s"/>
      <c r="Y2717" t="s">
        <v>85</v>
      </c>
      <c r="Z2717">
        <f>HYPERLINK("https://hotelmonitor-cachepage.eclerx.com/savepage/tk_15439115118243124_sr_2152.html","info")</f>
        <v/>
      </c>
      <c r="AA2717" t="n">
        <v>7238</v>
      </c>
      <c r="AB2717" t="s"/>
      <c r="AC2717" t="s"/>
      <c r="AD2717" t="s">
        <v>86</v>
      </c>
      <c r="AE2717" t="s"/>
      <c r="AF2717" t="s"/>
      <c r="AG2717" t="s"/>
      <c r="AH2717" t="s"/>
      <c r="AI2717" t="s"/>
      <c r="AJ2717" t="s"/>
      <c r="AK2717" t="s">
        <v>87</v>
      </c>
      <c r="AL2717" t="s"/>
      <c r="AM2717" t="s"/>
      <c r="AN2717" t="s">
        <v>87</v>
      </c>
      <c r="AO2717" t="s"/>
      <c r="AP2717" t="n">
        <v>30</v>
      </c>
      <c r="AQ2717" t="s">
        <v>88</v>
      </c>
      <c r="AR2717" t="s">
        <v>126</v>
      </c>
      <c r="AS2717" t="s"/>
      <c r="AT2717" t="s">
        <v>90</v>
      </c>
      <c r="AU2717" t="s"/>
      <c r="AV2717" t="s"/>
      <c r="AW2717" t="s"/>
      <c r="AX2717" t="s"/>
      <c r="AY2717" t="n">
        <v>2311909</v>
      </c>
      <c r="AZ2717" t="s">
        <v>979</v>
      </c>
      <c r="BA2717" t="s"/>
      <c r="BB2717" t="n">
        <v>27819</v>
      </c>
      <c r="BC2717" t="n">
        <v>10.004253387451</v>
      </c>
      <c r="BD2717" t="n">
        <v>53.557115147355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92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978</v>
      </c>
      <c r="F2718" t="n">
        <v>433814</v>
      </c>
      <c r="G2718" t="s">
        <v>74</v>
      </c>
      <c r="H2718" t="s">
        <v>75</v>
      </c>
      <c r="I2718" t="s"/>
      <c r="J2718" t="s">
        <v>74</v>
      </c>
      <c r="K2718" t="n">
        <v>334</v>
      </c>
      <c r="L2718" t="s">
        <v>76</v>
      </c>
      <c r="M2718" t="s"/>
      <c r="N2718" t="s">
        <v>792</v>
      </c>
      <c r="O2718" t="s">
        <v>78</v>
      </c>
      <c r="P2718" t="s">
        <v>978</v>
      </c>
      <c r="Q2718" t="s"/>
      <c r="R2718" t="s">
        <v>80</v>
      </c>
      <c r="S2718" t="s">
        <v>1075</v>
      </c>
      <c r="T2718" t="s">
        <v>82</v>
      </c>
      <c r="U2718" t="s"/>
      <c r="V2718" t="s">
        <v>83</v>
      </c>
      <c r="W2718" t="s">
        <v>94</v>
      </c>
      <c r="X2718" t="s"/>
      <c r="Y2718" t="s">
        <v>85</v>
      </c>
      <c r="Z2718">
        <f>HYPERLINK("https://hotelmonitor-cachepage.eclerx.com/savepage/tk_15439115118243124_sr_2152.html","info")</f>
        <v/>
      </c>
      <c r="AA2718" t="n">
        <v>7238</v>
      </c>
      <c r="AB2718" t="s"/>
      <c r="AC2718" t="s"/>
      <c r="AD2718" t="s">
        <v>86</v>
      </c>
      <c r="AE2718" t="s"/>
      <c r="AF2718" t="s"/>
      <c r="AG2718" t="s"/>
      <c r="AH2718" t="s"/>
      <c r="AI2718" t="s"/>
      <c r="AJ2718" t="s"/>
      <c r="AK2718" t="s">
        <v>87</v>
      </c>
      <c r="AL2718" t="s"/>
      <c r="AM2718" t="s"/>
      <c r="AN2718" t="s">
        <v>87</v>
      </c>
      <c r="AO2718" t="s"/>
      <c r="AP2718" t="n">
        <v>30</v>
      </c>
      <c r="AQ2718" t="s">
        <v>88</v>
      </c>
      <c r="AR2718" t="s">
        <v>89</v>
      </c>
      <c r="AS2718" t="s"/>
      <c r="AT2718" t="s">
        <v>90</v>
      </c>
      <c r="AU2718" t="s"/>
      <c r="AV2718" t="s"/>
      <c r="AW2718" t="s"/>
      <c r="AX2718" t="s"/>
      <c r="AY2718" t="n">
        <v>2311909</v>
      </c>
      <c r="AZ2718" t="s">
        <v>979</v>
      </c>
      <c r="BA2718" t="s"/>
      <c r="BB2718" t="n">
        <v>27819</v>
      </c>
      <c r="BC2718" t="n">
        <v>10.004253387451</v>
      </c>
      <c r="BD2718" t="n">
        <v>53.557115147355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92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978</v>
      </c>
      <c r="F2719" t="n">
        <v>433814</v>
      </c>
      <c r="G2719" t="s">
        <v>74</v>
      </c>
      <c r="H2719" t="s">
        <v>75</v>
      </c>
      <c r="I2719" t="s"/>
      <c r="J2719" t="s">
        <v>74</v>
      </c>
      <c r="K2719" t="n">
        <v>344</v>
      </c>
      <c r="L2719" t="s">
        <v>76</v>
      </c>
      <c r="M2719" t="s"/>
      <c r="N2719" t="s">
        <v>987</v>
      </c>
      <c r="O2719" t="s">
        <v>78</v>
      </c>
      <c r="P2719" t="s">
        <v>978</v>
      </c>
      <c r="Q2719" t="s"/>
      <c r="R2719" t="s">
        <v>80</v>
      </c>
      <c r="S2719" t="s">
        <v>928</v>
      </c>
      <c r="T2719" t="s">
        <v>82</v>
      </c>
      <c r="U2719" t="s"/>
      <c r="V2719" t="s">
        <v>83</v>
      </c>
      <c r="W2719" t="s">
        <v>84</v>
      </c>
      <c r="X2719" t="s"/>
      <c r="Y2719" t="s">
        <v>85</v>
      </c>
      <c r="Z2719">
        <f>HYPERLINK("https://hotelmonitor-cachepage.eclerx.com/savepage/tk_15439115118243124_sr_2152.html","info")</f>
        <v/>
      </c>
      <c r="AA2719" t="n">
        <v>7238</v>
      </c>
      <c r="AB2719" t="s"/>
      <c r="AC2719" t="s"/>
      <c r="AD2719" t="s">
        <v>86</v>
      </c>
      <c r="AE2719" t="s"/>
      <c r="AF2719" t="s"/>
      <c r="AG2719" t="s"/>
      <c r="AH2719" t="s"/>
      <c r="AI2719" t="s"/>
      <c r="AJ2719" t="s"/>
      <c r="AK2719" t="s">
        <v>87</v>
      </c>
      <c r="AL2719" t="s"/>
      <c r="AM2719" t="s"/>
      <c r="AN2719" t="s">
        <v>87</v>
      </c>
      <c r="AO2719" t="s"/>
      <c r="AP2719" t="n">
        <v>30</v>
      </c>
      <c r="AQ2719" t="s">
        <v>88</v>
      </c>
      <c r="AR2719" t="s">
        <v>119</v>
      </c>
      <c r="AS2719" t="s"/>
      <c r="AT2719" t="s">
        <v>90</v>
      </c>
      <c r="AU2719" t="s"/>
      <c r="AV2719" t="s"/>
      <c r="AW2719" t="s"/>
      <c r="AX2719" t="s"/>
      <c r="AY2719" t="n">
        <v>2311909</v>
      </c>
      <c r="AZ2719" t="s">
        <v>979</v>
      </c>
      <c r="BA2719" t="s"/>
      <c r="BB2719" t="n">
        <v>27819</v>
      </c>
      <c r="BC2719" t="n">
        <v>10.004253387451</v>
      </c>
      <c r="BD2719" t="n">
        <v>53.557115147355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92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978</v>
      </c>
      <c r="F2720" t="n">
        <v>433814</v>
      </c>
      <c r="G2720" t="s">
        <v>74</v>
      </c>
      <c r="H2720" t="s">
        <v>75</v>
      </c>
      <c r="I2720" t="s"/>
      <c r="J2720" t="s">
        <v>74</v>
      </c>
      <c r="K2720" t="n">
        <v>344</v>
      </c>
      <c r="L2720" t="s">
        <v>76</v>
      </c>
      <c r="M2720" t="s"/>
      <c r="N2720" t="s">
        <v>987</v>
      </c>
      <c r="O2720" t="s">
        <v>78</v>
      </c>
      <c r="P2720" t="s">
        <v>978</v>
      </c>
      <c r="Q2720" t="s"/>
      <c r="R2720" t="s">
        <v>80</v>
      </c>
      <c r="S2720" t="s">
        <v>928</v>
      </c>
      <c r="T2720" t="s">
        <v>82</v>
      </c>
      <c r="U2720" t="s"/>
      <c r="V2720" t="s">
        <v>83</v>
      </c>
      <c r="W2720" t="s">
        <v>84</v>
      </c>
      <c r="X2720" t="s"/>
      <c r="Y2720" t="s">
        <v>85</v>
      </c>
      <c r="Z2720">
        <f>HYPERLINK("https://hotelmonitor-cachepage.eclerx.com/savepage/tk_15439115118243124_sr_2152.html","info")</f>
        <v/>
      </c>
      <c r="AA2720" t="n">
        <v>7238</v>
      </c>
      <c r="AB2720" t="s"/>
      <c r="AC2720" t="s"/>
      <c r="AD2720" t="s">
        <v>86</v>
      </c>
      <c r="AE2720" t="s"/>
      <c r="AF2720" t="s"/>
      <c r="AG2720" t="s"/>
      <c r="AH2720" t="s"/>
      <c r="AI2720" t="s"/>
      <c r="AJ2720" t="s"/>
      <c r="AK2720" t="s">
        <v>87</v>
      </c>
      <c r="AL2720" t="s"/>
      <c r="AM2720" t="s"/>
      <c r="AN2720" t="s">
        <v>87</v>
      </c>
      <c r="AO2720" t="s"/>
      <c r="AP2720" t="n">
        <v>30</v>
      </c>
      <c r="AQ2720" t="s">
        <v>88</v>
      </c>
      <c r="AR2720" t="s">
        <v>140</v>
      </c>
      <c r="AS2720" t="s"/>
      <c r="AT2720" t="s">
        <v>90</v>
      </c>
      <c r="AU2720" t="s"/>
      <c r="AV2720" t="s"/>
      <c r="AW2720" t="s"/>
      <c r="AX2720" t="s"/>
      <c r="AY2720" t="n">
        <v>2311909</v>
      </c>
      <c r="AZ2720" t="s">
        <v>979</v>
      </c>
      <c r="BA2720" t="s"/>
      <c r="BB2720" t="n">
        <v>27819</v>
      </c>
      <c r="BC2720" t="n">
        <v>10.004253387451</v>
      </c>
      <c r="BD2720" t="n">
        <v>53.557115147355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92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978</v>
      </c>
      <c r="F2721" t="n">
        <v>433814</v>
      </c>
      <c r="G2721" t="s">
        <v>74</v>
      </c>
      <c r="H2721" t="s">
        <v>75</v>
      </c>
      <c r="I2721" t="s"/>
      <c r="J2721" t="s">
        <v>74</v>
      </c>
      <c r="K2721" t="n">
        <v>344</v>
      </c>
      <c r="L2721" t="s">
        <v>76</v>
      </c>
      <c r="M2721" t="s"/>
      <c r="N2721" t="s">
        <v>988</v>
      </c>
      <c r="O2721" t="s">
        <v>78</v>
      </c>
      <c r="P2721" t="s">
        <v>978</v>
      </c>
      <c r="Q2721" t="s"/>
      <c r="R2721" t="s">
        <v>80</v>
      </c>
      <c r="S2721" t="s">
        <v>928</v>
      </c>
      <c r="T2721" t="s">
        <v>82</v>
      </c>
      <c r="U2721" t="s"/>
      <c r="V2721" t="s">
        <v>83</v>
      </c>
      <c r="W2721" t="s">
        <v>84</v>
      </c>
      <c r="X2721" t="s"/>
      <c r="Y2721" t="s">
        <v>85</v>
      </c>
      <c r="Z2721">
        <f>HYPERLINK("https://hotelmonitor-cachepage.eclerx.com/savepage/tk_15439115118243124_sr_2152.html","info")</f>
        <v/>
      </c>
      <c r="AA2721" t="n">
        <v>7238</v>
      </c>
      <c r="AB2721" t="s"/>
      <c r="AC2721" t="s"/>
      <c r="AD2721" t="s">
        <v>86</v>
      </c>
      <c r="AE2721" t="s"/>
      <c r="AF2721" t="s"/>
      <c r="AG2721" t="s"/>
      <c r="AH2721" t="s"/>
      <c r="AI2721" t="s"/>
      <c r="AJ2721" t="s"/>
      <c r="AK2721" t="s">
        <v>87</v>
      </c>
      <c r="AL2721" t="s"/>
      <c r="AM2721" t="s"/>
      <c r="AN2721" t="s">
        <v>87</v>
      </c>
      <c r="AO2721" t="s"/>
      <c r="AP2721" t="n">
        <v>30</v>
      </c>
      <c r="AQ2721" t="s">
        <v>88</v>
      </c>
      <c r="AR2721" t="s">
        <v>89</v>
      </c>
      <c r="AS2721" t="s"/>
      <c r="AT2721" t="s">
        <v>90</v>
      </c>
      <c r="AU2721" t="s"/>
      <c r="AV2721" t="s"/>
      <c r="AW2721" t="s"/>
      <c r="AX2721" t="s"/>
      <c r="AY2721" t="n">
        <v>2311909</v>
      </c>
      <c r="AZ2721" t="s">
        <v>979</v>
      </c>
      <c r="BA2721" t="s"/>
      <c r="BB2721" t="n">
        <v>27819</v>
      </c>
      <c r="BC2721" t="n">
        <v>10.004253387451</v>
      </c>
      <c r="BD2721" t="n">
        <v>53.557115147355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92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978</v>
      </c>
      <c r="F2722" t="n">
        <v>433814</v>
      </c>
      <c r="G2722" t="s">
        <v>74</v>
      </c>
      <c r="H2722" t="s">
        <v>75</v>
      </c>
      <c r="I2722" t="s"/>
      <c r="J2722" t="s">
        <v>74</v>
      </c>
      <c r="K2722" t="n">
        <v>359</v>
      </c>
      <c r="L2722" t="s">
        <v>76</v>
      </c>
      <c r="M2722" t="s"/>
      <c r="N2722" t="s">
        <v>792</v>
      </c>
      <c r="O2722" t="s">
        <v>78</v>
      </c>
      <c r="P2722" t="s">
        <v>978</v>
      </c>
      <c r="Q2722" t="s"/>
      <c r="R2722" t="s">
        <v>80</v>
      </c>
      <c r="S2722" t="s">
        <v>1086</v>
      </c>
      <c r="T2722" t="s">
        <v>82</v>
      </c>
      <c r="U2722" t="s"/>
      <c r="V2722" t="s">
        <v>83</v>
      </c>
      <c r="W2722" t="s">
        <v>84</v>
      </c>
      <c r="X2722" t="s"/>
      <c r="Y2722" t="s">
        <v>85</v>
      </c>
      <c r="Z2722">
        <f>HYPERLINK("https://hotelmonitor-cachepage.eclerx.com/savepage/tk_15439115118243124_sr_2152.html","info")</f>
        <v/>
      </c>
      <c r="AA2722" t="n">
        <v>7238</v>
      </c>
      <c r="AB2722" t="s"/>
      <c r="AC2722" t="s"/>
      <c r="AD2722" t="s">
        <v>86</v>
      </c>
      <c r="AE2722" t="s"/>
      <c r="AF2722" t="s"/>
      <c r="AG2722" t="s"/>
      <c r="AH2722" t="s"/>
      <c r="AI2722" t="s"/>
      <c r="AJ2722" t="s"/>
      <c r="AK2722" t="s">
        <v>87</v>
      </c>
      <c r="AL2722" t="s"/>
      <c r="AM2722" t="s"/>
      <c r="AN2722" t="s">
        <v>87</v>
      </c>
      <c r="AO2722" t="s"/>
      <c r="AP2722" t="n">
        <v>30</v>
      </c>
      <c r="AQ2722" t="s">
        <v>88</v>
      </c>
      <c r="AR2722" t="s">
        <v>121</v>
      </c>
      <c r="AS2722" t="s"/>
      <c r="AT2722" t="s">
        <v>90</v>
      </c>
      <c r="AU2722" t="s"/>
      <c r="AV2722" t="s"/>
      <c r="AW2722" t="s"/>
      <c r="AX2722" t="s"/>
      <c r="AY2722" t="n">
        <v>2311909</v>
      </c>
      <c r="AZ2722" t="s">
        <v>979</v>
      </c>
      <c r="BA2722" t="s"/>
      <c r="BB2722" t="n">
        <v>27819</v>
      </c>
      <c r="BC2722" t="n">
        <v>10.004253387451</v>
      </c>
      <c r="BD2722" t="n">
        <v>53.557115147355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92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978</v>
      </c>
      <c r="F2723" t="n">
        <v>433814</v>
      </c>
      <c r="G2723" t="s">
        <v>74</v>
      </c>
      <c r="H2723" t="s">
        <v>75</v>
      </c>
      <c r="I2723" t="s"/>
      <c r="J2723" t="s">
        <v>74</v>
      </c>
      <c r="K2723" t="n">
        <v>369</v>
      </c>
      <c r="L2723" t="s">
        <v>76</v>
      </c>
      <c r="M2723" t="s"/>
      <c r="N2723" t="s">
        <v>792</v>
      </c>
      <c r="O2723" t="s">
        <v>78</v>
      </c>
      <c r="P2723" t="s">
        <v>978</v>
      </c>
      <c r="Q2723" t="s"/>
      <c r="R2723" t="s">
        <v>80</v>
      </c>
      <c r="S2723" t="s">
        <v>1087</v>
      </c>
      <c r="T2723" t="s">
        <v>82</v>
      </c>
      <c r="U2723" t="s"/>
      <c r="V2723" t="s">
        <v>83</v>
      </c>
      <c r="W2723" t="s">
        <v>84</v>
      </c>
      <c r="X2723" t="s"/>
      <c r="Y2723" t="s">
        <v>85</v>
      </c>
      <c r="Z2723">
        <f>HYPERLINK("https://hotelmonitor-cachepage.eclerx.com/savepage/tk_15439115118243124_sr_2152.html","info")</f>
        <v/>
      </c>
      <c r="AA2723" t="n">
        <v>7238</v>
      </c>
      <c r="AB2723" t="s"/>
      <c r="AC2723" t="s"/>
      <c r="AD2723" t="s">
        <v>86</v>
      </c>
      <c r="AE2723" t="s"/>
      <c r="AF2723" t="s"/>
      <c r="AG2723" t="s"/>
      <c r="AH2723" t="s"/>
      <c r="AI2723" t="s"/>
      <c r="AJ2723" t="s"/>
      <c r="AK2723" t="s">
        <v>87</v>
      </c>
      <c r="AL2723" t="s"/>
      <c r="AM2723" t="s"/>
      <c r="AN2723" t="s">
        <v>87</v>
      </c>
      <c r="AO2723" t="s"/>
      <c r="AP2723" t="n">
        <v>30</v>
      </c>
      <c r="AQ2723" t="s">
        <v>88</v>
      </c>
      <c r="AR2723" t="s">
        <v>89</v>
      </c>
      <c r="AS2723" t="s"/>
      <c r="AT2723" t="s">
        <v>90</v>
      </c>
      <c r="AU2723" t="s"/>
      <c r="AV2723" t="s"/>
      <c r="AW2723" t="s"/>
      <c r="AX2723" t="s"/>
      <c r="AY2723" t="n">
        <v>2311909</v>
      </c>
      <c r="AZ2723" t="s">
        <v>979</v>
      </c>
      <c r="BA2723" t="s"/>
      <c r="BB2723" t="n">
        <v>27819</v>
      </c>
      <c r="BC2723" t="n">
        <v>10.004253387451</v>
      </c>
      <c r="BD2723" t="n">
        <v>53.557115147355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92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978</v>
      </c>
      <c r="F2724" t="n">
        <v>433814</v>
      </c>
      <c r="G2724" t="s">
        <v>74</v>
      </c>
      <c r="H2724" t="s">
        <v>75</v>
      </c>
      <c r="I2724" t="s"/>
      <c r="J2724" t="s">
        <v>74</v>
      </c>
      <c r="K2724" t="n">
        <v>954</v>
      </c>
      <c r="L2724" t="s">
        <v>76</v>
      </c>
      <c r="M2724" t="s"/>
      <c r="N2724" t="s">
        <v>990</v>
      </c>
      <c r="O2724" t="s">
        <v>78</v>
      </c>
      <c r="P2724" t="s">
        <v>978</v>
      </c>
      <c r="Q2724" t="s"/>
      <c r="R2724" t="s">
        <v>80</v>
      </c>
      <c r="S2724" t="s">
        <v>991</v>
      </c>
      <c r="T2724" t="s">
        <v>82</v>
      </c>
      <c r="U2724" t="s"/>
      <c r="V2724" t="s">
        <v>83</v>
      </c>
      <c r="W2724" t="s">
        <v>84</v>
      </c>
      <c r="X2724" t="s"/>
      <c r="Y2724" t="s">
        <v>85</v>
      </c>
      <c r="Z2724">
        <f>HYPERLINK("https://hotelmonitor-cachepage.eclerx.com/savepage/tk_15439115118243124_sr_2152.html","info")</f>
        <v/>
      </c>
      <c r="AA2724" t="n">
        <v>7238</v>
      </c>
      <c r="AB2724" t="s"/>
      <c r="AC2724" t="s"/>
      <c r="AD2724" t="s">
        <v>86</v>
      </c>
      <c r="AE2724" t="s"/>
      <c r="AF2724" t="s"/>
      <c r="AG2724" t="s"/>
      <c r="AH2724" t="s"/>
      <c r="AI2724" t="s"/>
      <c r="AJ2724" t="s"/>
      <c r="AK2724" t="s">
        <v>87</v>
      </c>
      <c r="AL2724" t="s"/>
      <c r="AM2724" t="s"/>
      <c r="AN2724" t="s">
        <v>87</v>
      </c>
      <c r="AO2724" t="s"/>
      <c r="AP2724" t="n">
        <v>30</v>
      </c>
      <c r="AQ2724" t="s">
        <v>88</v>
      </c>
      <c r="AR2724" t="s">
        <v>119</v>
      </c>
      <c r="AS2724" t="s"/>
      <c r="AT2724" t="s">
        <v>90</v>
      </c>
      <c r="AU2724" t="s"/>
      <c r="AV2724" t="s"/>
      <c r="AW2724" t="s"/>
      <c r="AX2724" t="s"/>
      <c r="AY2724" t="n">
        <v>2311909</v>
      </c>
      <c r="AZ2724" t="s">
        <v>979</v>
      </c>
      <c r="BA2724" t="s"/>
      <c r="BB2724" t="n">
        <v>27819</v>
      </c>
      <c r="BC2724" t="n">
        <v>10.004253387451</v>
      </c>
      <c r="BD2724" t="n">
        <v>53.557115147355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92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978</v>
      </c>
      <c r="F2725" t="n">
        <v>433814</v>
      </c>
      <c r="G2725" t="s">
        <v>74</v>
      </c>
      <c r="H2725" t="s">
        <v>75</v>
      </c>
      <c r="I2725" t="s"/>
      <c r="J2725" t="s">
        <v>74</v>
      </c>
      <c r="K2725" t="n">
        <v>954</v>
      </c>
      <c r="L2725" t="s">
        <v>76</v>
      </c>
      <c r="M2725" t="s"/>
      <c r="N2725" t="s">
        <v>990</v>
      </c>
      <c r="O2725" t="s">
        <v>78</v>
      </c>
      <c r="P2725" t="s">
        <v>978</v>
      </c>
      <c r="Q2725" t="s"/>
      <c r="R2725" t="s">
        <v>80</v>
      </c>
      <c r="S2725" t="s">
        <v>991</v>
      </c>
      <c r="T2725" t="s">
        <v>82</v>
      </c>
      <c r="U2725" t="s"/>
      <c r="V2725" t="s">
        <v>83</v>
      </c>
      <c r="W2725" t="s">
        <v>84</v>
      </c>
      <c r="X2725" t="s"/>
      <c r="Y2725" t="s">
        <v>85</v>
      </c>
      <c r="Z2725">
        <f>HYPERLINK("https://hotelmonitor-cachepage.eclerx.com/savepage/tk_15439115118243124_sr_2152.html","info")</f>
        <v/>
      </c>
      <c r="AA2725" t="n">
        <v>7238</v>
      </c>
      <c r="AB2725" t="s"/>
      <c r="AC2725" t="s"/>
      <c r="AD2725" t="s">
        <v>86</v>
      </c>
      <c r="AE2725" t="s"/>
      <c r="AF2725" t="s"/>
      <c r="AG2725" t="s"/>
      <c r="AH2725" t="s"/>
      <c r="AI2725" t="s"/>
      <c r="AJ2725" t="s"/>
      <c r="AK2725" t="s">
        <v>87</v>
      </c>
      <c r="AL2725" t="s"/>
      <c r="AM2725" t="s"/>
      <c r="AN2725" t="s">
        <v>87</v>
      </c>
      <c r="AO2725" t="s"/>
      <c r="AP2725" t="n">
        <v>30</v>
      </c>
      <c r="AQ2725" t="s">
        <v>88</v>
      </c>
      <c r="AR2725" t="s">
        <v>140</v>
      </c>
      <c r="AS2725" t="s"/>
      <c r="AT2725" t="s">
        <v>90</v>
      </c>
      <c r="AU2725" t="s"/>
      <c r="AV2725" t="s"/>
      <c r="AW2725" t="s"/>
      <c r="AX2725" t="s"/>
      <c r="AY2725" t="n">
        <v>2311909</v>
      </c>
      <c r="AZ2725" t="s">
        <v>979</v>
      </c>
      <c r="BA2725" t="s"/>
      <c r="BB2725" t="n">
        <v>27819</v>
      </c>
      <c r="BC2725" t="n">
        <v>10.004253387451</v>
      </c>
      <c r="BD2725" t="n">
        <v>53.557115147355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92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978</v>
      </c>
      <c r="F2726" t="n">
        <v>433814</v>
      </c>
      <c r="G2726" t="s">
        <v>74</v>
      </c>
      <c r="H2726" t="s">
        <v>75</v>
      </c>
      <c r="I2726" t="s"/>
      <c r="J2726" t="s">
        <v>74</v>
      </c>
      <c r="K2726" t="n">
        <v>954</v>
      </c>
      <c r="L2726" t="s">
        <v>76</v>
      </c>
      <c r="M2726" t="s"/>
      <c r="N2726" t="s">
        <v>992</v>
      </c>
      <c r="O2726" t="s">
        <v>78</v>
      </c>
      <c r="P2726" t="s">
        <v>978</v>
      </c>
      <c r="Q2726" t="s"/>
      <c r="R2726" t="s">
        <v>80</v>
      </c>
      <c r="S2726" t="s">
        <v>991</v>
      </c>
      <c r="T2726" t="s">
        <v>82</v>
      </c>
      <c r="U2726" t="s"/>
      <c r="V2726" t="s">
        <v>83</v>
      </c>
      <c r="W2726" t="s">
        <v>84</v>
      </c>
      <c r="X2726" t="s"/>
      <c r="Y2726" t="s">
        <v>85</v>
      </c>
      <c r="Z2726">
        <f>HYPERLINK("https://hotelmonitor-cachepage.eclerx.com/savepage/tk_15439115118243124_sr_2152.html","info")</f>
        <v/>
      </c>
      <c r="AA2726" t="n">
        <v>7238</v>
      </c>
      <c r="AB2726" t="s"/>
      <c r="AC2726" t="s"/>
      <c r="AD2726" t="s">
        <v>86</v>
      </c>
      <c r="AE2726" t="s"/>
      <c r="AF2726" t="s"/>
      <c r="AG2726" t="s"/>
      <c r="AH2726" t="s"/>
      <c r="AI2726" t="s"/>
      <c r="AJ2726" t="s"/>
      <c r="AK2726" t="s">
        <v>87</v>
      </c>
      <c r="AL2726" t="s"/>
      <c r="AM2726" t="s"/>
      <c r="AN2726" t="s">
        <v>87</v>
      </c>
      <c r="AO2726" t="s"/>
      <c r="AP2726" t="n">
        <v>30</v>
      </c>
      <c r="AQ2726" t="s">
        <v>88</v>
      </c>
      <c r="AR2726" t="s">
        <v>89</v>
      </c>
      <c r="AS2726" t="s"/>
      <c r="AT2726" t="s">
        <v>90</v>
      </c>
      <c r="AU2726" t="s"/>
      <c r="AV2726" t="s"/>
      <c r="AW2726" t="s"/>
      <c r="AX2726" t="s"/>
      <c r="AY2726" t="n">
        <v>2311909</v>
      </c>
      <c r="AZ2726" t="s">
        <v>979</v>
      </c>
      <c r="BA2726" t="s"/>
      <c r="BB2726" t="n">
        <v>27819</v>
      </c>
      <c r="BC2726" t="n">
        <v>10.004253387451</v>
      </c>
      <c r="BD2726" t="n">
        <v>53.557115147355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92</v>
      </c>
    </row>
    <row r="2727" spans="1:70">
      <c r="A2727" t="s">
        <v>97</v>
      </c>
      <c r="B2727" t="s">
        <v>71</v>
      </c>
      <c r="C2727" t="s">
        <v>98</v>
      </c>
      <c r="D2727" t="n">
        <v>2</v>
      </c>
      <c r="E2727" t="s">
        <v>895</v>
      </c>
      <c r="F2727" t="n">
        <v>2028103</v>
      </c>
      <c r="G2727" t="s">
        <v>74</v>
      </c>
      <c r="H2727" t="s">
        <v>75</v>
      </c>
      <c r="I2727" t="s"/>
      <c r="J2727" t="s">
        <v>74</v>
      </c>
      <c r="K2727" t="n">
        <v>111</v>
      </c>
      <c r="L2727" t="s">
        <v>76</v>
      </c>
      <c r="M2727" t="s"/>
      <c r="N2727" t="s">
        <v>77</v>
      </c>
      <c r="O2727" t="s">
        <v>78</v>
      </c>
      <c r="P2727" t="s">
        <v>895</v>
      </c>
      <c r="Q2727" t="s"/>
      <c r="R2727" t="s">
        <v>80</v>
      </c>
      <c r="S2727" t="s">
        <v>179</v>
      </c>
      <c r="T2727" t="s">
        <v>82</v>
      </c>
      <c r="U2727" t="s"/>
      <c r="V2727" t="s">
        <v>83</v>
      </c>
      <c r="W2727" t="s">
        <v>94</v>
      </c>
      <c r="X2727" t="s"/>
      <c r="Y2727" t="s">
        <v>85</v>
      </c>
      <c r="Z2727">
        <f>HYPERLINK("https://hotelmonitor-cachepage.eclerx.com/savepage/tk_15439014917828846_sr_2151.html","info")</f>
        <v/>
      </c>
      <c r="AA2727" t="n">
        <v>173847</v>
      </c>
      <c r="AB2727" t="s"/>
      <c r="AC2727" t="s"/>
      <c r="AD2727" t="s">
        <v>86</v>
      </c>
      <c r="AE2727" t="s"/>
      <c r="AF2727" t="s"/>
      <c r="AG2727" t="s"/>
      <c r="AH2727" t="s"/>
      <c r="AI2727" t="s"/>
      <c r="AJ2727" t="s"/>
      <c r="AK2727" t="s">
        <v>87</v>
      </c>
      <c r="AL2727" t="s"/>
      <c r="AM2727" t="s"/>
      <c r="AN2727" t="s">
        <v>87</v>
      </c>
      <c r="AO2727" t="s"/>
      <c r="AP2727" t="n">
        <v>24</v>
      </c>
      <c r="AQ2727" t="s">
        <v>88</v>
      </c>
      <c r="AR2727" t="s">
        <v>121</v>
      </c>
      <c r="AS2727" t="s"/>
      <c r="AT2727" t="s">
        <v>90</v>
      </c>
      <c r="AU2727" t="s"/>
      <c r="AV2727" t="s"/>
      <c r="AW2727" t="s"/>
      <c r="AX2727" t="s"/>
      <c r="AY2727" t="n">
        <v>2311986</v>
      </c>
      <c r="AZ2727" t="s">
        <v>896</v>
      </c>
      <c r="BA2727" t="s"/>
      <c r="BB2727" t="n">
        <v>96905</v>
      </c>
      <c r="BC2727" t="n">
        <v>9.983632564544701</v>
      </c>
      <c r="BD2727" t="n">
        <v>53.556297782236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92</v>
      </c>
    </row>
    <row r="2728" spans="1:70">
      <c r="A2728" t="s">
        <v>97</v>
      </c>
      <c r="B2728" t="s">
        <v>71</v>
      </c>
      <c r="C2728" t="s">
        <v>98</v>
      </c>
      <c r="D2728" t="n">
        <v>2</v>
      </c>
      <c r="E2728" t="s">
        <v>895</v>
      </c>
      <c r="F2728" t="n">
        <v>2028103</v>
      </c>
      <c r="G2728" t="s">
        <v>74</v>
      </c>
      <c r="H2728" t="s">
        <v>75</v>
      </c>
      <c r="I2728" t="s"/>
      <c r="J2728" t="s">
        <v>74</v>
      </c>
      <c r="K2728" t="n">
        <v>111</v>
      </c>
      <c r="L2728" t="s">
        <v>76</v>
      </c>
      <c r="M2728" t="s"/>
      <c r="N2728" t="s">
        <v>111</v>
      </c>
      <c r="O2728" t="s">
        <v>78</v>
      </c>
      <c r="P2728" t="s">
        <v>895</v>
      </c>
      <c r="Q2728" t="s"/>
      <c r="R2728" t="s">
        <v>80</v>
      </c>
      <c r="S2728" t="s">
        <v>179</v>
      </c>
      <c r="T2728" t="s">
        <v>82</v>
      </c>
      <c r="U2728" t="s"/>
      <c r="V2728" t="s">
        <v>83</v>
      </c>
      <c r="W2728" t="s">
        <v>94</v>
      </c>
      <c r="X2728" t="s"/>
      <c r="Y2728" t="s">
        <v>85</v>
      </c>
      <c r="Z2728">
        <f>HYPERLINK("https://hotelmonitor-cachepage.eclerx.com/savepage/tk_15439014917828846_sr_2151.html","info")</f>
        <v/>
      </c>
      <c r="AA2728" t="n">
        <v>173847</v>
      </c>
      <c r="AB2728" t="s"/>
      <c r="AC2728" t="s"/>
      <c r="AD2728" t="s">
        <v>86</v>
      </c>
      <c r="AE2728" t="s"/>
      <c r="AF2728" t="s"/>
      <c r="AG2728" t="s"/>
      <c r="AH2728" t="s"/>
      <c r="AI2728" t="s"/>
      <c r="AJ2728" t="s"/>
      <c r="AK2728" t="s">
        <v>87</v>
      </c>
      <c r="AL2728" t="s"/>
      <c r="AM2728" t="s"/>
      <c r="AN2728" t="s">
        <v>87</v>
      </c>
      <c r="AO2728" t="s"/>
      <c r="AP2728" t="n">
        <v>24</v>
      </c>
      <c r="AQ2728" t="s">
        <v>88</v>
      </c>
      <c r="AR2728" t="s">
        <v>113</v>
      </c>
      <c r="AS2728" t="s"/>
      <c r="AT2728" t="s">
        <v>90</v>
      </c>
      <c r="AU2728" t="s"/>
      <c r="AV2728" t="s"/>
      <c r="AW2728" t="s"/>
      <c r="AX2728" t="s"/>
      <c r="AY2728" t="n">
        <v>2311986</v>
      </c>
      <c r="AZ2728" t="s">
        <v>896</v>
      </c>
      <c r="BA2728" t="s"/>
      <c r="BB2728" t="n">
        <v>96905</v>
      </c>
      <c r="BC2728" t="n">
        <v>9.983632564544701</v>
      </c>
      <c r="BD2728" t="n">
        <v>53.556297782236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92</v>
      </c>
    </row>
    <row r="2729" spans="1:70">
      <c r="A2729" t="s">
        <v>97</v>
      </c>
      <c r="B2729" t="s">
        <v>71</v>
      </c>
      <c r="C2729" t="s">
        <v>98</v>
      </c>
      <c r="D2729" t="n">
        <v>2</v>
      </c>
      <c r="E2729" t="s">
        <v>895</v>
      </c>
      <c r="F2729" t="n">
        <v>2028103</v>
      </c>
      <c r="G2729" t="s">
        <v>74</v>
      </c>
      <c r="H2729" t="s">
        <v>75</v>
      </c>
      <c r="I2729" t="s"/>
      <c r="J2729" t="s">
        <v>74</v>
      </c>
      <c r="K2729" t="n">
        <v>114</v>
      </c>
      <c r="L2729" t="s">
        <v>76</v>
      </c>
      <c r="M2729" t="s"/>
      <c r="N2729" t="s">
        <v>77</v>
      </c>
      <c r="O2729" t="s">
        <v>78</v>
      </c>
      <c r="P2729" t="s">
        <v>895</v>
      </c>
      <c r="Q2729" t="s"/>
      <c r="R2729" t="s">
        <v>80</v>
      </c>
      <c r="S2729" t="s">
        <v>284</v>
      </c>
      <c r="T2729" t="s">
        <v>82</v>
      </c>
      <c r="U2729" t="s"/>
      <c r="V2729" t="s">
        <v>83</v>
      </c>
      <c r="W2729" t="s">
        <v>94</v>
      </c>
      <c r="X2729" t="s"/>
      <c r="Y2729" t="s">
        <v>85</v>
      </c>
      <c r="Z2729">
        <f>HYPERLINK("https://hotelmonitor-cachepage.eclerx.com/savepage/tk_15439014917828846_sr_2151.html","info")</f>
        <v/>
      </c>
      <c r="AA2729" t="n">
        <v>173847</v>
      </c>
      <c r="AB2729" t="s"/>
      <c r="AC2729" t="s"/>
      <c r="AD2729" t="s">
        <v>86</v>
      </c>
      <c r="AE2729" t="s"/>
      <c r="AF2729" t="s"/>
      <c r="AG2729" t="s"/>
      <c r="AH2729" t="s"/>
      <c r="AI2729" t="s"/>
      <c r="AJ2729" t="s"/>
      <c r="AK2729" t="s">
        <v>87</v>
      </c>
      <c r="AL2729" t="s"/>
      <c r="AM2729" t="s"/>
      <c r="AN2729" t="s">
        <v>87</v>
      </c>
      <c r="AO2729" t="s"/>
      <c r="AP2729" t="n">
        <v>24</v>
      </c>
      <c r="AQ2729" t="s">
        <v>88</v>
      </c>
      <c r="AR2729" t="s">
        <v>96</v>
      </c>
      <c r="AS2729" t="s"/>
      <c r="AT2729" t="s">
        <v>90</v>
      </c>
      <c r="AU2729" t="s"/>
      <c r="AV2729" t="s"/>
      <c r="AW2729" t="s"/>
      <c r="AX2729" t="s"/>
      <c r="AY2729" t="n">
        <v>2311986</v>
      </c>
      <c r="AZ2729" t="s">
        <v>896</v>
      </c>
      <c r="BA2729" t="s"/>
      <c r="BB2729" t="n">
        <v>96905</v>
      </c>
      <c r="BC2729" t="n">
        <v>9.983632564544701</v>
      </c>
      <c r="BD2729" t="n">
        <v>53.556297782236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92</v>
      </c>
    </row>
    <row r="2730" spans="1:70">
      <c r="A2730" t="s">
        <v>97</v>
      </c>
      <c r="B2730" t="s">
        <v>71</v>
      </c>
      <c r="C2730" t="s">
        <v>98</v>
      </c>
      <c r="D2730" t="n">
        <v>2</v>
      </c>
      <c r="E2730" t="s">
        <v>895</v>
      </c>
      <c r="F2730" t="n">
        <v>2028103</v>
      </c>
      <c r="G2730" t="s">
        <v>74</v>
      </c>
      <c r="H2730" t="s">
        <v>75</v>
      </c>
      <c r="I2730" t="s"/>
      <c r="J2730" t="s">
        <v>74</v>
      </c>
      <c r="K2730" t="n">
        <v>123</v>
      </c>
      <c r="L2730" t="s">
        <v>76</v>
      </c>
      <c r="M2730" t="s"/>
      <c r="N2730" t="s">
        <v>370</v>
      </c>
      <c r="O2730" t="s">
        <v>78</v>
      </c>
      <c r="P2730" t="s">
        <v>895</v>
      </c>
      <c r="Q2730" t="s"/>
      <c r="R2730" t="s">
        <v>80</v>
      </c>
      <c r="S2730" t="s">
        <v>270</v>
      </c>
      <c r="T2730" t="s">
        <v>82</v>
      </c>
      <c r="U2730" t="s"/>
      <c r="V2730" t="s">
        <v>83</v>
      </c>
      <c r="W2730" t="s">
        <v>94</v>
      </c>
      <c r="X2730" t="s"/>
      <c r="Y2730" t="s">
        <v>85</v>
      </c>
      <c r="Z2730">
        <f>HYPERLINK("https://hotelmonitor-cachepage.eclerx.com/savepage/tk_15439014917828846_sr_2151.html","info")</f>
        <v/>
      </c>
      <c r="AA2730" t="n">
        <v>173847</v>
      </c>
      <c r="AB2730" t="s"/>
      <c r="AC2730" t="s"/>
      <c r="AD2730" t="s">
        <v>86</v>
      </c>
      <c r="AE2730" t="s"/>
      <c r="AF2730" t="s"/>
      <c r="AG2730" t="s"/>
      <c r="AH2730" t="s"/>
      <c r="AI2730" t="s"/>
      <c r="AJ2730" t="s"/>
      <c r="AK2730" t="s">
        <v>87</v>
      </c>
      <c r="AL2730" t="s"/>
      <c r="AM2730" t="s"/>
      <c r="AN2730" t="s">
        <v>87</v>
      </c>
      <c r="AO2730" t="s"/>
      <c r="AP2730" t="n">
        <v>24</v>
      </c>
      <c r="AQ2730" t="s">
        <v>88</v>
      </c>
      <c r="AR2730" t="s">
        <v>110</v>
      </c>
      <c r="AS2730" t="s"/>
      <c r="AT2730" t="s">
        <v>90</v>
      </c>
      <c r="AU2730" t="s"/>
      <c r="AV2730" t="s"/>
      <c r="AW2730" t="s"/>
      <c r="AX2730" t="s"/>
      <c r="AY2730" t="n">
        <v>2311986</v>
      </c>
      <c r="AZ2730" t="s">
        <v>896</v>
      </c>
      <c r="BA2730" t="s"/>
      <c r="BB2730" t="n">
        <v>96905</v>
      </c>
      <c r="BC2730" t="n">
        <v>9.983632564544701</v>
      </c>
      <c r="BD2730" t="n">
        <v>53.556297782236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92</v>
      </c>
    </row>
    <row r="2731" spans="1:70">
      <c r="A2731" t="s">
        <v>97</v>
      </c>
      <c r="B2731" t="s">
        <v>71</v>
      </c>
      <c r="C2731" t="s">
        <v>98</v>
      </c>
      <c r="D2731" t="n">
        <v>2</v>
      </c>
      <c r="E2731" t="s">
        <v>895</v>
      </c>
      <c r="F2731" t="n">
        <v>2028103</v>
      </c>
      <c r="G2731" t="s">
        <v>74</v>
      </c>
      <c r="H2731" t="s">
        <v>75</v>
      </c>
      <c r="I2731" t="s"/>
      <c r="J2731" t="s">
        <v>74</v>
      </c>
      <c r="K2731" t="n">
        <v>124</v>
      </c>
      <c r="L2731" t="s">
        <v>76</v>
      </c>
      <c r="M2731" t="s"/>
      <c r="N2731" t="s">
        <v>370</v>
      </c>
      <c r="O2731" t="s">
        <v>78</v>
      </c>
      <c r="P2731" t="s">
        <v>895</v>
      </c>
      <c r="Q2731" t="s"/>
      <c r="R2731" t="s">
        <v>80</v>
      </c>
      <c r="S2731" t="s">
        <v>368</v>
      </c>
      <c r="T2731" t="s">
        <v>82</v>
      </c>
      <c r="U2731" t="s"/>
      <c r="V2731" t="s">
        <v>83</v>
      </c>
      <c r="W2731" t="s">
        <v>94</v>
      </c>
      <c r="X2731" t="s"/>
      <c r="Y2731" t="s">
        <v>85</v>
      </c>
      <c r="Z2731">
        <f>HYPERLINK("https://hotelmonitor-cachepage.eclerx.com/savepage/tk_15439014917828846_sr_2151.html","info")</f>
        <v/>
      </c>
      <c r="AA2731" t="n">
        <v>173847</v>
      </c>
      <c r="AB2731" t="s"/>
      <c r="AC2731" t="s"/>
      <c r="AD2731" t="s">
        <v>86</v>
      </c>
      <c r="AE2731" t="s"/>
      <c r="AF2731" t="s"/>
      <c r="AG2731" t="s"/>
      <c r="AH2731" t="s"/>
      <c r="AI2731" t="s"/>
      <c r="AJ2731" t="s"/>
      <c r="AK2731" t="s">
        <v>87</v>
      </c>
      <c r="AL2731" t="s"/>
      <c r="AM2731" t="s"/>
      <c r="AN2731" t="s">
        <v>87</v>
      </c>
      <c r="AO2731" t="s"/>
      <c r="AP2731" t="n">
        <v>24</v>
      </c>
      <c r="AQ2731" t="s">
        <v>88</v>
      </c>
      <c r="AR2731" t="s">
        <v>116</v>
      </c>
      <c r="AS2731" t="s"/>
      <c r="AT2731" t="s">
        <v>90</v>
      </c>
      <c r="AU2731" t="s"/>
      <c r="AV2731" t="s"/>
      <c r="AW2731" t="s"/>
      <c r="AX2731" t="s"/>
      <c r="AY2731" t="n">
        <v>2311986</v>
      </c>
      <c r="AZ2731" t="s">
        <v>896</v>
      </c>
      <c r="BA2731" t="s"/>
      <c r="BB2731" t="n">
        <v>96905</v>
      </c>
      <c r="BC2731" t="n">
        <v>9.983632564544701</v>
      </c>
      <c r="BD2731" t="n">
        <v>53.556297782236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92</v>
      </c>
    </row>
    <row r="2732" spans="1:70">
      <c r="A2732" t="s">
        <v>97</v>
      </c>
      <c r="B2732" t="s">
        <v>71</v>
      </c>
      <c r="C2732" t="s">
        <v>98</v>
      </c>
      <c r="D2732" t="n">
        <v>2</v>
      </c>
      <c r="E2732" t="s">
        <v>895</v>
      </c>
      <c r="F2732" t="n">
        <v>2028103</v>
      </c>
      <c r="G2732" t="s">
        <v>74</v>
      </c>
      <c r="H2732" t="s">
        <v>75</v>
      </c>
      <c r="I2732" t="s"/>
      <c r="J2732" t="s">
        <v>74</v>
      </c>
      <c r="K2732" t="n">
        <v>133</v>
      </c>
      <c r="L2732" t="s">
        <v>76</v>
      </c>
      <c r="M2732" t="s"/>
      <c r="N2732" t="s">
        <v>184</v>
      </c>
      <c r="O2732" t="s">
        <v>78</v>
      </c>
      <c r="P2732" t="s">
        <v>895</v>
      </c>
      <c r="Q2732" t="s"/>
      <c r="R2732" t="s">
        <v>80</v>
      </c>
      <c r="S2732" t="s">
        <v>273</v>
      </c>
      <c r="T2732" t="s">
        <v>82</v>
      </c>
      <c r="U2732" t="s"/>
      <c r="V2732" t="s">
        <v>83</v>
      </c>
      <c r="W2732" t="s">
        <v>94</v>
      </c>
      <c r="X2732" t="s"/>
      <c r="Y2732" t="s">
        <v>85</v>
      </c>
      <c r="Z2732">
        <f>HYPERLINK("https://hotelmonitor-cachepage.eclerx.com/savepage/tk_15439014917828846_sr_2151.html","info")</f>
        <v/>
      </c>
      <c r="AA2732" t="n">
        <v>173847</v>
      </c>
      <c r="AB2732" t="s"/>
      <c r="AC2732" t="s"/>
      <c r="AD2732" t="s">
        <v>86</v>
      </c>
      <c r="AE2732" t="s"/>
      <c r="AF2732" t="s"/>
      <c r="AG2732" t="s"/>
      <c r="AH2732" t="s"/>
      <c r="AI2732" t="s"/>
      <c r="AJ2732" t="s"/>
      <c r="AK2732" t="s">
        <v>87</v>
      </c>
      <c r="AL2732" t="s"/>
      <c r="AM2732" t="s"/>
      <c r="AN2732" t="s">
        <v>87</v>
      </c>
      <c r="AO2732" t="s"/>
      <c r="AP2732" t="n">
        <v>24</v>
      </c>
      <c r="AQ2732" t="s">
        <v>88</v>
      </c>
      <c r="AR2732" t="s">
        <v>121</v>
      </c>
      <c r="AS2732" t="s"/>
      <c r="AT2732" t="s">
        <v>90</v>
      </c>
      <c r="AU2732" t="s"/>
      <c r="AV2732" t="s"/>
      <c r="AW2732" t="s"/>
      <c r="AX2732" t="s"/>
      <c r="AY2732" t="n">
        <v>2311986</v>
      </c>
      <c r="AZ2732" t="s">
        <v>896</v>
      </c>
      <c r="BA2732" t="s"/>
      <c r="BB2732" t="n">
        <v>96905</v>
      </c>
      <c r="BC2732" t="n">
        <v>9.983632564544701</v>
      </c>
      <c r="BD2732" t="n">
        <v>53.556297782236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92</v>
      </c>
    </row>
    <row r="2733" spans="1:70">
      <c r="A2733" t="s">
        <v>97</v>
      </c>
      <c r="B2733" t="s">
        <v>71</v>
      </c>
      <c r="C2733" t="s">
        <v>98</v>
      </c>
      <c r="D2733" t="n">
        <v>2</v>
      </c>
      <c r="E2733" t="s">
        <v>895</v>
      </c>
      <c r="F2733" t="n">
        <v>2028103</v>
      </c>
      <c r="G2733" t="s">
        <v>74</v>
      </c>
      <c r="H2733" t="s">
        <v>75</v>
      </c>
      <c r="I2733" t="s"/>
      <c r="J2733" t="s">
        <v>74</v>
      </c>
      <c r="K2733" t="n">
        <v>135</v>
      </c>
      <c r="L2733" t="s">
        <v>76</v>
      </c>
      <c r="M2733" t="s"/>
      <c r="N2733" t="s">
        <v>790</v>
      </c>
      <c r="O2733" t="s">
        <v>78</v>
      </c>
      <c r="P2733" t="s">
        <v>895</v>
      </c>
      <c r="Q2733" t="s"/>
      <c r="R2733" t="s">
        <v>80</v>
      </c>
      <c r="S2733" t="s">
        <v>474</v>
      </c>
      <c r="T2733" t="s">
        <v>82</v>
      </c>
      <c r="U2733" t="s"/>
      <c r="V2733" t="s">
        <v>83</v>
      </c>
      <c r="W2733" t="s">
        <v>94</v>
      </c>
      <c r="X2733" t="s"/>
      <c r="Y2733" t="s">
        <v>85</v>
      </c>
      <c r="Z2733">
        <f>HYPERLINK("https://hotelmonitor-cachepage.eclerx.com/savepage/tk_15439014917828846_sr_2151.html","info")</f>
        <v/>
      </c>
      <c r="AA2733" t="n">
        <v>173847</v>
      </c>
      <c r="AB2733" t="s"/>
      <c r="AC2733" t="s"/>
      <c r="AD2733" t="s">
        <v>86</v>
      </c>
      <c r="AE2733" t="s"/>
      <c r="AF2733" t="s"/>
      <c r="AG2733" t="s"/>
      <c r="AH2733" t="s"/>
      <c r="AI2733" t="s"/>
      <c r="AJ2733" t="s"/>
      <c r="AK2733" t="s">
        <v>87</v>
      </c>
      <c r="AL2733" t="s"/>
      <c r="AM2733" t="s"/>
      <c r="AN2733" t="s">
        <v>87</v>
      </c>
      <c r="AO2733" t="s"/>
      <c r="AP2733" t="n">
        <v>24</v>
      </c>
      <c r="AQ2733" t="s">
        <v>88</v>
      </c>
      <c r="AR2733" t="s">
        <v>113</v>
      </c>
      <c r="AS2733" t="s"/>
      <c r="AT2733" t="s">
        <v>90</v>
      </c>
      <c r="AU2733" t="s"/>
      <c r="AV2733" t="s"/>
      <c r="AW2733" t="s"/>
      <c r="AX2733" t="s"/>
      <c r="AY2733" t="n">
        <v>2311986</v>
      </c>
      <c r="AZ2733" t="s">
        <v>896</v>
      </c>
      <c r="BA2733" t="s"/>
      <c r="BB2733" t="n">
        <v>96905</v>
      </c>
      <c r="BC2733" t="n">
        <v>9.983632564544701</v>
      </c>
      <c r="BD2733" t="n">
        <v>53.556297782236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92</v>
      </c>
    </row>
    <row r="2734" spans="1:70">
      <c r="A2734" t="s">
        <v>97</v>
      </c>
      <c r="B2734" t="s">
        <v>71</v>
      </c>
      <c r="C2734" t="s">
        <v>98</v>
      </c>
      <c r="D2734" t="n">
        <v>2</v>
      </c>
      <c r="E2734" t="s">
        <v>895</v>
      </c>
      <c r="F2734" t="n">
        <v>2028103</v>
      </c>
      <c r="G2734" t="s">
        <v>74</v>
      </c>
      <c r="H2734" t="s">
        <v>75</v>
      </c>
      <c r="I2734" t="s"/>
      <c r="J2734" t="s">
        <v>74</v>
      </c>
      <c r="K2734" t="n">
        <v>137</v>
      </c>
      <c r="L2734" t="s">
        <v>76</v>
      </c>
      <c r="M2734" t="s"/>
      <c r="N2734" t="s">
        <v>77</v>
      </c>
      <c r="O2734" t="s">
        <v>78</v>
      </c>
      <c r="P2734" t="s">
        <v>895</v>
      </c>
      <c r="Q2734" t="s"/>
      <c r="R2734" t="s">
        <v>80</v>
      </c>
      <c r="S2734" t="s">
        <v>495</v>
      </c>
      <c r="T2734" t="s">
        <v>82</v>
      </c>
      <c r="U2734" t="s"/>
      <c r="V2734" t="s">
        <v>83</v>
      </c>
      <c r="W2734" t="s">
        <v>84</v>
      </c>
      <c r="X2734" t="s"/>
      <c r="Y2734" t="s">
        <v>85</v>
      </c>
      <c r="Z2734">
        <f>HYPERLINK("https://hotelmonitor-cachepage.eclerx.com/savepage/tk_15439014917828846_sr_2151.html","info")</f>
        <v/>
      </c>
      <c r="AA2734" t="n">
        <v>173847</v>
      </c>
      <c r="AB2734" t="s"/>
      <c r="AC2734" t="s"/>
      <c r="AD2734" t="s">
        <v>86</v>
      </c>
      <c r="AE2734" t="s"/>
      <c r="AF2734" t="s"/>
      <c r="AG2734" t="s"/>
      <c r="AH2734" t="s"/>
      <c r="AI2734" t="s"/>
      <c r="AJ2734" t="s"/>
      <c r="AK2734" t="s">
        <v>87</v>
      </c>
      <c r="AL2734" t="s"/>
      <c r="AM2734" t="s"/>
      <c r="AN2734" t="s">
        <v>87</v>
      </c>
      <c r="AO2734" t="s"/>
      <c r="AP2734" t="n">
        <v>24</v>
      </c>
      <c r="AQ2734" t="s">
        <v>88</v>
      </c>
      <c r="AR2734" t="s">
        <v>121</v>
      </c>
      <c r="AS2734" t="s"/>
      <c r="AT2734" t="s">
        <v>90</v>
      </c>
      <c r="AU2734" t="s"/>
      <c r="AV2734" t="s"/>
      <c r="AW2734" t="s"/>
      <c r="AX2734" t="s"/>
      <c r="AY2734" t="n">
        <v>2311986</v>
      </c>
      <c r="AZ2734" t="s">
        <v>896</v>
      </c>
      <c r="BA2734" t="s"/>
      <c r="BB2734" t="n">
        <v>96905</v>
      </c>
      <c r="BC2734" t="n">
        <v>9.983632564544701</v>
      </c>
      <c r="BD2734" t="n">
        <v>53.556297782236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92</v>
      </c>
    </row>
    <row r="2735" spans="1:70">
      <c r="A2735" t="s">
        <v>97</v>
      </c>
      <c r="B2735" t="s">
        <v>71</v>
      </c>
      <c r="C2735" t="s">
        <v>98</v>
      </c>
      <c r="D2735" t="n">
        <v>2</v>
      </c>
      <c r="E2735" t="s">
        <v>895</v>
      </c>
      <c r="F2735" t="n">
        <v>2028103</v>
      </c>
      <c r="G2735" t="s">
        <v>74</v>
      </c>
      <c r="H2735" t="s">
        <v>75</v>
      </c>
      <c r="I2735" t="s"/>
      <c r="J2735" t="s">
        <v>74</v>
      </c>
      <c r="K2735" t="n">
        <v>138</v>
      </c>
      <c r="L2735" t="s">
        <v>76</v>
      </c>
      <c r="M2735" t="s"/>
      <c r="N2735" t="s">
        <v>111</v>
      </c>
      <c r="O2735" t="s">
        <v>78</v>
      </c>
      <c r="P2735" t="s">
        <v>895</v>
      </c>
      <c r="Q2735" t="s"/>
      <c r="R2735" t="s">
        <v>80</v>
      </c>
      <c r="S2735" t="s">
        <v>274</v>
      </c>
      <c r="T2735" t="s">
        <v>82</v>
      </c>
      <c r="U2735" t="s"/>
      <c r="V2735" t="s">
        <v>83</v>
      </c>
      <c r="W2735" t="s">
        <v>84</v>
      </c>
      <c r="X2735" t="s"/>
      <c r="Y2735" t="s">
        <v>85</v>
      </c>
      <c r="Z2735">
        <f>HYPERLINK("https://hotelmonitor-cachepage.eclerx.com/savepage/tk_15439014917828846_sr_2151.html","info")</f>
        <v/>
      </c>
      <c r="AA2735" t="n">
        <v>173847</v>
      </c>
      <c r="AB2735" t="s"/>
      <c r="AC2735" t="s"/>
      <c r="AD2735" t="s">
        <v>86</v>
      </c>
      <c r="AE2735" t="s"/>
      <c r="AF2735" t="s"/>
      <c r="AG2735" t="s"/>
      <c r="AH2735" t="s"/>
      <c r="AI2735" t="s"/>
      <c r="AJ2735" t="s"/>
      <c r="AK2735" t="s">
        <v>87</v>
      </c>
      <c r="AL2735" t="s"/>
      <c r="AM2735" t="s"/>
      <c r="AN2735" t="s">
        <v>87</v>
      </c>
      <c r="AO2735" t="s"/>
      <c r="AP2735" t="n">
        <v>24</v>
      </c>
      <c r="AQ2735" t="s">
        <v>88</v>
      </c>
      <c r="AR2735" t="s">
        <v>113</v>
      </c>
      <c r="AS2735" t="s"/>
      <c r="AT2735" t="s">
        <v>90</v>
      </c>
      <c r="AU2735" t="s"/>
      <c r="AV2735" t="s"/>
      <c r="AW2735" t="s"/>
      <c r="AX2735" t="s"/>
      <c r="AY2735" t="n">
        <v>2311986</v>
      </c>
      <c r="AZ2735" t="s">
        <v>896</v>
      </c>
      <c r="BA2735" t="s"/>
      <c r="BB2735" t="n">
        <v>96905</v>
      </c>
      <c r="BC2735" t="n">
        <v>9.983632564544701</v>
      </c>
      <c r="BD2735" t="n">
        <v>53.556297782236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92</v>
      </c>
    </row>
    <row r="2736" spans="1:70">
      <c r="A2736" t="s">
        <v>97</v>
      </c>
      <c r="B2736" t="s">
        <v>71</v>
      </c>
      <c r="C2736" t="s">
        <v>98</v>
      </c>
      <c r="D2736" t="n">
        <v>2</v>
      </c>
      <c r="E2736" t="s">
        <v>895</v>
      </c>
      <c r="F2736" t="n">
        <v>2028103</v>
      </c>
      <c r="G2736" t="s">
        <v>74</v>
      </c>
      <c r="H2736" t="s">
        <v>75</v>
      </c>
      <c r="I2736" t="s"/>
      <c r="J2736" t="s">
        <v>74</v>
      </c>
      <c r="K2736" t="n">
        <v>139</v>
      </c>
      <c r="L2736" t="s">
        <v>76</v>
      </c>
      <c r="M2736" t="s"/>
      <c r="N2736" t="s">
        <v>312</v>
      </c>
      <c r="O2736" t="s">
        <v>78</v>
      </c>
      <c r="P2736" t="s">
        <v>895</v>
      </c>
      <c r="Q2736" t="s"/>
      <c r="R2736" t="s">
        <v>80</v>
      </c>
      <c r="S2736" t="s">
        <v>276</v>
      </c>
      <c r="T2736" t="s">
        <v>82</v>
      </c>
      <c r="U2736" t="s"/>
      <c r="V2736" t="s">
        <v>83</v>
      </c>
      <c r="W2736" t="s">
        <v>94</v>
      </c>
      <c r="X2736" t="s"/>
      <c r="Y2736" t="s">
        <v>85</v>
      </c>
      <c r="Z2736">
        <f>HYPERLINK("https://hotelmonitor-cachepage.eclerx.com/savepage/tk_15439014917828846_sr_2151.html","info")</f>
        <v/>
      </c>
      <c r="AA2736" t="n">
        <v>173847</v>
      </c>
      <c r="AB2736" t="s"/>
      <c r="AC2736" t="s"/>
      <c r="AD2736" t="s">
        <v>86</v>
      </c>
      <c r="AE2736" t="s"/>
      <c r="AF2736" t="s"/>
      <c r="AG2736" t="s"/>
      <c r="AH2736" t="s"/>
      <c r="AI2736" t="s"/>
      <c r="AJ2736" t="s"/>
      <c r="AK2736" t="s">
        <v>87</v>
      </c>
      <c r="AL2736" t="s"/>
      <c r="AM2736" t="s"/>
      <c r="AN2736" t="s">
        <v>87</v>
      </c>
      <c r="AO2736" t="s"/>
      <c r="AP2736" t="n">
        <v>24</v>
      </c>
      <c r="AQ2736" t="s">
        <v>88</v>
      </c>
      <c r="AR2736" t="s">
        <v>103</v>
      </c>
      <c r="AS2736" t="s"/>
      <c r="AT2736" t="s">
        <v>90</v>
      </c>
      <c r="AU2736" t="s"/>
      <c r="AV2736" t="s"/>
      <c r="AW2736" t="s"/>
      <c r="AX2736" t="s"/>
      <c r="AY2736" t="n">
        <v>2311986</v>
      </c>
      <c r="AZ2736" t="s">
        <v>896</v>
      </c>
      <c r="BA2736" t="s"/>
      <c r="BB2736" t="n">
        <v>96905</v>
      </c>
      <c r="BC2736" t="n">
        <v>9.983632564544701</v>
      </c>
      <c r="BD2736" t="n">
        <v>53.556297782236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92</v>
      </c>
    </row>
    <row r="2737" spans="1:70">
      <c r="A2737" t="s">
        <v>97</v>
      </c>
      <c r="B2737" t="s">
        <v>71</v>
      </c>
      <c r="C2737" t="s">
        <v>98</v>
      </c>
      <c r="D2737" t="n">
        <v>2</v>
      </c>
      <c r="E2737" t="s">
        <v>895</v>
      </c>
      <c r="F2737" t="n">
        <v>2028103</v>
      </c>
      <c r="G2737" t="s">
        <v>74</v>
      </c>
      <c r="H2737" t="s">
        <v>75</v>
      </c>
      <c r="I2737" t="s"/>
      <c r="J2737" t="s">
        <v>74</v>
      </c>
      <c r="K2737" t="n">
        <v>140</v>
      </c>
      <c r="L2737" t="s">
        <v>76</v>
      </c>
      <c r="M2737" t="s"/>
      <c r="N2737" t="s">
        <v>135</v>
      </c>
      <c r="O2737" t="s">
        <v>78</v>
      </c>
      <c r="P2737" t="s">
        <v>895</v>
      </c>
      <c r="Q2737" t="s"/>
      <c r="R2737" t="s">
        <v>80</v>
      </c>
      <c r="S2737" t="s">
        <v>352</v>
      </c>
      <c r="T2737" t="s">
        <v>82</v>
      </c>
      <c r="U2737" t="s"/>
      <c r="V2737" t="s">
        <v>83</v>
      </c>
      <c r="W2737" t="s">
        <v>94</v>
      </c>
      <c r="X2737" t="s"/>
      <c r="Y2737" t="s">
        <v>85</v>
      </c>
      <c r="Z2737">
        <f>HYPERLINK("https://hotelmonitor-cachepage.eclerx.com/savepage/tk_15439014917828846_sr_2151.html","info")</f>
        <v/>
      </c>
      <c r="AA2737" t="n">
        <v>173847</v>
      </c>
      <c r="AB2737" t="s"/>
      <c r="AC2737" t="s"/>
      <c r="AD2737" t="s">
        <v>86</v>
      </c>
      <c r="AE2737" t="s"/>
      <c r="AF2737" t="s"/>
      <c r="AG2737" t="s"/>
      <c r="AH2737" t="s"/>
      <c r="AI2737" t="s"/>
      <c r="AJ2737" t="s"/>
      <c r="AK2737" t="s">
        <v>87</v>
      </c>
      <c r="AL2737" t="s"/>
      <c r="AM2737" t="s"/>
      <c r="AN2737" t="s">
        <v>87</v>
      </c>
      <c r="AO2737" t="s"/>
      <c r="AP2737" t="n">
        <v>24</v>
      </c>
      <c r="AQ2737" t="s">
        <v>88</v>
      </c>
      <c r="AR2737" t="s">
        <v>110</v>
      </c>
      <c r="AS2737" t="s"/>
      <c r="AT2737" t="s">
        <v>90</v>
      </c>
      <c r="AU2737" t="s"/>
      <c r="AV2737" t="s"/>
      <c r="AW2737" t="s"/>
      <c r="AX2737" t="s"/>
      <c r="AY2737" t="n">
        <v>2311986</v>
      </c>
      <c r="AZ2737" t="s">
        <v>896</v>
      </c>
      <c r="BA2737" t="s"/>
      <c r="BB2737" t="n">
        <v>96905</v>
      </c>
      <c r="BC2737" t="n">
        <v>9.983632564544701</v>
      </c>
      <c r="BD2737" t="n">
        <v>53.556297782236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92</v>
      </c>
    </row>
    <row r="2738" spans="1:70">
      <c r="A2738" t="s">
        <v>97</v>
      </c>
      <c r="B2738" t="s">
        <v>71</v>
      </c>
      <c r="C2738" t="s">
        <v>98</v>
      </c>
      <c r="D2738" t="n">
        <v>2</v>
      </c>
      <c r="E2738" t="s">
        <v>895</v>
      </c>
      <c r="F2738" t="n">
        <v>2028103</v>
      </c>
      <c r="G2738" t="s">
        <v>74</v>
      </c>
      <c r="H2738" t="s">
        <v>75</v>
      </c>
      <c r="I2738" t="s"/>
      <c r="J2738" t="s">
        <v>74</v>
      </c>
      <c r="K2738" t="n">
        <v>140</v>
      </c>
      <c r="L2738" t="s">
        <v>76</v>
      </c>
      <c r="M2738" t="s"/>
      <c r="N2738" t="s">
        <v>135</v>
      </c>
      <c r="O2738" t="s">
        <v>78</v>
      </c>
      <c r="P2738" t="s">
        <v>895</v>
      </c>
      <c r="Q2738" t="s"/>
      <c r="R2738" t="s">
        <v>80</v>
      </c>
      <c r="S2738" t="s">
        <v>352</v>
      </c>
      <c r="T2738" t="s">
        <v>82</v>
      </c>
      <c r="U2738" t="s"/>
      <c r="V2738" t="s">
        <v>83</v>
      </c>
      <c r="W2738" t="s">
        <v>94</v>
      </c>
      <c r="X2738" t="s"/>
      <c r="Y2738" t="s">
        <v>85</v>
      </c>
      <c r="Z2738">
        <f>HYPERLINK("https://hotelmonitor-cachepage.eclerx.com/savepage/tk_15439014917828846_sr_2151.html","info")</f>
        <v/>
      </c>
      <c r="AA2738" t="n">
        <v>173847</v>
      </c>
      <c r="AB2738" t="s"/>
      <c r="AC2738" t="s"/>
      <c r="AD2738" t="s">
        <v>86</v>
      </c>
      <c r="AE2738" t="s"/>
      <c r="AF2738" t="s"/>
      <c r="AG2738" t="s"/>
      <c r="AH2738" t="s"/>
      <c r="AI2738" t="s"/>
      <c r="AJ2738" t="s"/>
      <c r="AK2738" t="s">
        <v>87</v>
      </c>
      <c r="AL2738" t="s"/>
      <c r="AM2738" t="s"/>
      <c r="AN2738" t="s">
        <v>87</v>
      </c>
      <c r="AO2738" t="s"/>
      <c r="AP2738" t="n">
        <v>24</v>
      </c>
      <c r="AQ2738" t="s">
        <v>88</v>
      </c>
      <c r="AR2738" t="s">
        <v>116</v>
      </c>
      <c r="AS2738" t="s"/>
      <c r="AT2738" t="s">
        <v>90</v>
      </c>
      <c r="AU2738" t="s"/>
      <c r="AV2738" t="s"/>
      <c r="AW2738" t="s"/>
      <c r="AX2738" t="s"/>
      <c r="AY2738" t="n">
        <v>2311986</v>
      </c>
      <c r="AZ2738" t="s">
        <v>896</v>
      </c>
      <c r="BA2738" t="s"/>
      <c r="BB2738" t="n">
        <v>96905</v>
      </c>
      <c r="BC2738" t="n">
        <v>9.983632564544701</v>
      </c>
      <c r="BD2738" t="n">
        <v>53.556297782236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92</v>
      </c>
    </row>
    <row r="2739" spans="1:70">
      <c r="A2739" t="s">
        <v>97</v>
      </c>
      <c r="B2739" t="s">
        <v>71</v>
      </c>
      <c r="C2739" t="s">
        <v>98</v>
      </c>
      <c r="D2739" t="n">
        <v>2</v>
      </c>
      <c r="E2739" t="s">
        <v>895</v>
      </c>
      <c r="F2739" t="n">
        <v>2028103</v>
      </c>
      <c r="G2739" t="s">
        <v>74</v>
      </c>
      <c r="H2739" t="s">
        <v>75</v>
      </c>
      <c r="I2739" t="s"/>
      <c r="J2739" t="s">
        <v>74</v>
      </c>
      <c r="K2739" t="n">
        <v>141</v>
      </c>
      <c r="L2739" t="s">
        <v>76</v>
      </c>
      <c r="M2739" t="s"/>
      <c r="N2739" t="s">
        <v>77</v>
      </c>
      <c r="O2739" t="s">
        <v>78</v>
      </c>
      <c r="P2739" t="s">
        <v>895</v>
      </c>
      <c r="Q2739" t="s"/>
      <c r="R2739" t="s">
        <v>80</v>
      </c>
      <c r="S2739" t="s">
        <v>353</v>
      </c>
      <c r="T2739" t="s">
        <v>82</v>
      </c>
      <c r="U2739" t="s"/>
      <c r="V2739" t="s">
        <v>83</v>
      </c>
      <c r="W2739" t="s">
        <v>84</v>
      </c>
      <c r="X2739" t="s"/>
      <c r="Y2739" t="s">
        <v>85</v>
      </c>
      <c r="Z2739">
        <f>HYPERLINK("https://hotelmonitor-cachepage.eclerx.com/savepage/tk_15439014917828846_sr_2151.html","info")</f>
        <v/>
      </c>
      <c r="AA2739" t="n">
        <v>173847</v>
      </c>
      <c r="AB2739" t="s"/>
      <c r="AC2739" t="s"/>
      <c r="AD2739" t="s">
        <v>86</v>
      </c>
      <c r="AE2739" t="s"/>
      <c r="AF2739" t="s"/>
      <c r="AG2739" t="s"/>
      <c r="AH2739" t="s"/>
      <c r="AI2739" t="s"/>
      <c r="AJ2739" t="s"/>
      <c r="AK2739" t="s">
        <v>87</v>
      </c>
      <c r="AL2739" t="s"/>
      <c r="AM2739" t="s"/>
      <c r="AN2739" t="s">
        <v>87</v>
      </c>
      <c r="AO2739" t="s"/>
      <c r="AP2739" t="n">
        <v>24</v>
      </c>
      <c r="AQ2739" t="s">
        <v>88</v>
      </c>
      <c r="AR2739" t="s">
        <v>96</v>
      </c>
      <c r="AS2739" t="s"/>
      <c r="AT2739" t="s">
        <v>90</v>
      </c>
      <c r="AU2739" t="s"/>
      <c r="AV2739" t="s"/>
      <c r="AW2739" t="s"/>
      <c r="AX2739" t="s"/>
      <c r="AY2739" t="n">
        <v>2311986</v>
      </c>
      <c r="AZ2739" t="s">
        <v>896</v>
      </c>
      <c r="BA2739" t="s"/>
      <c r="BB2739" t="n">
        <v>96905</v>
      </c>
      <c r="BC2739" t="n">
        <v>9.983632564544701</v>
      </c>
      <c r="BD2739" t="n">
        <v>53.556297782236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92</v>
      </c>
    </row>
    <row r="2740" spans="1:70">
      <c r="A2740" t="s">
        <v>97</v>
      </c>
      <c r="B2740" t="s">
        <v>71</v>
      </c>
      <c r="C2740" t="s">
        <v>98</v>
      </c>
      <c r="D2740" t="n">
        <v>2</v>
      </c>
      <c r="E2740" t="s">
        <v>895</v>
      </c>
      <c r="F2740" t="n">
        <v>2028103</v>
      </c>
      <c r="G2740" t="s">
        <v>74</v>
      </c>
      <c r="H2740" t="s">
        <v>75</v>
      </c>
      <c r="I2740" t="s"/>
      <c r="J2740" t="s">
        <v>74</v>
      </c>
      <c r="K2740" t="n">
        <v>144</v>
      </c>
      <c r="L2740" t="s">
        <v>76</v>
      </c>
      <c r="M2740" t="s"/>
      <c r="N2740" t="s">
        <v>77</v>
      </c>
      <c r="O2740" t="s">
        <v>78</v>
      </c>
      <c r="P2740" t="s">
        <v>895</v>
      </c>
      <c r="Q2740" t="s"/>
      <c r="R2740" t="s">
        <v>80</v>
      </c>
      <c r="S2740" t="s">
        <v>354</v>
      </c>
      <c r="T2740" t="s">
        <v>82</v>
      </c>
      <c r="U2740" t="s"/>
      <c r="V2740" t="s">
        <v>83</v>
      </c>
      <c r="W2740" t="s">
        <v>94</v>
      </c>
      <c r="X2740" t="s"/>
      <c r="Y2740" t="s">
        <v>85</v>
      </c>
      <c r="Z2740">
        <f>HYPERLINK("https://hotelmonitor-cachepage.eclerx.com/savepage/tk_15439014917828846_sr_2151.html","info")</f>
        <v/>
      </c>
      <c r="AA2740" t="n">
        <v>173847</v>
      </c>
      <c r="AB2740" t="s"/>
      <c r="AC2740" t="s"/>
      <c r="AD2740" t="s">
        <v>86</v>
      </c>
      <c r="AE2740" t="s"/>
      <c r="AF2740" t="s"/>
      <c r="AG2740" t="s"/>
      <c r="AH2740" t="s"/>
      <c r="AI2740" t="s"/>
      <c r="AJ2740" t="s"/>
      <c r="AK2740" t="s">
        <v>87</v>
      </c>
      <c r="AL2740" t="s"/>
      <c r="AM2740" t="s"/>
      <c r="AN2740" t="s">
        <v>87</v>
      </c>
      <c r="AO2740" t="s"/>
      <c r="AP2740" t="n">
        <v>24</v>
      </c>
      <c r="AQ2740" t="s">
        <v>88</v>
      </c>
      <c r="AR2740" t="s">
        <v>89</v>
      </c>
      <c r="AS2740" t="s"/>
      <c r="AT2740" t="s">
        <v>90</v>
      </c>
      <c r="AU2740" t="s"/>
      <c r="AV2740" t="s"/>
      <c r="AW2740" t="s"/>
      <c r="AX2740" t="s"/>
      <c r="AY2740" t="n">
        <v>2311986</v>
      </c>
      <c r="AZ2740" t="s">
        <v>896</v>
      </c>
      <c r="BA2740" t="s"/>
      <c r="BB2740" t="n">
        <v>96905</v>
      </c>
      <c r="BC2740" t="n">
        <v>9.983632564544701</v>
      </c>
      <c r="BD2740" t="n">
        <v>53.556297782236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92</v>
      </c>
    </row>
    <row r="2741" spans="1:70">
      <c r="A2741" t="s">
        <v>97</v>
      </c>
      <c r="B2741" t="s">
        <v>71</v>
      </c>
      <c r="C2741" t="s">
        <v>98</v>
      </c>
      <c r="D2741" t="n">
        <v>2</v>
      </c>
      <c r="E2741" t="s">
        <v>895</v>
      </c>
      <c r="F2741" t="n">
        <v>2028103</v>
      </c>
      <c r="G2741" t="s">
        <v>74</v>
      </c>
      <c r="H2741" t="s">
        <v>75</v>
      </c>
      <c r="I2741" t="s"/>
      <c r="J2741" t="s">
        <v>74</v>
      </c>
      <c r="K2741" t="n">
        <v>146</v>
      </c>
      <c r="L2741" t="s">
        <v>76</v>
      </c>
      <c r="M2741" t="s"/>
      <c r="N2741" t="s">
        <v>897</v>
      </c>
      <c r="O2741" t="s">
        <v>78</v>
      </c>
      <c r="P2741" t="s">
        <v>895</v>
      </c>
      <c r="Q2741" t="s"/>
      <c r="R2741" t="s">
        <v>80</v>
      </c>
      <c r="S2741" t="s">
        <v>158</v>
      </c>
      <c r="T2741" t="s">
        <v>82</v>
      </c>
      <c r="U2741" t="s"/>
      <c r="V2741" t="s">
        <v>83</v>
      </c>
      <c r="W2741" t="s">
        <v>94</v>
      </c>
      <c r="X2741" t="s"/>
      <c r="Y2741" t="s">
        <v>85</v>
      </c>
      <c r="Z2741">
        <f>HYPERLINK("https://hotelmonitor-cachepage.eclerx.com/savepage/tk_15439014917828846_sr_2151.html","info")</f>
        <v/>
      </c>
      <c r="AA2741" t="n">
        <v>173847</v>
      </c>
      <c r="AB2741" t="s"/>
      <c r="AC2741" t="s"/>
      <c r="AD2741" t="s">
        <v>86</v>
      </c>
      <c r="AE2741" t="s"/>
      <c r="AF2741" t="s"/>
      <c r="AG2741" t="s"/>
      <c r="AH2741" t="s"/>
      <c r="AI2741" t="s"/>
      <c r="AJ2741" t="s"/>
      <c r="AK2741" t="s">
        <v>87</v>
      </c>
      <c r="AL2741" t="s"/>
      <c r="AM2741" t="s"/>
      <c r="AN2741" t="s">
        <v>87</v>
      </c>
      <c r="AO2741" t="s"/>
      <c r="AP2741" t="n">
        <v>24</v>
      </c>
      <c r="AQ2741" t="s">
        <v>88</v>
      </c>
      <c r="AR2741" t="s">
        <v>96</v>
      </c>
      <c r="AS2741" t="s"/>
      <c r="AT2741" t="s">
        <v>90</v>
      </c>
      <c r="AU2741" t="s"/>
      <c r="AV2741" t="s"/>
      <c r="AW2741" t="s"/>
      <c r="AX2741" t="s"/>
      <c r="AY2741" t="n">
        <v>2311986</v>
      </c>
      <c r="AZ2741" t="s">
        <v>896</v>
      </c>
      <c r="BA2741" t="s"/>
      <c r="BB2741" t="n">
        <v>96905</v>
      </c>
      <c r="BC2741" t="n">
        <v>9.983632564544701</v>
      </c>
      <c r="BD2741" t="n">
        <v>53.556297782236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92</v>
      </c>
    </row>
    <row r="2742" spans="1:70">
      <c r="A2742" t="s">
        <v>97</v>
      </c>
      <c r="B2742" t="s">
        <v>71</v>
      </c>
      <c r="C2742" t="s">
        <v>98</v>
      </c>
      <c r="D2742" t="n">
        <v>2</v>
      </c>
      <c r="E2742" t="s">
        <v>895</v>
      </c>
      <c r="F2742" t="n">
        <v>2028103</v>
      </c>
      <c r="G2742" t="s">
        <v>74</v>
      </c>
      <c r="H2742" t="s">
        <v>75</v>
      </c>
      <c r="I2742" t="s"/>
      <c r="J2742" t="s">
        <v>74</v>
      </c>
      <c r="K2742" t="n">
        <v>149</v>
      </c>
      <c r="L2742" t="s">
        <v>76</v>
      </c>
      <c r="M2742" t="s"/>
      <c r="N2742" t="s">
        <v>748</v>
      </c>
      <c r="O2742" t="s">
        <v>78</v>
      </c>
      <c r="P2742" t="s">
        <v>895</v>
      </c>
      <c r="Q2742" t="s"/>
      <c r="R2742" t="s">
        <v>80</v>
      </c>
      <c r="S2742" t="s">
        <v>168</v>
      </c>
      <c r="T2742" t="s">
        <v>82</v>
      </c>
      <c r="U2742" t="s"/>
      <c r="V2742" t="s">
        <v>83</v>
      </c>
      <c r="W2742" t="s">
        <v>94</v>
      </c>
      <c r="X2742" t="s"/>
      <c r="Y2742" t="s">
        <v>85</v>
      </c>
      <c r="Z2742">
        <f>HYPERLINK("https://hotelmonitor-cachepage.eclerx.com/savepage/tk_15439014917828846_sr_2151.html","info")</f>
        <v/>
      </c>
      <c r="AA2742" t="n">
        <v>173847</v>
      </c>
      <c r="AB2742" t="s"/>
      <c r="AC2742" t="s"/>
      <c r="AD2742" t="s">
        <v>86</v>
      </c>
      <c r="AE2742" t="s"/>
      <c r="AF2742" t="s"/>
      <c r="AG2742" t="s"/>
      <c r="AH2742" t="s"/>
      <c r="AI2742" t="s"/>
      <c r="AJ2742" t="s"/>
      <c r="AK2742" t="s">
        <v>87</v>
      </c>
      <c r="AL2742" t="s"/>
      <c r="AM2742" t="s"/>
      <c r="AN2742" t="s">
        <v>87</v>
      </c>
      <c r="AO2742" t="s"/>
      <c r="AP2742" t="n">
        <v>24</v>
      </c>
      <c r="AQ2742" t="s">
        <v>88</v>
      </c>
      <c r="AR2742" t="s">
        <v>110</v>
      </c>
      <c r="AS2742" t="s"/>
      <c r="AT2742" t="s">
        <v>90</v>
      </c>
      <c r="AU2742" t="s"/>
      <c r="AV2742" t="s"/>
      <c r="AW2742" t="s"/>
      <c r="AX2742" t="s"/>
      <c r="AY2742" t="n">
        <v>2311986</v>
      </c>
      <c r="AZ2742" t="s">
        <v>896</v>
      </c>
      <c r="BA2742" t="s"/>
      <c r="BB2742" t="n">
        <v>96905</v>
      </c>
      <c r="BC2742" t="n">
        <v>9.983632564544701</v>
      </c>
      <c r="BD2742" t="n">
        <v>53.556297782236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92</v>
      </c>
    </row>
    <row r="2743" spans="1:70">
      <c r="A2743" t="s">
        <v>97</v>
      </c>
      <c r="B2743" t="s">
        <v>71</v>
      </c>
      <c r="C2743" t="s">
        <v>98</v>
      </c>
      <c r="D2743" t="n">
        <v>2</v>
      </c>
      <c r="E2743" t="s">
        <v>895</v>
      </c>
      <c r="F2743" t="n">
        <v>2028103</v>
      </c>
      <c r="G2743" t="s">
        <v>74</v>
      </c>
      <c r="H2743" t="s">
        <v>75</v>
      </c>
      <c r="I2743" t="s"/>
      <c r="J2743" t="s">
        <v>74</v>
      </c>
      <c r="K2743" t="n">
        <v>159</v>
      </c>
      <c r="L2743" t="s">
        <v>76</v>
      </c>
      <c r="M2743" t="s"/>
      <c r="N2743" t="s">
        <v>184</v>
      </c>
      <c r="O2743" t="s">
        <v>78</v>
      </c>
      <c r="P2743" t="s">
        <v>895</v>
      </c>
      <c r="Q2743" t="s"/>
      <c r="R2743" t="s">
        <v>80</v>
      </c>
      <c r="S2743" t="s">
        <v>565</v>
      </c>
      <c r="T2743" t="s">
        <v>82</v>
      </c>
      <c r="U2743" t="s"/>
      <c r="V2743" t="s">
        <v>83</v>
      </c>
      <c r="W2743" t="s">
        <v>84</v>
      </c>
      <c r="X2743" t="s"/>
      <c r="Y2743" t="s">
        <v>85</v>
      </c>
      <c r="Z2743">
        <f>HYPERLINK("https://hotelmonitor-cachepage.eclerx.com/savepage/tk_15439014917828846_sr_2151.html","info")</f>
        <v/>
      </c>
      <c r="AA2743" t="n">
        <v>173847</v>
      </c>
      <c r="AB2743" t="s"/>
      <c r="AC2743" t="s"/>
      <c r="AD2743" t="s">
        <v>86</v>
      </c>
      <c r="AE2743" t="s"/>
      <c r="AF2743" t="s"/>
      <c r="AG2743" t="s"/>
      <c r="AH2743" t="s"/>
      <c r="AI2743" t="s"/>
      <c r="AJ2743" t="s"/>
      <c r="AK2743" t="s">
        <v>87</v>
      </c>
      <c r="AL2743" t="s"/>
      <c r="AM2743" t="s"/>
      <c r="AN2743" t="s">
        <v>87</v>
      </c>
      <c r="AO2743" t="s"/>
      <c r="AP2743" t="n">
        <v>24</v>
      </c>
      <c r="AQ2743" t="s">
        <v>88</v>
      </c>
      <c r="AR2743" t="s">
        <v>121</v>
      </c>
      <c r="AS2743" t="s"/>
      <c r="AT2743" t="s">
        <v>90</v>
      </c>
      <c r="AU2743" t="s"/>
      <c r="AV2743" t="s"/>
      <c r="AW2743" t="s"/>
      <c r="AX2743" t="s"/>
      <c r="AY2743" t="n">
        <v>2311986</v>
      </c>
      <c r="AZ2743" t="s">
        <v>896</v>
      </c>
      <c r="BA2743" t="s"/>
      <c r="BB2743" t="n">
        <v>96905</v>
      </c>
      <c r="BC2743" t="n">
        <v>9.983632564544701</v>
      </c>
      <c r="BD2743" t="n">
        <v>53.556297782236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92</v>
      </c>
    </row>
    <row r="2744" spans="1:70">
      <c r="A2744" t="s">
        <v>97</v>
      </c>
      <c r="B2744" t="s">
        <v>71</v>
      </c>
      <c r="C2744" t="s">
        <v>98</v>
      </c>
      <c r="D2744" t="n">
        <v>2</v>
      </c>
      <c r="E2744" t="s">
        <v>895</v>
      </c>
      <c r="F2744" t="n">
        <v>2028103</v>
      </c>
      <c r="G2744" t="s">
        <v>74</v>
      </c>
      <c r="H2744" t="s">
        <v>75</v>
      </c>
      <c r="I2744" t="s"/>
      <c r="J2744" t="s">
        <v>74</v>
      </c>
      <c r="K2744" t="n">
        <v>160</v>
      </c>
      <c r="L2744" t="s">
        <v>76</v>
      </c>
      <c r="M2744" t="s"/>
      <c r="N2744" t="s">
        <v>748</v>
      </c>
      <c r="O2744" t="s">
        <v>78</v>
      </c>
      <c r="P2744" t="s">
        <v>895</v>
      </c>
      <c r="Q2744" t="s"/>
      <c r="R2744" t="s">
        <v>80</v>
      </c>
      <c r="S2744" t="s">
        <v>356</v>
      </c>
      <c r="T2744" t="s">
        <v>82</v>
      </c>
      <c r="U2744" t="s"/>
      <c r="V2744" t="s">
        <v>83</v>
      </c>
      <c r="W2744" t="s">
        <v>94</v>
      </c>
      <c r="X2744" t="s"/>
      <c r="Y2744" t="s">
        <v>85</v>
      </c>
      <c r="Z2744">
        <f>HYPERLINK("https://hotelmonitor-cachepage.eclerx.com/savepage/tk_15439014917828846_sr_2151.html","info")</f>
        <v/>
      </c>
      <c r="AA2744" t="n">
        <v>173847</v>
      </c>
      <c r="AB2744" t="s"/>
      <c r="AC2744" t="s"/>
      <c r="AD2744" t="s">
        <v>86</v>
      </c>
      <c r="AE2744" t="s"/>
      <c r="AF2744" t="s"/>
      <c r="AG2744" t="s"/>
      <c r="AH2744" t="s"/>
      <c r="AI2744" t="s"/>
      <c r="AJ2744" t="s"/>
      <c r="AK2744" t="s">
        <v>87</v>
      </c>
      <c r="AL2744" t="s"/>
      <c r="AM2744" t="s"/>
      <c r="AN2744" t="s">
        <v>87</v>
      </c>
      <c r="AO2744" t="s"/>
      <c r="AP2744" t="n">
        <v>24</v>
      </c>
      <c r="AQ2744" t="s">
        <v>88</v>
      </c>
      <c r="AR2744" t="s">
        <v>116</v>
      </c>
      <c r="AS2744" t="s"/>
      <c r="AT2744" t="s">
        <v>90</v>
      </c>
      <c r="AU2744" t="s"/>
      <c r="AV2744" t="s"/>
      <c r="AW2744" t="s"/>
      <c r="AX2744" t="s"/>
      <c r="AY2744" t="n">
        <v>2311986</v>
      </c>
      <c r="AZ2744" t="s">
        <v>896</v>
      </c>
      <c r="BA2744" t="s"/>
      <c r="BB2744" t="n">
        <v>96905</v>
      </c>
      <c r="BC2744" t="n">
        <v>9.983632564544701</v>
      </c>
      <c r="BD2744" t="n">
        <v>53.556297782236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92</v>
      </c>
    </row>
    <row r="2745" spans="1:70">
      <c r="A2745" t="s">
        <v>97</v>
      </c>
      <c r="B2745" t="s">
        <v>71</v>
      </c>
      <c r="C2745" t="s">
        <v>98</v>
      </c>
      <c r="D2745" t="n">
        <v>2</v>
      </c>
      <c r="E2745" t="s">
        <v>895</v>
      </c>
      <c r="F2745" t="n">
        <v>2028103</v>
      </c>
      <c r="G2745" t="s">
        <v>74</v>
      </c>
      <c r="H2745" t="s">
        <v>75</v>
      </c>
      <c r="I2745" t="s"/>
      <c r="J2745" t="s">
        <v>74</v>
      </c>
      <c r="K2745" t="n">
        <v>161</v>
      </c>
      <c r="L2745" t="s">
        <v>76</v>
      </c>
      <c r="M2745" t="s"/>
      <c r="N2745" t="s">
        <v>790</v>
      </c>
      <c r="O2745" t="s">
        <v>78</v>
      </c>
      <c r="P2745" t="s">
        <v>895</v>
      </c>
      <c r="Q2745" t="s"/>
      <c r="R2745" t="s">
        <v>80</v>
      </c>
      <c r="S2745" t="s">
        <v>81</v>
      </c>
      <c r="T2745" t="s">
        <v>82</v>
      </c>
      <c r="U2745" t="s"/>
      <c r="V2745" t="s">
        <v>83</v>
      </c>
      <c r="W2745" t="s">
        <v>84</v>
      </c>
      <c r="X2745" t="s"/>
      <c r="Y2745" t="s">
        <v>85</v>
      </c>
      <c r="Z2745">
        <f>HYPERLINK("https://hotelmonitor-cachepage.eclerx.com/savepage/tk_15439014917828846_sr_2151.html","info")</f>
        <v/>
      </c>
      <c r="AA2745" t="n">
        <v>173847</v>
      </c>
      <c r="AB2745" t="s"/>
      <c r="AC2745" t="s"/>
      <c r="AD2745" t="s">
        <v>86</v>
      </c>
      <c r="AE2745" t="s"/>
      <c r="AF2745" t="s"/>
      <c r="AG2745" t="s"/>
      <c r="AH2745" t="s"/>
      <c r="AI2745" t="s"/>
      <c r="AJ2745" t="s"/>
      <c r="AK2745" t="s">
        <v>87</v>
      </c>
      <c r="AL2745" t="s"/>
      <c r="AM2745" t="s"/>
      <c r="AN2745" t="s">
        <v>87</v>
      </c>
      <c r="AO2745" t="s"/>
      <c r="AP2745" t="n">
        <v>24</v>
      </c>
      <c r="AQ2745" t="s">
        <v>88</v>
      </c>
      <c r="AR2745" t="s">
        <v>113</v>
      </c>
      <c r="AS2745" t="s"/>
      <c r="AT2745" t="s">
        <v>90</v>
      </c>
      <c r="AU2745" t="s"/>
      <c r="AV2745" t="s"/>
      <c r="AW2745" t="s"/>
      <c r="AX2745" t="s"/>
      <c r="AY2745" t="n">
        <v>2311986</v>
      </c>
      <c r="AZ2745" t="s">
        <v>896</v>
      </c>
      <c r="BA2745" t="s"/>
      <c r="BB2745" t="n">
        <v>96905</v>
      </c>
      <c r="BC2745" t="n">
        <v>9.983632564544701</v>
      </c>
      <c r="BD2745" t="n">
        <v>53.556297782236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92</v>
      </c>
    </row>
    <row r="2746" spans="1:70">
      <c r="A2746" t="s">
        <v>97</v>
      </c>
      <c r="B2746" t="s">
        <v>71</v>
      </c>
      <c r="C2746" t="s">
        <v>98</v>
      </c>
      <c r="D2746" t="n">
        <v>2</v>
      </c>
      <c r="E2746" t="s">
        <v>895</v>
      </c>
      <c r="F2746" t="n">
        <v>2028103</v>
      </c>
      <c r="G2746" t="s">
        <v>74</v>
      </c>
      <c r="H2746" t="s">
        <v>75</v>
      </c>
      <c r="I2746" t="s"/>
      <c r="J2746" t="s">
        <v>74</v>
      </c>
      <c r="K2746" t="n">
        <v>165</v>
      </c>
      <c r="L2746" t="s">
        <v>76</v>
      </c>
      <c r="M2746" t="s"/>
      <c r="N2746" t="s">
        <v>312</v>
      </c>
      <c r="O2746" t="s">
        <v>78</v>
      </c>
      <c r="P2746" t="s">
        <v>895</v>
      </c>
      <c r="Q2746" t="s"/>
      <c r="R2746" t="s">
        <v>80</v>
      </c>
      <c r="S2746" t="s">
        <v>412</v>
      </c>
      <c r="T2746" t="s">
        <v>82</v>
      </c>
      <c r="U2746" t="s"/>
      <c r="V2746" t="s">
        <v>83</v>
      </c>
      <c r="W2746" t="s">
        <v>84</v>
      </c>
      <c r="X2746" t="s"/>
      <c r="Y2746" t="s">
        <v>85</v>
      </c>
      <c r="Z2746">
        <f>HYPERLINK("https://hotelmonitor-cachepage.eclerx.com/savepage/tk_15439014917828846_sr_2151.html","info")</f>
        <v/>
      </c>
      <c r="AA2746" t="n">
        <v>173847</v>
      </c>
      <c r="AB2746" t="s"/>
      <c r="AC2746" t="s"/>
      <c r="AD2746" t="s">
        <v>86</v>
      </c>
      <c r="AE2746" t="s"/>
      <c r="AF2746" t="s"/>
      <c r="AG2746" t="s"/>
      <c r="AH2746" t="s"/>
      <c r="AI2746" t="s"/>
      <c r="AJ2746" t="s"/>
      <c r="AK2746" t="s">
        <v>87</v>
      </c>
      <c r="AL2746" t="s"/>
      <c r="AM2746" t="s"/>
      <c r="AN2746" t="s">
        <v>87</v>
      </c>
      <c r="AO2746" t="s"/>
      <c r="AP2746" t="n">
        <v>24</v>
      </c>
      <c r="AQ2746" t="s">
        <v>88</v>
      </c>
      <c r="AR2746" t="s">
        <v>103</v>
      </c>
      <c r="AS2746" t="s"/>
      <c r="AT2746" t="s">
        <v>90</v>
      </c>
      <c r="AU2746" t="s"/>
      <c r="AV2746" t="s"/>
      <c r="AW2746" t="s"/>
      <c r="AX2746" t="s"/>
      <c r="AY2746" t="n">
        <v>2311986</v>
      </c>
      <c r="AZ2746" t="s">
        <v>896</v>
      </c>
      <c r="BA2746" t="s"/>
      <c r="BB2746" t="n">
        <v>96905</v>
      </c>
      <c r="BC2746" t="n">
        <v>9.983632564544701</v>
      </c>
      <c r="BD2746" t="n">
        <v>53.556297782236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92</v>
      </c>
    </row>
    <row r="2747" spans="1:70">
      <c r="A2747" t="s">
        <v>97</v>
      </c>
      <c r="B2747" t="s">
        <v>71</v>
      </c>
      <c r="C2747" t="s">
        <v>98</v>
      </c>
      <c r="D2747" t="n">
        <v>2</v>
      </c>
      <c r="E2747" t="s">
        <v>895</v>
      </c>
      <c r="F2747" t="n">
        <v>2028103</v>
      </c>
      <c r="G2747" t="s">
        <v>74</v>
      </c>
      <c r="H2747" t="s">
        <v>75</v>
      </c>
      <c r="I2747" t="s"/>
      <c r="J2747" t="s">
        <v>74</v>
      </c>
      <c r="K2747" t="n">
        <v>165</v>
      </c>
      <c r="L2747" t="s">
        <v>76</v>
      </c>
      <c r="M2747" t="s"/>
      <c r="N2747" t="s">
        <v>77</v>
      </c>
      <c r="O2747" t="s">
        <v>78</v>
      </c>
      <c r="P2747" t="s">
        <v>895</v>
      </c>
      <c r="Q2747" t="s"/>
      <c r="R2747" t="s">
        <v>80</v>
      </c>
      <c r="S2747" t="s">
        <v>412</v>
      </c>
      <c r="T2747" t="s">
        <v>82</v>
      </c>
      <c r="U2747" t="s"/>
      <c r="V2747" t="s">
        <v>83</v>
      </c>
      <c r="W2747" t="s">
        <v>84</v>
      </c>
      <c r="X2747" t="s"/>
      <c r="Y2747" t="s">
        <v>85</v>
      </c>
      <c r="Z2747">
        <f>HYPERLINK("https://hotelmonitor-cachepage.eclerx.com/savepage/tk_15439014917828846_sr_2151.html","info")</f>
        <v/>
      </c>
      <c r="AA2747" t="n">
        <v>173847</v>
      </c>
      <c r="AB2747" t="s"/>
      <c r="AC2747" t="s"/>
      <c r="AD2747" t="s">
        <v>86</v>
      </c>
      <c r="AE2747" t="s"/>
      <c r="AF2747" t="s"/>
      <c r="AG2747" t="s"/>
      <c r="AH2747" t="s"/>
      <c r="AI2747" t="s"/>
      <c r="AJ2747" t="s"/>
      <c r="AK2747" t="s">
        <v>87</v>
      </c>
      <c r="AL2747" t="s"/>
      <c r="AM2747" t="s"/>
      <c r="AN2747" t="s">
        <v>87</v>
      </c>
      <c r="AO2747" t="s"/>
      <c r="AP2747" t="n">
        <v>24</v>
      </c>
      <c r="AQ2747" t="s">
        <v>88</v>
      </c>
      <c r="AR2747" t="s">
        <v>119</v>
      </c>
      <c r="AS2747" t="s"/>
      <c r="AT2747" t="s">
        <v>90</v>
      </c>
      <c r="AU2747" t="s"/>
      <c r="AV2747" t="s"/>
      <c r="AW2747" t="s"/>
      <c r="AX2747" t="s"/>
      <c r="AY2747" t="n">
        <v>2311986</v>
      </c>
      <c r="AZ2747" t="s">
        <v>896</v>
      </c>
      <c r="BA2747" t="s"/>
      <c r="BB2747" t="n">
        <v>96905</v>
      </c>
      <c r="BC2747" t="n">
        <v>9.983632564544701</v>
      </c>
      <c r="BD2747" t="n">
        <v>53.556297782236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92</v>
      </c>
    </row>
    <row r="2748" spans="1:70">
      <c r="A2748" t="s">
        <v>97</v>
      </c>
      <c r="B2748" t="s">
        <v>71</v>
      </c>
      <c r="C2748" t="s">
        <v>98</v>
      </c>
      <c r="D2748" t="n">
        <v>2</v>
      </c>
      <c r="E2748" t="s">
        <v>895</v>
      </c>
      <c r="F2748" t="n">
        <v>2028103</v>
      </c>
      <c r="G2748" t="s">
        <v>74</v>
      </c>
      <c r="H2748" t="s">
        <v>75</v>
      </c>
      <c r="I2748" t="s"/>
      <c r="J2748" t="s">
        <v>74</v>
      </c>
      <c r="K2748" t="n">
        <v>167</v>
      </c>
      <c r="L2748" t="s">
        <v>76</v>
      </c>
      <c r="M2748" t="s"/>
      <c r="N2748" t="s">
        <v>77</v>
      </c>
      <c r="O2748" t="s">
        <v>78</v>
      </c>
      <c r="P2748" t="s">
        <v>895</v>
      </c>
      <c r="Q2748" t="s"/>
      <c r="R2748" t="s">
        <v>80</v>
      </c>
      <c r="S2748" t="s">
        <v>478</v>
      </c>
      <c r="T2748" t="s">
        <v>82</v>
      </c>
      <c r="U2748" t="s"/>
      <c r="V2748" t="s">
        <v>83</v>
      </c>
      <c r="W2748" t="s">
        <v>84</v>
      </c>
      <c r="X2748" t="s"/>
      <c r="Y2748" t="s">
        <v>85</v>
      </c>
      <c r="Z2748">
        <f>HYPERLINK("https://hotelmonitor-cachepage.eclerx.com/savepage/tk_15439014917828846_sr_2151.html","info")</f>
        <v/>
      </c>
      <c r="AA2748" t="n">
        <v>173847</v>
      </c>
      <c r="AB2748" t="s"/>
      <c r="AC2748" t="s"/>
      <c r="AD2748" t="s">
        <v>86</v>
      </c>
      <c r="AE2748" t="s"/>
      <c r="AF2748" t="s"/>
      <c r="AG2748" t="s"/>
      <c r="AH2748" t="s"/>
      <c r="AI2748" t="s"/>
      <c r="AJ2748" t="s"/>
      <c r="AK2748" t="s">
        <v>87</v>
      </c>
      <c r="AL2748" t="s"/>
      <c r="AM2748" t="s"/>
      <c r="AN2748" t="s">
        <v>87</v>
      </c>
      <c r="AO2748" t="s"/>
      <c r="AP2748" t="n">
        <v>24</v>
      </c>
      <c r="AQ2748" t="s">
        <v>88</v>
      </c>
      <c r="AR2748" t="s">
        <v>124</v>
      </c>
      <c r="AS2748" t="s"/>
      <c r="AT2748" t="s">
        <v>90</v>
      </c>
      <c r="AU2748" t="s"/>
      <c r="AV2748" t="s"/>
      <c r="AW2748" t="s"/>
      <c r="AX2748" t="s"/>
      <c r="AY2748" t="n">
        <v>2311986</v>
      </c>
      <c r="AZ2748" t="s">
        <v>896</v>
      </c>
      <c r="BA2748" t="s"/>
      <c r="BB2748" t="n">
        <v>96905</v>
      </c>
      <c r="BC2748" t="n">
        <v>9.983632564544701</v>
      </c>
      <c r="BD2748" t="n">
        <v>53.556297782236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92</v>
      </c>
    </row>
    <row r="2749" spans="1:70">
      <c r="A2749" t="s">
        <v>97</v>
      </c>
      <c r="B2749" t="s">
        <v>71</v>
      </c>
      <c r="C2749" t="s">
        <v>98</v>
      </c>
      <c r="D2749" t="n">
        <v>2</v>
      </c>
      <c r="E2749" t="s">
        <v>895</v>
      </c>
      <c r="F2749" t="n">
        <v>2028103</v>
      </c>
      <c r="G2749" t="s">
        <v>74</v>
      </c>
      <c r="H2749" t="s">
        <v>75</v>
      </c>
      <c r="I2749" t="s"/>
      <c r="J2749" t="s">
        <v>74</v>
      </c>
      <c r="K2749" t="n">
        <v>171</v>
      </c>
      <c r="L2749" t="s">
        <v>76</v>
      </c>
      <c r="M2749" t="s"/>
      <c r="N2749" t="s">
        <v>77</v>
      </c>
      <c r="O2749" t="s">
        <v>78</v>
      </c>
      <c r="P2749" t="s">
        <v>895</v>
      </c>
      <c r="Q2749" t="s"/>
      <c r="R2749" t="s">
        <v>80</v>
      </c>
      <c r="S2749" t="s">
        <v>422</v>
      </c>
      <c r="T2749" t="s">
        <v>82</v>
      </c>
      <c r="U2749" t="s"/>
      <c r="V2749" t="s">
        <v>83</v>
      </c>
      <c r="W2749" t="s">
        <v>84</v>
      </c>
      <c r="X2749" t="s"/>
      <c r="Y2749" t="s">
        <v>85</v>
      </c>
      <c r="Z2749">
        <f>HYPERLINK("https://hotelmonitor-cachepage.eclerx.com/savepage/tk_15439014917828846_sr_2151.html","info")</f>
        <v/>
      </c>
      <c r="AA2749" t="n">
        <v>173847</v>
      </c>
      <c r="AB2749" t="s"/>
      <c r="AC2749" t="s"/>
      <c r="AD2749" t="s">
        <v>86</v>
      </c>
      <c r="AE2749" t="s"/>
      <c r="AF2749" t="s"/>
      <c r="AG2749" t="s"/>
      <c r="AH2749" t="s"/>
      <c r="AI2749" t="s"/>
      <c r="AJ2749" t="s"/>
      <c r="AK2749" t="s">
        <v>87</v>
      </c>
      <c r="AL2749" t="s"/>
      <c r="AM2749" t="s"/>
      <c r="AN2749" t="s">
        <v>87</v>
      </c>
      <c r="AO2749" t="s"/>
      <c r="AP2749" t="n">
        <v>24</v>
      </c>
      <c r="AQ2749" t="s">
        <v>88</v>
      </c>
      <c r="AR2749" t="s">
        <v>89</v>
      </c>
      <c r="AS2749" t="s"/>
      <c r="AT2749" t="s">
        <v>90</v>
      </c>
      <c r="AU2749" t="s"/>
      <c r="AV2749" t="s"/>
      <c r="AW2749" t="s"/>
      <c r="AX2749" t="s"/>
      <c r="AY2749" t="n">
        <v>2311986</v>
      </c>
      <c r="AZ2749" t="s">
        <v>896</v>
      </c>
      <c r="BA2749" t="s"/>
      <c r="BB2749" t="n">
        <v>96905</v>
      </c>
      <c r="BC2749" t="n">
        <v>9.983632564544701</v>
      </c>
      <c r="BD2749" t="n">
        <v>53.556297782236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92</v>
      </c>
    </row>
    <row r="2750" spans="1:70">
      <c r="A2750" t="s">
        <v>97</v>
      </c>
      <c r="B2750" t="s">
        <v>71</v>
      </c>
      <c r="C2750" t="s">
        <v>98</v>
      </c>
      <c r="D2750" t="n">
        <v>2</v>
      </c>
      <c r="E2750" t="s">
        <v>895</v>
      </c>
      <c r="F2750" t="n">
        <v>2028103</v>
      </c>
      <c r="G2750" t="s">
        <v>74</v>
      </c>
      <c r="H2750" t="s">
        <v>75</v>
      </c>
      <c r="I2750" t="s"/>
      <c r="J2750" t="s">
        <v>74</v>
      </c>
      <c r="K2750" t="n">
        <v>173</v>
      </c>
      <c r="L2750" t="s">
        <v>76</v>
      </c>
      <c r="M2750" t="s"/>
      <c r="N2750" t="s">
        <v>897</v>
      </c>
      <c r="O2750" t="s">
        <v>78</v>
      </c>
      <c r="P2750" t="s">
        <v>895</v>
      </c>
      <c r="Q2750" t="s"/>
      <c r="R2750" t="s">
        <v>80</v>
      </c>
      <c r="S2750" t="s">
        <v>504</v>
      </c>
      <c r="T2750" t="s">
        <v>82</v>
      </c>
      <c r="U2750" t="s"/>
      <c r="V2750" t="s">
        <v>83</v>
      </c>
      <c r="W2750" t="s">
        <v>84</v>
      </c>
      <c r="X2750" t="s"/>
      <c r="Y2750" t="s">
        <v>85</v>
      </c>
      <c r="Z2750">
        <f>HYPERLINK("https://hotelmonitor-cachepage.eclerx.com/savepage/tk_15439014917828846_sr_2151.html","info")</f>
        <v/>
      </c>
      <c r="AA2750" t="n">
        <v>173847</v>
      </c>
      <c r="AB2750" t="s"/>
      <c r="AC2750" t="s"/>
      <c r="AD2750" t="s">
        <v>86</v>
      </c>
      <c r="AE2750" t="s"/>
      <c r="AF2750" t="s"/>
      <c r="AG2750" t="s"/>
      <c r="AH2750" t="s"/>
      <c r="AI2750" t="s"/>
      <c r="AJ2750" t="s"/>
      <c r="AK2750" t="s">
        <v>87</v>
      </c>
      <c r="AL2750" t="s"/>
      <c r="AM2750" t="s"/>
      <c r="AN2750" t="s">
        <v>87</v>
      </c>
      <c r="AO2750" t="s"/>
      <c r="AP2750" t="n">
        <v>24</v>
      </c>
      <c r="AQ2750" t="s">
        <v>88</v>
      </c>
      <c r="AR2750" t="s">
        <v>96</v>
      </c>
      <c r="AS2750" t="s"/>
      <c r="AT2750" t="s">
        <v>90</v>
      </c>
      <c r="AU2750" t="s"/>
      <c r="AV2750" t="s"/>
      <c r="AW2750" t="s"/>
      <c r="AX2750" t="s"/>
      <c r="AY2750" t="n">
        <v>2311986</v>
      </c>
      <c r="AZ2750" t="s">
        <v>896</v>
      </c>
      <c r="BA2750" t="s"/>
      <c r="BB2750" t="n">
        <v>96905</v>
      </c>
      <c r="BC2750" t="n">
        <v>9.983632564544701</v>
      </c>
      <c r="BD2750" t="n">
        <v>53.556297782236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92</v>
      </c>
    </row>
    <row r="2751" spans="1:70">
      <c r="A2751" t="s">
        <v>97</v>
      </c>
      <c r="B2751" t="s">
        <v>71</v>
      </c>
      <c r="C2751" t="s">
        <v>98</v>
      </c>
      <c r="D2751" t="n">
        <v>2</v>
      </c>
      <c r="E2751" t="s">
        <v>895</v>
      </c>
      <c r="F2751" t="n">
        <v>2028103</v>
      </c>
      <c r="G2751" t="s">
        <v>74</v>
      </c>
      <c r="H2751" t="s">
        <v>75</v>
      </c>
      <c r="I2751" t="s"/>
      <c r="J2751" t="s">
        <v>74</v>
      </c>
      <c r="K2751" t="n">
        <v>178</v>
      </c>
      <c r="L2751" t="s">
        <v>76</v>
      </c>
      <c r="M2751" t="s"/>
      <c r="N2751" t="s">
        <v>191</v>
      </c>
      <c r="O2751" t="s">
        <v>78</v>
      </c>
      <c r="P2751" t="s">
        <v>895</v>
      </c>
      <c r="Q2751" t="s"/>
      <c r="R2751" t="s">
        <v>80</v>
      </c>
      <c r="S2751" t="s">
        <v>599</v>
      </c>
      <c r="T2751" t="s">
        <v>82</v>
      </c>
      <c r="U2751" t="s"/>
      <c r="V2751" t="s">
        <v>83</v>
      </c>
      <c r="W2751" t="s">
        <v>94</v>
      </c>
      <c r="X2751" t="s"/>
      <c r="Y2751" t="s">
        <v>85</v>
      </c>
      <c r="Z2751">
        <f>HYPERLINK("https://hotelmonitor-cachepage.eclerx.com/savepage/tk_15439014917828846_sr_2151.html","info")</f>
        <v/>
      </c>
      <c r="AA2751" t="n">
        <v>173847</v>
      </c>
      <c r="AB2751" t="s"/>
      <c r="AC2751" t="s"/>
      <c r="AD2751" t="s">
        <v>86</v>
      </c>
      <c r="AE2751" t="s"/>
      <c r="AF2751" t="s"/>
      <c r="AG2751" t="s"/>
      <c r="AH2751" t="s"/>
      <c r="AI2751" t="s"/>
      <c r="AJ2751" t="s"/>
      <c r="AK2751" t="s">
        <v>87</v>
      </c>
      <c r="AL2751" t="s"/>
      <c r="AM2751" t="s"/>
      <c r="AN2751" t="s">
        <v>87</v>
      </c>
      <c r="AO2751" t="s"/>
      <c r="AP2751" t="n">
        <v>24</v>
      </c>
      <c r="AQ2751" t="s">
        <v>88</v>
      </c>
      <c r="AR2751" t="s">
        <v>89</v>
      </c>
      <c r="AS2751" t="s"/>
      <c r="AT2751" t="s">
        <v>90</v>
      </c>
      <c r="AU2751" t="s"/>
      <c r="AV2751" t="s"/>
      <c r="AW2751" t="s"/>
      <c r="AX2751" t="s"/>
      <c r="AY2751" t="n">
        <v>2311986</v>
      </c>
      <c r="AZ2751" t="s">
        <v>896</v>
      </c>
      <c r="BA2751" t="s"/>
      <c r="BB2751" t="n">
        <v>96905</v>
      </c>
      <c r="BC2751" t="n">
        <v>9.983632564544701</v>
      </c>
      <c r="BD2751" t="n">
        <v>53.556297782236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92</v>
      </c>
    </row>
    <row r="2752" spans="1:70">
      <c r="A2752" t="s">
        <v>97</v>
      </c>
      <c r="B2752" t="s">
        <v>71</v>
      </c>
      <c r="C2752" t="s">
        <v>98</v>
      </c>
      <c r="D2752" t="n">
        <v>2</v>
      </c>
      <c r="E2752" t="s">
        <v>895</v>
      </c>
      <c r="F2752" t="n">
        <v>2028103</v>
      </c>
      <c r="G2752" t="s">
        <v>74</v>
      </c>
      <c r="H2752" t="s">
        <v>75</v>
      </c>
      <c r="I2752" t="s"/>
      <c r="J2752" t="s">
        <v>74</v>
      </c>
      <c r="K2752" t="n">
        <v>179</v>
      </c>
      <c r="L2752" t="s">
        <v>76</v>
      </c>
      <c r="M2752" t="s"/>
      <c r="N2752" t="s">
        <v>909</v>
      </c>
      <c r="O2752" t="s">
        <v>78</v>
      </c>
      <c r="P2752" t="s">
        <v>895</v>
      </c>
      <c r="Q2752" t="s"/>
      <c r="R2752" t="s">
        <v>80</v>
      </c>
      <c r="S2752" t="s">
        <v>424</v>
      </c>
      <c r="T2752" t="s">
        <v>82</v>
      </c>
      <c r="U2752" t="s"/>
      <c r="V2752" t="s">
        <v>83</v>
      </c>
      <c r="W2752" t="s">
        <v>84</v>
      </c>
      <c r="X2752" t="s"/>
      <c r="Y2752" t="s">
        <v>85</v>
      </c>
      <c r="Z2752">
        <f>HYPERLINK("https://hotelmonitor-cachepage.eclerx.com/savepage/tk_15439014917828846_sr_2151.html","info")</f>
        <v/>
      </c>
      <c r="AA2752" t="n">
        <v>173847</v>
      </c>
      <c r="AB2752" t="s"/>
      <c r="AC2752" t="s"/>
      <c r="AD2752" t="s">
        <v>86</v>
      </c>
      <c r="AE2752" t="s"/>
      <c r="AF2752" t="s"/>
      <c r="AG2752" t="s"/>
      <c r="AH2752" t="s"/>
      <c r="AI2752" t="s"/>
      <c r="AJ2752" t="s"/>
      <c r="AK2752" t="s">
        <v>87</v>
      </c>
      <c r="AL2752" t="s"/>
      <c r="AM2752" t="s"/>
      <c r="AN2752" t="s">
        <v>87</v>
      </c>
      <c r="AO2752" t="s"/>
      <c r="AP2752" t="n">
        <v>24</v>
      </c>
      <c r="AQ2752" t="s">
        <v>88</v>
      </c>
      <c r="AR2752" t="s">
        <v>103</v>
      </c>
      <c r="AS2752" t="s"/>
      <c r="AT2752" t="s">
        <v>90</v>
      </c>
      <c r="AU2752" t="s"/>
      <c r="AV2752" t="s"/>
      <c r="AW2752" t="s"/>
      <c r="AX2752" t="s"/>
      <c r="AY2752" t="n">
        <v>2311986</v>
      </c>
      <c r="AZ2752" t="s">
        <v>896</v>
      </c>
      <c r="BA2752" t="s"/>
      <c r="BB2752" t="n">
        <v>96905</v>
      </c>
      <c r="BC2752" t="n">
        <v>9.983632564544701</v>
      </c>
      <c r="BD2752" t="n">
        <v>53.556297782236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92</v>
      </c>
    </row>
    <row r="2753" spans="1:70">
      <c r="A2753" t="s">
        <v>97</v>
      </c>
      <c r="B2753" t="s">
        <v>71</v>
      </c>
      <c r="C2753" t="s">
        <v>98</v>
      </c>
      <c r="D2753" t="n">
        <v>2</v>
      </c>
      <c r="E2753" t="s">
        <v>895</v>
      </c>
      <c r="F2753" t="n">
        <v>2028103</v>
      </c>
      <c r="G2753" t="s">
        <v>74</v>
      </c>
      <c r="H2753" t="s">
        <v>75</v>
      </c>
      <c r="I2753" t="s"/>
      <c r="J2753" t="s">
        <v>74</v>
      </c>
      <c r="K2753" t="n">
        <v>182</v>
      </c>
      <c r="L2753" t="s">
        <v>76</v>
      </c>
      <c r="M2753" t="s"/>
      <c r="N2753" t="s">
        <v>359</v>
      </c>
      <c r="O2753" t="s">
        <v>78</v>
      </c>
      <c r="P2753" t="s">
        <v>895</v>
      </c>
      <c r="Q2753" t="s"/>
      <c r="R2753" t="s">
        <v>80</v>
      </c>
      <c r="S2753" t="s">
        <v>321</v>
      </c>
      <c r="T2753" t="s">
        <v>82</v>
      </c>
      <c r="U2753" t="s"/>
      <c r="V2753" t="s">
        <v>83</v>
      </c>
      <c r="W2753" t="s">
        <v>84</v>
      </c>
      <c r="X2753" t="s"/>
      <c r="Y2753" t="s">
        <v>85</v>
      </c>
      <c r="Z2753">
        <f>HYPERLINK("https://hotelmonitor-cachepage.eclerx.com/savepage/tk_15439014917828846_sr_2151.html","info")</f>
        <v/>
      </c>
      <c r="AA2753" t="n">
        <v>173847</v>
      </c>
      <c r="AB2753" t="s"/>
      <c r="AC2753" t="s"/>
      <c r="AD2753" t="s">
        <v>86</v>
      </c>
      <c r="AE2753" t="s"/>
      <c r="AF2753" t="s"/>
      <c r="AG2753" t="s"/>
      <c r="AH2753" t="s"/>
      <c r="AI2753" t="s"/>
      <c r="AJ2753" t="s"/>
      <c r="AK2753" t="s">
        <v>87</v>
      </c>
      <c r="AL2753" t="s"/>
      <c r="AM2753" t="s"/>
      <c r="AN2753" t="s">
        <v>87</v>
      </c>
      <c r="AO2753" t="s"/>
      <c r="AP2753" t="n">
        <v>24</v>
      </c>
      <c r="AQ2753" t="s">
        <v>88</v>
      </c>
      <c r="AR2753" t="s">
        <v>119</v>
      </c>
      <c r="AS2753" t="s"/>
      <c r="AT2753" t="s">
        <v>90</v>
      </c>
      <c r="AU2753" t="s"/>
      <c r="AV2753" t="s"/>
      <c r="AW2753" t="s"/>
      <c r="AX2753" t="s"/>
      <c r="AY2753" t="n">
        <v>2311986</v>
      </c>
      <c r="AZ2753" t="s">
        <v>896</v>
      </c>
      <c r="BA2753" t="s"/>
      <c r="BB2753" t="n">
        <v>96905</v>
      </c>
      <c r="BC2753" t="n">
        <v>9.983632564544701</v>
      </c>
      <c r="BD2753" t="n">
        <v>53.556297782236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92</v>
      </c>
    </row>
    <row r="2754" spans="1:70">
      <c r="A2754" t="s">
        <v>97</v>
      </c>
      <c r="B2754" t="s">
        <v>71</v>
      </c>
      <c r="C2754" t="s">
        <v>98</v>
      </c>
      <c r="D2754" t="n">
        <v>2</v>
      </c>
      <c r="E2754" t="s">
        <v>895</v>
      </c>
      <c r="F2754" t="n">
        <v>2028103</v>
      </c>
      <c r="G2754" t="s">
        <v>74</v>
      </c>
      <c r="H2754" t="s">
        <v>75</v>
      </c>
      <c r="I2754" t="s"/>
      <c r="J2754" t="s">
        <v>74</v>
      </c>
      <c r="K2754" t="n">
        <v>182</v>
      </c>
      <c r="L2754" t="s">
        <v>76</v>
      </c>
      <c r="M2754" t="s"/>
      <c r="N2754" t="s">
        <v>359</v>
      </c>
      <c r="O2754" t="s">
        <v>78</v>
      </c>
      <c r="P2754" t="s">
        <v>895</v>
      </c>
      <c r="Q2754" t="s"/>
      <c r="R2754" t="s">
        <v>80</v>
      </c>
      <c r="S2754" t="s">
        <v>321</v>
      </c>
      <c r="T2754" t="s">
        <v>82</v>
      </c>
      <c r="U2754" t="s"/>
      <c r="V2754" t="s">
        <v>83</v>
      </c>
      <c r="W2754" t="s">
        <v>84</v>
      </c>
      <c r="X2754" t="s"/>
      <c r="Y2754" t="s">
        <v>85</v>
      </c>
      <c r="Z2754">
        <f>HYPERLINK("https://hotelmonitor-cachepage.eclerx.com/savepage/tk_15439014917828846_sr_2151.html","info")</f>
        <v/>
      </c>
      <c r="AA2754" t="n">
        <v>173847</v>
      </c>
      <c r="AB2754" t="s"/>
      <c r="AC2754" t="s"/>
      <c r="AD2754" t="s">
        <v>86</v>
      </c>
      <c r="AE2754" t="s"/>
      <c r="AF2754" t="s"/>
      <c r="AG2754" t="s"/>
      <c r="AH2754" t="s"/>
      <c r="AI2754" t="s"/>
      <c r="AJ2754" t="s"/>
      <c r="AK2754" t="s">
        <v>87</v>
      </c>
      <c r="AL2754" t="s"/>
      <c r="AM2754" t="s"/>
      <c r="AN2754" t="s">
        <v>87</v>
      </c>
      <c r="AO2754" t="s"/>
      <c r="AP2754" t="n">
        <v>24</v>
      </c>
      <c r="AQ2754" t="s">
        <v>88</v>
      </c>
      <c r="AR2754" t="s">
        <v>140</v>
      </c>
      <c r="AS2754" t="s"/>
      <c r="AT2754" t="s">
        <v>90</v>
      </c>
      <c r="AU2754" t="s"/>
      <c r="AV2754" t="s"/>
      <c r="AW2754" t="s"/>
      <c r="AX2754" t="s"/>
      <c r="AY2754" t="n">
        <v>2311986</v>
      </c>
      <c r="AZ2754" t="s">
        <v>896</v>
      </c>
      <c r="BA2754" t="s"/>
      <c r="BB2754" t="n">
        <v>96905</v>
      </c>
      <c r="BC2754" t="n">
        <v>9.983632564544701</v>
      </c>
      <c r="BD2754" t="n">
        <v>53.556297782236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92</v>
      </c>
    </row>
    <row r="2755" spans="1:70">
      <c r="A2755" t="s">
        <v>97</v>
      </c>
      <c r="B2755" t="s">
        <v>71</v>
      </c>
      <c r="C2755" t="s">
        <v>98</v>
      </c>
      <c r="D2755" t="n">
        <v>2</v>
      </c>
      <c r="E2755" t="s">
        <v>895</v>
      </c>
      <c r="F2755" t="n">
        <v>2028103</v>
      </c>
      <c r="G2755" t="s">
        <v>74</v>
      </c>
      <c r="H2755" t="s">
        <v>75</v>
      </c>
      <c r="I2755" t="s"/>
      <c r="J2755" t="s">
        <v>74</v>
      </c>
      <c r="K2755" t="n">
        <v>182</v>
      </c>
      <c r="L2755" t="s">
        <v>76</v>
      </c>
      <c r="M2755" t="s"/>
      <c r="N2755" t="s">
        <v>360</v>
      </c>
      <c r="O2755" t="s">
        <v>78</v>
      </c>
      <c r="P2755" t="s">
        <v>895</v>
      </c>
      <c r="Q2755" t="s"/>
      <c r="R2755" t="s">
        <v>80</v>
      </c>
      <c r="S2755" t="s">
        <v>321</v>
      </c>
      <c r="T2755" t="s">
        <v>82</v>
      </c>
      <c r="U2755" t="s"/>
      <c r="V2755" t="s">
        <v>83</v>
      </c>
      <c r="W2755" t="s">
        <v>84</v>
      </c>
      <c r="X2755" t="s"/>
      <c r="Y2755" t="s">
        <v>85</v>
      </c>
      <c r="Z2755">
        <f>HYPERLINK("https://hotelmonitor-cachepage.eclerx.com/savepage/tk_15439014917828846_sr_2151.html","info")</f>
        <v/>
      </c>
      <c r="AA2755" t="n">
        <v>173847</v>
      </c>
      <c r="AB2755" t="s"/>
      <c r="AC2755" t="s"/>
      <c r="AD2755" t="s">
        <v>86</v>
      </c>
      <c r="AE2755" t="s"/>
      <c r="AF2755" t="s"/>
      <c r="AG2755" t="s"/>
      <c r="AH2755" t="s"/>
      <c r="AI2755" t="s"/>
      <c r="AJ2755" t="s"/>
      <c r="AK2755" t="s">
        <v>87</v>
      </c>
      <c r="AL2755" t="s"/>
      <c r="AM2755" t="s"/>
      <c r="AN2755" t="s">
        <v>87</v>
      </c>
      <c r="AO2755" t="s"/>
      <c r="AP2755" t="n">
        <v>24</v>
      </c>
      <c r="AQ2755" t="s">
        <v>88</v>
      </c>
      <c r="AR2755" t="s">
        <v>89</v>
      </c>
      <c r="AS2755" t="s"/>
      <c r="AT2755" t="s">
        <v>90</v>
      </c>
      <c r="AU2755" t="s"/>
      <c r="AV2755" t="s"/>
      <c r="AW2755" t="s"/>
      <c r="AX2755" t="s"/>
      <c r="AY2755" t="n">
        <v>2311986</v>
      </c>
      <c r="AZ2755" t="s">
        <v>896</v>
      </c>
      <c r="BA2755" t="s"/>
      <c r="BB2755" t="n">
        <v>96905</v>
      </c>
      <c r="BC2755" t="n">
        <v>9.983632564544701</v>
      </c>
      <c r="BD2755" t="n">
        <v>53.556297782236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92</v>
      </c>
    </row>
    <row r="2756" spans="1:70">
      <c r="A2756" t="s">
        <v>97</v>
      </c>
      <c r="B2756" t="s">
        <v>71</v>
      </c>
      <c r="C2756" t="s">
        <v>98</v>
      </c>
      <c r="D2756" t="n">
        <v>2</v>
      </c>
      <c r="E2756" t="s">
        <v>895</v>
      </c>
      <c r="F2756" t="n">
        <v>2028103</v>
      </c>
      <c r="G2756" t="s">
        <v>74</v>
      </c>
      <c r="H2756" t="s">
        <v>75</v>
      </c>
      <c r="I2756" t="s"/>
      <c r="J2756" t="s">
        <v>74</v>
      </c>
      <c r="K2756" t="n">
        <v>185</v>
      </c>
      <c r="L2756" t="s">
        <v>76</v>
      </c>
      <c r="M2756" t="s"/>
      <c r="N2756" t="s">
        <v>191</v>
      </c>
      <c r="O2756" t="s">
        <v>78</v>
      </c>
      <c r="P2756" t="s">
        <v>895</v>
      </c>
      <c r="Q2756" t="s"/>
      <c r="R2756" t="s">
        <v>80</v>
      </c>
      <c r="S2756" t="s">
        <v>538</v>
      </c>
      <c r="T2756" t="s">
        <v>82</v>
      </c>
      <c r="U2756" t="s"/>
      <c r="V2756" t="s">
        <v>83</v>
      </c>
      <c r="W2756" t="s">
        <v>94</v>
      </c>
      <c r="X2756" t="s"/>
      <c r="Y2756" t="s">
        <v>85</v>
      </c>
      <c r="Z2756">
        <f>HYPERLINK("https://hotelmonitor-cachepage.eclerx.com/savepage/tk_15439014917828846_sr_2151.html","info")</f>
        <v/>
      </c>
      <c r="AA2756" t="n">
        <v>173847</v>
      </c>
      <c r="AB2756" t="s"/>
      <c r="AC2756" t="s"/>
      <c r="AD2756" t="s">
        <v>86</v>
      </c>
      <c r="AE2756" t="s"/>
      <c r="AF2756" t="s"/>
      <c r="AG2756" t="s"/>
      <c r="AH2756" t="s"/>
      <c r="AI2756" t="s"/>
      <c r="AJ2756" t="s"/>
      <c r="AK2756" t="s">
        <v>87</v>
      </c>
      <c r="AL2756" t="s"/>
      <c r="AM2756" t="s"/>
      <c r="AN2756" t="s">
        <v>87</v>
      </c>
      <c r="AO2756" t="s"/>
      <c r="AP2756" t="n">
        <v>24</v>
      </c>
      <c r="AQ2756" t="s">
        <v>88</v>
      </c>
      <c r="AR2756" t="s">
        <v>89</v>
      </c>
      <c r="AS2756" t="s"/>
      <c r="AT2756" t="s">
        <v>90</v>
      </c>
      <c r="AU2756" t="s"/>
      <c r="AV2756" t="s"/>
      <c r="AW2756" t="s"/>
      <c r="AX2756" t="s"/>
      <c r="AY2756" t="n">
        <v>2311986</v>
      </c>
      <c r="AZ2756" t="s">
        <v>896</v>
      </c>
      <c r="BA2756" t="s"/>
      <c r="BB2756" t="n">
        <v>96905</v>
      </c>
      <c r="BC2756" t="n">
        <v>9.983632564544701</v>
      </c>
      <c r="BD2756" t="n">
        <v>53.556297782236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92</v>
      </c>
    </row>
    <row r="2757" spans="1:70">
      <c r="A2757" t="s">
        <v>97</v>
      </c>
      <c r="B2757" t="s">
        <v>71</v>
      </c>
      <c r="C2757" t="s">
        <v>98</v>
      </c>
      <c r="D2757" t="n">
        <v>2</v>
      </c>
      <c r="E2757" t="s">
        <v>895</v>
      </c>
      <c r="F2757" t="n">
        <v>2028103</v>
      </c>
      <c r="G2757" t="s">
        <v>74</v>
      </c>
      <c r="H2757" t="s">
        <v>75</v>
      </c>
      <c r="I2757" t="s"/>
      <c r="J2757" t="s">
        <v>74</v>
      </c>
      <c r="K2757" t="n">
        <v>196</v>
      </c>
      <c r="L2757" t="s">
        <v>76</v>
      </c>
      <c r="M2757" t="s"/>
      <c r="N2757" t="s">
        <v>117</v>
      </c>
      <c r="O2757" t="s">
        <v>78</v>
      </c>
      <c r="P2757" t="s">
        <v>895</v>
      </c>
      <c r="Q2757" t="s"/>
      <c r="R2757" t="s">
        <v>80</v>
      </c>
      <c r="S2757" t="s">
        <v>432</v>
      </c>
      <c r="T2757" t="s">
        <v>82</v>
      </c>
      <c r="U2757" t="s"/>
      <c r="V2757" t="s">
        <v>83</v>
      </c>
      <c r="W2757" t="s">
        <v>84</v>
      </c>
      <c r="X2757" t="s"/>
      <c r="Y2757" t="s">
        <v>85</v>
      </c>
      <c r="Z2757">
        <f>HYPERLINK("https://hotelmonitor-cachepage.eclerx.com/savepage/tk_15439014917828846_sr_2151.html","info")</f>
        <v/>
      </c>
      <c r="AA2757" t="n">
        <v>173847</v>
      </c>
      <c r="AB2757" t="s"/>
      <c r="AC2757" t="s"/>
      <c r="AD2757" t="s">
        <v>86</v>
      </c>
      <c r="AE2757" t="s"/>
      <c r="AF2757" t="s"/>
      <c r="AG2757" t="s"/>
      <c r="AH2757" t="s"/>
      <c r="AI2757" t="s"/>
      <c r="AJ2757" t="s"/>
      <c r="AK2757" t="s">
        <v>87</v>
      </c>
      <c r="AL2757" t="s"/>
      <c r="AM2757" t="s"/>
      <c r="AN2757" t="s">
        <v>87</v>
      </c>
      <c r="AO2757" t="s"/>
      <c r="AP2757" t="n">
        <v>24</v>
      </c>
      <c r="AQ2757" t="s">
        <v>88</v>
      </c>
      <c r="AR2757" t="s">
        <v>103</v>
      </c>
      <c r="AS2757" t="s"/>
      <c r="AT2757" t="s">
        <v>90</v>
      </c>
      <c r="AU2757" t="s"/>
      <c r="AV2757" t="s"/>
      <c r="AW2757" t="s"/>
      <c r="AX2757" t="s"/>
      <c r="AY2757" t="n">
        <v>2311986</v>
      </c>
      <c r="AZ2757" t="s">
        <v>896</v>
      </c>
      <c r="BA2757" t="s"/>
      <c r="BB2757" t="n">
        <v>96905</v>
      </c>
      <c r="BC2757" t="n">
        <v>9.983632564544701</v>
      </c>
      <c r="BD2757" t="n">
        <v>53.556297782236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92</v>
      </c>
    </row>
    <row r="2758" spans="1:70">
      <c r="A2758" t="s">
        <v>97</v>
      </c>
      <c r="B2758" t="s">
        <v>71</v>
      </c>
      <c r="C2758" t="s">
        <v>98</v>
      </c>
      <c r="D2758" t="n">
        <v>2</v>
      </c>
      <c r="E2758" t="s">
        <v>895</v>
      </c>
      <c r="F2758" t="n">
        <v>2028103</v>
      </c>
      <c r="G2758" t="s">
        <v>74</v>
      </c>
      <c r="H2758" t="s">
        <v>75</v>
      </c>
      <c r="I2758" t="s"/>
      <c r="J2758" t="s">
        <v>74</v>
      </c>
      <c r="K2758" t="n">
        <v>198</v>
      </c>
      <c r="L2758" t="s">
        <v>76</v>
      </c>
      <c r="M2758" t="s"/>
      <c r="N2758" t="s">
        <v>370</v>
      </c>
      <c r="O2758" t="s">
        <v>78</v>
      </c>
      <c r="P2758" t="s">
        <v>895</v>
      </c>
      <c r="Q2758" t="s"/>
      <c r="R2758" t="s">
        <v>80</v>
      </c>
      <c r="S2758" t="s">
        <v>1048</v>
      </c>
      <c r="T2758" t="s">
        <v>82</v>
      </c>
      <c r="U2758" t="s"/>
      <c r="V2758" t="s">
        <v>83</v>
      </c>
      <c r="W2758" t="s">
        <v>84</v>
      </c>
      <c r="X2758" t="s"/>
      <c r="Y2758" t="s">
        <v>85</v>
      </c>
      <c r="Z2758">
        <f>HYPERLINK("https://hotelmonitor-cachepage.eclerx.com/savepage/tk_15439014917828846_sr_2151.html","info")</f>
        <v/>
      </c>
      <c r="AA2758" t="n">
        <v>173847</v>
      </c>
      <c r="AB2758" t="s"/>
      <c r="AC2758" t="s"/>
      <c r="AD2758" t="s">
        <v>86</v>
      </c>
      <c r="AE2758" t="s"/>
      <c r="AF2758" t="s"/>
      <c r="AG2758" t="s"/>
      <c r="AH2758" t="s"/>
      <c r="AI2758" t="s"/>
      <c r="AJ2758" t="s"/>
      <c r="AK2758" t="s">
        <v>87</v>
      </c>
      <c r="AL2758" t="s"/>
      <c r="AM2758" t="s"/>
      <c r="AN2758" t="s">
        <v>87</v>
      </c>
      <c r="AO2758" t="s"/>
      <c r="AP2758" t="n">
        <v>24</v>
      </c>
      <c r="AQ2758" t="s">
        <v>88</v>
      </c>
      <c r="AR2758" t="s">
        <v>110</v>
      </c>
      <c r="AS2758" t="s"/>
      <c r="AT2758" t="s">
        <v>90</v>
      </c>
      <c r="AU2758" t="s"/>
      <c r="AV2758" t="s"/>
      <c r="AW2758" t="s"/>
      <c r="AX2758" t="s"/>
      <c r="AY2758" t="n">
        <v>2311986</v>
      </c>
      <c r="AZ2758" t="s">
        <v>896</v>
      </c>
      <c r="BA2758" t="s"/>
      <c r="BB2758" t="n">
        <v>96905</v>
      </c>
      <c r="BC2758" t="n">
        <v>9.983632564544701</v>
      </c>
      <c r="BD2758" t="n">
        <v>53.556297782236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92</v>
      </c>
    </row>
    <row r="2759" spans="1:70">
      <c r="A2759" t="s">
        <v>97</v>
      </c>
      <c r="B2759" t="s">
        <v>71</v>
      </c>
      <c r="C2759" t="s">
        <v>98</v>
      </c>
      <c r="D2759" t="n">
        <v>2</v>
      </c>
      <c r="E2759" t="s">
        <v>895</v>
      </c>
      <c r="F2759" t="n">
        <v>2028103</v>
      </c>
      <c r="G2759" t="s">
        <v>74</v>
      </c>
      <c r="H2759" t="s">
        <v>75</v>
      </c>
      <c r="I2759" t="s"/>
      <c r="J2759" t="s">
        <v>74</v>
      </c>
      <c r="K2759" t="n">
        <v>198</v>
      </c>
      <c r="L2759" t="s">
        <v>76</v>
      </c>
      <c r="M2759" t="s"/>
      <c r="N2759" t="s">
        <v>370</v>
      </c>
      <c r="O2759" t="s">
        <v>78</v>
      </c>
      <c r="P2759" t="s">
        <v>895</v>
      </c>
      <c r="Q2759" t="s"/>
      <c r="R2759" t="s">
        <v>80</v>
      </c>
      <c r="S2759" t="s">
        <v>1048</v>
      </c>
      <c r="T2759" t="s">
        <v>82</v>
      </c>
      <c r="U2759" t="s"/>
      <c r="V2759" t="s">
        <v>83</v>
      </c>
      <c r="W2759" t="s">
        <v>84</v>
      </c>
      <c r="X2759" t="s"/>
      <c r="Y2759" t="s">
        <v>85</v>
      </c>
      <c r="Z2759">
        <f>HYPERLINK("https://hotelmonitor-cachepage.eclerx.com/savepage/tk_15439014917828846_sr_2151.html","info")</f>
        <v/>
      </c>
      <c r="AA2759" t="n">
        <v>173847</v>
      </c>
      <c r="AB2759" t="s"/>
      <c r="AC2759" t="s"/>
      <c r="AD2759" t="s">
        <v>86</v>
      </c>
      <c r="AE2759" t="s"/>
      <c r="AF2759" t="s"/>
      <c r="AG2759" t="s"/>
      <c r="AH2759" t="s"/>
      <c r="AI2759" t="s"/>
      <c r="AJ2759" t="s"/>
      <c r="AK2759" t="s">
        <v>87</v>
      </c>
      <c r="AL2759" t="s"/>
      <c r="AM2759" t="s"/>
      <c r="AN2759" t="s">
        <v>87</v>
      </c>
      <c r="AO2759" t="s"/>
      <c r="AP2759" t="n">
        <v>24</v>
      </c>
      <c r="AQ2759" t="s">
        <v>88</v>
      </c>
      <c r="AR2759" t="s">
        <v>116</v>
      </c>
      <c r="AS2759" t="s"/>
      <c r="AT2759" t="s">
        <v>90</v>
      </c>
      <c r="AU2759" t="s"/>
      <c r="AV2759" t="s"/>
      <c r="AW2759" t="s"/>
      <c r="AX2759" t="s"/>
      <c r="AY2759" t="n">
        <v>2311986</v>
      </c>
      <c r="AZ2759" t="s">
        <v>896</v>
      </c>
      <c r="BA2759" t="s"/>
      <c r="BB2759" t="n">
        <v>96905</v>
      </c>
      <c r="BC2759" t="n">
        <v>9.983632564544701</v>
      </c>
      <c r="BD2759" t="n">
        <v>53.556297782236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92</v>
      </c>
    </row>
    <row r="2760" spans="1:70">
      <c r="A2760" t="s">
        <v>97</v>
      </c>
      <c r="B2760" t="s">
        <v>71</v>
      </c>
      <c r="C2760" t="s">
        <v>98</v>
      </c>
      <c r="D2760" t="n">
        <v>2</v>
      </c>
      <c r="E2760" t="s">
        <v>895</v>
      </c>
      <c r="F2760" t="n">
        <v>2028103</v>
      </c>
      <c r="G2760" t="s">
        <v>74</v>
      </c>
      <c r="H2760" t="s">
        <v>75</v>
      </c>
      <c r="I2760" t="s"/>
      <c r="J2760" t="s">
        <v>74</v>
      </c>
      <c r="K2760" t="n">
        <v>199</v>
      </c>
      <c r="L2760" t="s">
        <v>76</v>
      </c>
      <c r="M2760" t="s"/>
      <c r="N2760" t="s">
        <v>191</v>
      </c>
      <c r="O2760" t="s">
        <v>78</v>
      </c>
      <c r="P2760" t="s">
        <v>895</v>
      </c>
      <c r="Q2760" t="s"/>
      <c r="R2760" t="s">
        <v>80</v>
      </c>
      <c r="S2760" t="s">
        <v>171</v>
      </c>
      <c r="T2760" t="s">
        <v>82</v>
      </c>
      <c r="U2760" t="s"/>
      <c r="V2760" t="s">
        <v>83</v>
      </c>
      <c r="W2760" t="s">
        <v>84</v>
      </c>
      <c r="X2760" t="s"/>
      <c r="Y2760" t="s">
        <v>85</v>
      </c>
      <c r="Z2760">
        <f>HYPERLINK("https://hotelmonitor-cachepage.eclerx.com/savepage/tk_15439014917828846_sr_2151.html","info")</f>
        <v/>
      </c>
      <c r="AA2760" t="n">
        <v>173847</v>
      </c>
      <c r="AB2760" t="s"/>
      <c r="AC2760" t="s"/>
      <c r="AD2760" t="s">
        <v>86</v>
      </c>
      <c r="AE2760" t="s"/>
      <c r="AF2760" t="s"/>
      <c r="AG2760" t="s"/>
      <c r="AH2760" t="s"/>
      <c r="AI2760" t="s"/>
      <c r="AJ2760" t="s"/>
      <c r="AK2760" t="s">
        <v>87</v>
      </c>
      <c r="AL2760" t="s"/>
      <c r="AM2760" t="s"/>
      <c r="AN2760" t="s">
        <v>87</v>
      </c>
      <c r="AO2760" t="s"/>
      <c r="AP2760" t="n">
        <v>24</v>
      </c>
      <c r="AQ2760" t="s">
        <v>88</v>
      </c>
      <c r="AR2760" t="s">
        <v>89</v>
      </c>
      <c r="AS2760" t="s"/>
      <c r="AT2760" t="s">
        <v>90</v>
      </c>
      <c r="AU2760" t="s"/>
      <c r="AV2760" t="s"/>
      <c r="AW2760" t="s"/>
      <c r="AX2760" t="s"/>
      <c r="AY2760" t="n">
        <v>2311986</v>
      </c>
      <c r="AZ2760" t="s">
        <v>896</v>
      </c>
      <c r="BA2760" t="s"/>
      <c r="BB2760" t="n">
        <v>96905</v>
      </c>
      <c r="BC2760" t="n">
        <v>9.983632564544701</v>
      </c>
      <c r="BD2760" t="n">
        <v>53.556297782236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92</v>
      </c>
    </row>
    <row r="2761" spans="1:70">
      <c r="A2761" t="s">
        <v>97</v>
      </c>
      <c r="B2761" t="s">
        <v>71</v>
      </c>
      <c r="C2761" t="s">
        <v>98</v>
      </c>
      <c r="D2761" t="n">
        <v>2</v>
      </c>
      <c r="E2761" t="s">
        <v>895</v>
      </c>
      <c r="F2761" t="n">
        <v>2028103</v>
      </c>
      <c r="G2761" t="s">
        <v>74</v>
      </c>
      <c r="H2761" t="s">
        <v>75</v>
      </c>
      <c r="I2761" t="s"/>
      <c r="J2761" t="s">
        <v>74</v>
      </c>
      <c r="K2761" t="n">
        <v>201</v>
      </c>
      <c r="L2761" t="s">
        <v>76</v>
      </c>
      <c r="M2761" t="s"/>
      <c r="N2761" t="s">
        <v>77</v>
      </c>
      <c r="O2761" t="s">
        <v>78</v>
      </c>
      <c r="P2761" t="s">
        <v>895</v>
      </c>
      <c r="Q2761" t="s"/>
      <c r="R2761" t="s">
        <v>80</v>
      </c>
      <c r="S2761" t="s">
        <v>465</v>
      </c>
      <c r="T2761" t="s">
        <v>82</v>
      </c>
      <c r="U2761" t="s"/>
      <c r="V2761" t="s">
        <v>83</v>
      </c>
      <c r="W2761" t="s">
        <v>84</v>
      </c>
      <c r="X2761" t="s"/>
      <c r="Y2761" t="s">
        <v>85</v>
      </c>
      <c r="Z2761">
        <f>HYPERLINK("https://hotelmonitor-cachepage.eclerx.com/savepage/tk_15439014917828846_sr_2151.html","info")</f>
        <v/>
      </c>
      <c r="AA2761" t="n">
        <v>173847</v>
      </c>
      <c r="AB2761" t="s"/>
      <c r="AC2761" t="s"/>
      <c r="AD2761" t="s">
        <v>86</v>
      </c>
      <c r="AE2761" t="s"/>
      <c r="AF2761" t="s"/>
      <c r="AG2761" t="s"/>
      <c r="AH2761" t="s"/>
      <c r="AI2761" t="s"/>
      <c r="AJ2761" t="s"/>
      <c r="AK2761" t="s">
        <v>87</v>
      </c>
      <c r="AL2761" t="s"/>
      <c r="AM2761" t="s"/>
      <c r="AN2761" t="s">
        <v>87</v>
      </c>
      <c r="AO2761" t="s"/>
      <c r="AP2761" t="n">
        <v>24</v>
      </c>
      <c r="AQ2761" t="s">
        <v>88</v>
      </c>
      <c r="AR2761" t="s">
        <v>89</v>
      </c>
      <c r="AS2761" t="s"/>
      <c r="AT2761" t="s">
        <v>90</v>
      </c>
      <c r="AU2761" t="s"/>
      <c r="AV2761" t="s"/>
      <c r="AW2761" t="s"/>
      <c r="AX2761" t="s"/>
      <c r="AY2761" t="n">
        <v>2311986</v>
      </c>
      <c r="AZ2761" t="s">
        <v>896</v>
      </c>
      <c r="BA2761" t="s"/>
      <c r="BB2761" t="n">
        <v>96905</v>
      </c>
      <c r="BC2761" t="n">
        <v>9.983632564544701</v>
      </c>
      <c r="BD2761" t="n">
        <v>53.556297782236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92</v>
      </c>
    </row>
    <row r="2762" spans="1:70">
      <c r="A2762" t="s">
        <v>97</v>
      </c>
      <c r="B2762" t="s">
        <v>71</v>
      </c>
      <c r="C2762" t="s">
        <v>98</v>
      </c>
      <c r="D2762" t="n">
        <v>2</v>
      </c>
      <c r="E2762" t="s">
        <v>895</v>
      </c>
      <c r="F2762" t="n">
        <v>2028103</v>
      </c>
      <c r="G2762" t="s">
        <v>74</v>
      </c>
      <c r="H2762" t="s">
        <v>75</v>
      </c>
      <c r="I2762" t="s"/>
      <c r="J2762" t="s">
        <v>74</v>
      </c>
      <c r="K2762" t="n">
        <v>205</v>
      </c>
      <c r="L2762" t="s">
        <v>76</v>
      </c>
      <c r="M2762" t="s"/>
      <c r="N2762" t="s">
        <v>191</v>
      </c>
      <c r="O2762" t="s">
        <v>78</v>
      </c>
      <c r="P2762" t="s">
        <v>895</v>
      </c>
      <c r="Q2762" t="s"/>
      <c r="R2762" t="s">
        <v>80</v>
      </c>
      <c r="S2762" t="s">
        <v>727</v>
      </c>
      <c r="T2762" t="s">
        <v>82</v>
      </c>
      <c r="U2762" t="s"/>
      <c r="V2762" t="s">
        <v>83</v>
      </c>
      <c r="W2762" t="s">
        <v>84</v>
      </c>
      <c r="X2762" t="s"/>
      <c r="Y2762" t="s">
        <v>85</v>
      </c>
      <c r="Z2762">
        <f>HYPERLINK("https://hotelmonitor-cachepage.eclerx.com/savepage/tk_15439014917828846_sr_2151.html","info")</f>
        <v/>
      </c>
      <c r="AA2762" t="n">
        <v>173847</v>
      </c>
      <c r="AB2762" t="s"/>
      <c r="AC2762" t="s"/>
      <c r="AD2762" t="s">
        <v>86</v>
      </c>
      <c r="AE2762" t="s"/>
      <c r="AF2762" t="s"/>
      <c r="AG2762" t="s"/>
      <c r="AH2762" t="s"/>
      <c r="AI2762" t="s"/>
      <c r="AJ2762" t="s"/>
      <c r="AK2762" t="s">
        <v>87</v>
      </c>
      <c r="AL2762" t="s"/>
      <c r="AM2762" t="s"/>
      <c r="AN2762" t="s">
        <v>87</v>
      </c>
      <c r="AO2762" t="s"/>
      <c r="AP2762" t="n">
        <v>24</v>
      </c>
      <c r="AQ2762" t="s">
        <v>88</v>
      </c>
      <c r="AR2762" t="s">
        <v>89</v>
      </c>
      <c r="AS2762" t="s"/>
      <c r="AT2762" t="s">
        <v>90</v>
      </c>
      <c r="AU2762" t="s"/>
      <c r="AV2762" t="s"/>
      <c r="AW2762" t="s"/>
      <c r="AX2762" t="s"/>
      <c r="AY2762" t="n">
        <v>2311986</v>
      </c>
      <c r="AZ2762" t="s">
        <v>896</v>
      </c>
      <c r="BA2762" t="s"/>
      <c r="BB2762" t="n">
        <v>96905</v>
      </c>
      <c r="BC2762" t="n">
        <v>9.983632564544701</v>
      </c>
      <c r="BD2762" t="n">
        <v>53.556297782236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92</v>
      </c>
    </row>
    <row r="2763" spans="1:70">
      <c r="A2763" t="s">
        <v>97</v>
      </c>
      <c r="B2763" t="s">
        <v>71</v>
      </c>
      <c r="C2763" t="s">
        <v>98</v>
      </c>
      <c r="D2763" t="n">
        <v>2</v>
      </c>
      <c r="E2763" t="s">
        <v>895</v>
      </c>
      <c r="F2763" t="n">
        <v>2028103</v>
      </c>
      <c r="G2763" t="s">
        <v>74</v>
      </c>
      <c r="H2763" t="s">
        <v>75</v>
      </c>
      <c r="I2763" t="s"/>
      <c r="J2763" t="s">
        <v>74</v>
      </c>
      <c r="K2763" t="n">
        <v>211</v>
      </c>
      <c r="L2763" t="s">
        <v>76</v>
      </c>
      <c r="M2763" t="s"/>
      <c r="N2763" t="s">
        <v>434</v>
      </c>
      <c r="O2763" t="s">
        <v>78</v>
      </c>
      <c r="P2763" t="s">
        <v>895</v>
      </c>
      <c r="Q2763" t="s"/>
      <c r="R2763" t="s">
        <v>80</v>
      </c>
      <c r="S2763" t="s">
        <v>493</v>
      </c>
      <c r="T2763" t="s">
        <v>82</v>
      </c>
      <c r="U2763" t="s"/>
      <c r="V2763" t="s">
        <v>83</v>
      </c>
      <c r="W2763" t="s">
        <v>94</v>
      </c>
      <c r="X2763" t="s"/>
      <c r="Y2763" t="s">
        <v>85</v>
      </c>
      <c r="Z2763">
        <f>HYPERLINK("https://hotelmonitor-cachepage.eclerx.com/savepage/tk_15439014917828846_sr_2151.html","info")</f>
        <v/>
      </c>
      <c r="AA2763" t="n">
        <v>173847</v>
      </c>
      <c r="AB2763" t="s"/>
      <c r="AC2763" t="s"/>
      <c r="AD2763" t="s">
        <v>86</v>
      </c>
      <c r="AE2763" t="s"/>
      <c r="AF2763" t="s"/>
      <c r="AG2763" t="s"/>
      <c r="AH2763" t="s"/>
      <c r="AI2763" t="s"/>
      <c r="AJ2763" t="s"/>
      <c r="AK2763" t="s">
        <v>87</v>
      </c>
      <c r="AL2763" t="s"/>
      <c r="AM2763" t="s"/>
      <c r="AN2763" t="s">
        <v>87</v>
      </c>
      <c r="AO2763" t="s"/>
      <c r="AP2763" t="n">
        <v>24</v>
      </c>
      <c r="AQ2763" t="s">
        <v>88</v>
      </c>
      <c r="AR2763" t="s">
        <v>121</v>
      </c>
      <c r="AS2763" t="s"/>
      <c r="AT2763" t="s">
        <v>90</v>
      </c>
      <c r="AU2763" t="s"/>
      <c r="AV2763" t="s"/>
      <c r="AW2763" t="s"/>
      <c r="AX2763" t="s"/>
      <c r="AY2763" t="n">
        <v>2311986</v>
      </c>
      <c r="AZ2763" t="s">
        <v>896</v>
      </c>
      <c r="BA2763" t="s"/>
      <c r="BB2763" t="n">
        <v>96905</v>
      </c>
      <c r="BC2763" t="n">
        <v>9.983632564544701</v>
      </c>
      <c r="BD2763" t="n">
        <v>53.556297782236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92</v>
      </c>
    </row>
    <row r="2764" spans="1:70">
      <c r="A2764" t="s">
        <v>97</v>
      </c>
      <c r="B2764" t="s">
        <v>71</v>
      </c>
      <c r="C2764" t="s">
        <v>98</v>
      </c>
      <c r="D2764" t="n">
        <v>2</v>
      </c>
      <c r="E2764" t="s">
        <v>895</v>
      </c>
      <c r="F2764" t="n">
        <v>2028103</v>
      </c>
      <c r="G2764" t="s">
        <v>74</v>
      </c>
      <c r="H2764" t="s">
        <v>75</v>
      </c>
      <c r="I2764" t="s"/>
      <c r="J2764" t="s">
        <v>74</v>
      </c>
      <c r="K2764" t="n">
        <v>216</v>
      </c>
      <c r="L2764" t="s">
        <v>76</v>
      </c>
      <c r="M2764" t="s"/>
      <c r="N2764" t="s">
        <v>434</v>
      </c>
      <c r="O2764" t="s">
        <v>78</v>
      </c>
      <c r="P2764" t="s">
        <v>895</v>
      </c>
      <c r="Q2764" t="s"/>
      <c r="R2764" t="s">
        <v>80</v>
      </c>
      <c r="S2764" t="s">
        <v>819</v>
      </c>
      <c r="T2764" t="s">
        <v>82</v>
      </c>
      <c r="U2764" t="s"/>
      <c r="V2764" t="s">
        <v>83</v>
      </c>
      <c r="W2764" t="s">
        <v>94</v>
      </c>
      <c r="X2764" t="s"/>
      <c r="Y2764" t="s">
        <v>85</v>
      </c>
      <c r="Z2764">
        <f>HYPERLINK("https://hotelmonitor-cachepage.eclerx.com/savepage/tk_15439014917828846_sr_2151.html","info")</f>
        <v/>
      </c>
      <c r="AA2764" t="n">
        <v>173847</v>
      </c>
      <c r="AB2764" t="s"/>
      <c r="AC2764" t="s"/>
      <c r="AD2764" t="s">
        <v>86</v>
      </c>
      <c r="AE2764" t="s"/>
      <c r="AF2764" t="s"/>
      <c r="AG2764" t="s"/>
      <c r="AH2764" t="s"/>
      <c r="AI2764" t="s"/>
      <c r="AJ2764" t="s"/>
      <c r="AK2764" t="s">
        <v>87</v>
      </c>
      <c r="AL2764" t="s"/>
      <c r="AM2764" t="s"/>
      <c r="AN2764" t="s">
        <v>87</v>
      </c>
      <c r="AO2764" t="s"/>
      <c r="AP2764" t="n">
        <v>24</v>
      </c>
      <c r="AQ2764" t="s">
        <v>88</v>
      </c>
      <c r="AR2764" t="s">
        <v>96</v>
      </c>
      <c r="AS2764" t="s"/>
      <c r="AT2764" t="s">
        <v>90</v>
      </c>
      <c r="AU2764" t="s"/>
      <c r="AV2764" t="s"/>
      <c r="AW2764" t="s"/>
      <c r="AX2764" t="s"/>
      <c r="AY2764" t="n">
        <v>2311986</v>
      </c>
      <c r="AZ2764" t="s">
        <v>896</v>
      </c>
      <c r="BA2764" t="s"/>
      <c r="BB2764" t="n">
        <v>96905</v>
      </c>
      <c r="BC2764" t="n">
        <v>9.983632564544701</v>
      </c>
      <c r="BD2764" t="n">
        <v>53.556297782236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92</v>
      </c>
    </row>
    <row r="2765" spans="1:70">
      <c r="A2765" t="s">
        <v>97</v>
      </c>
      <c r="B2765" t="s">
        <v>71</v>
      </c>
      <c r="C2765" t="s">
        <v>98</v>
      </c>
      <c r="D2765" t="n">
        <v>2</v>
      </c>
      <c r="E2765" t="s">
        <v>895</v>
      </c>
      <c r="F2765" t="n">
        <v>2028103</v>
      </c>
      <c r="G2765" t="s">
        <v>74</v>
      </c>
      <c r="H2765" t="s">
        <v>75</v>
      </c>
      <c r="I2765" t="s"/>
      <c r="J2765" t="s">
        <v>74</v>
      </c>
      <c r="K2765" t="n">
        <v>219</v>
      </c>
      <c r="L2765" t="s">
        <v>76</v>
      </c>
      <c r="M2765" t="s"/>
      <c r="N2765" t="s">
        <v>789</v>
      </c>
      <c r="O2765" t="s">
        <v>78</v>
      </c>
      <c r="P2765" t="s">
        <v>895</v>
      </c>
      <c r="Q2765" t="s"/>
      <c r="R2765" t="s">
        <v>80</v>
      </c>
      <c r="S2765" t="s">
        <v>202</v>
      </c>
      <c r="T2765" t="s">
        <v>82</v>
      </c>
      <c r="U2765" t="s"/>
      <c r="V2765" t="s">
        <v>83</v>
      </c>
      <c r="W2765" t="s">
        <v>84</v>
      </c>
      <c r="X2765" t="s"/>
      <c r="Y2765" t="s">
        <v>85</v>
      </c>
      <c r="Z2765">
        <f>HYPERLINK("https://hotelmonitor-cachepage.eclerx.com/savepage/tk_15439014917828846_sr_2151.html","info")</f>
        <v/>
      </c>
      <c r="AA2765" t="n">
        <v>173847</v>
      </c>
      <c r="AB2765" t="s"/>
      <c r="AC2765" t="s"/>
      <c r="AD2765" t="s">
        <v>86</v>
      </c>
      <c r="AE2765" t="s"/>
      <c r="AF2765" t="s"/>
      <c r="AG2765" t="s"/>
      <c r="AH2765" t="s"/>
      <c r="AI2765" t="s"/>
      <c r="AJ2765" t="s"/>
      <c r="AK2765" t="s">
        <v>87</v>
      </c>
      <c r="AL2765" t="s"/>
      <c r="AM2765" t="s"/>
      <c r="AN2765" t="s">
        <v>87</v>
      </c>
      <c r="AO2765" t="s"/>
      <c r="AP2765" t="n">
        <v>24</v>
      </c>
      <c r="AQ2765" t="s">
        <v>88</v>
      </c>
      <c r="AR2765" t="s">
        <v>121</v>
      </c>
      <c r="AS2765" t="s"/>
      <c r="AT2765" t="s">
        <v>90</v>
      </c>
      <c r="AU2765" t="s"/>
      <c r="AV2765" t="s"/>
      <c r="AW2765" t="s"/>
      <c r="AX2765" t="s"/>
      <c r="AY2765" t="n">
        <v>2311986</v>
      </c>
      <c r="AZ2765" t="s">
        <v>896</v>
      </c>
      <c r="BA2765" t="s"/>
      <c r="BB2765" t="n">
        <v>96905</v>
      </c>
      <c r="BC2765" t="n">
        <v>9.983632564544701</v>
      </c>
      <c r="BD2765" t="n">
        <v>53.556297782236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92</v>
      </c>
    </row>
    <row r="2766" spans="1:70">
      <c r="A2766" t="s">
        <v>97</v>
      </c>
      <c r="B2766" t="s">
        <v>71</v>
      </c>
      <c r="C2766" t="s">
        <v>98</v>
      </c>
      <c r="D2766" t="n">
        <v>2</v>
      </c>
      <c r="E2766" t="s">
        <v>895</v>
      </c>
      <c r="F2766" t="n">
        <v>2028103</v>
      </c>
      <c r="G2766" t="s">
        <v>74</v>
      </c>
      <c r="H2766" t="s">
        <v>75</v>
      </c>
      <c r="I2766" t="s"/>
      <c r="J2766" t="s">
        <v>74</v>
      </c>
      <c r="K2766" t="n">
        <v>220</v>
      </c>
      <c r="L2766" t="s">
        <v>76</v>
      </c>
      <c r="M2766" t="s"/>
      <c r="N2766" t="s">
        <v>899</v>
      </c>
      <c r="O2766" t="s">
        <v>78</v>
      </c>
      <c r="P2766" t="s">
        <v>895</v>
      </c>
      <c r="Q2766" t="s"/>
      <c r="R2766" t="s">
        <v>80</v>
      </c>
      <c r="S2766" t="s">
        <v>204</v>
      </c>
      <c r="T2766" t="s">
        <v>82</v>
      </c>
      <c r="U2766" t="s"/>
      <c r="V2766" t="s">
        <v>83</v>
      </c>
      <c r="W2766" t="s">
        <v>84</v>
      </c>
      <c r="X2766" t="s"/>
      <c r="Y2766" t="s">
        <v>85</v>
      </c>
      <c r="Z2766">
        <f>HYPERLINK("https://hotelmonitor-cachepage.eclerx.com/savepage/tk_15439014917828846_sr_2151.html","info")</f>
        <v/>
      </c>
      <c r="AA2766" t="n">
        <v>173847</v>
      </c>
      <c r="AB2766" t="s"/>
      <c r="AC2766" t="s"/>
      <c r="AD2766" t="s">
        <v>86</v>
      </c>
      <c r="AE2766" t="s"/>
      <c r="AF2766" t="s"/>
      <c r="AG2766" t="s"/>
      <c r="AH2766" t="s"/>
      <c r="AI2766" t="s"/>
      <c r="AJ2766" t="s"/>
      <c r="AK2766" t="s">
        <v>87</v>
      </c>
      <c r="AL2766" t="s"/>
      <c r="AM2766" t="s"/>
      <c r="AN2766" t="s">
        <v>87</v>
      </c>
      <c r="AO2766" t="s"/>
      <c r="AP2766" t="n">
        <v>24</v>
      </c>
      <c r="AQ2766" t="s">
        <v>88</v>
      </c>
      <c r="AR2766" t="s">
        <v>119</v>
      </c>
      <c r="AS2766" t="s"/>
      <c r="AT2766" t="s">
        <v>90</v>
      </c>
      <c r="AU2766" t="s"/>
      <c r="AV2766" t="s"/>
      <c r="AW2766" t="s"/>
      <c r="AX2766" t="s"/>
      <c r="AY2766" t="n">
        <v>2311986</v>
      </c>
      <c r="AZ2766" t="s">
        <v>896</v>
      </c>
      <c r="BA2766" t="s"/>
      <c r="BB2766" t="n">
        <v>96905</v>
      </c>
      <c r="BC2766" t="n">
        <v>9.983632564544701</v>
      </c>
      <c r="BD2766" t="n">
        <v>53.556297782236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92</v>
      </c>
    </row>
    <row r="2767" spans="1:70">
      <c r="A2767" t="s">
        <v>97</v>
      </c>
      <c r="B2767" t="s">
        <v>71</v>
      </c>
      <c r="C2767" t="s">
        <v>98</v>
      </c>
      <c r="D2767" t="n">
        <v>2</v>
      </c>
      <c r="E2767" t="s">
        <v>895</v>
      </c>
      <c r="F2767" t="n">
        <v>2028103</v>
      </c>
      <c r="G2767" t="s">
        <v>74</v>
      </c>
      <c r="H2767" t="s">
        <v>75</v>
      </c>
      <c r="I2767" t="s"/>
      <c r="J2767" t="s">
        <v>74</v>
      </c>
      <c r="K2767" t="n">
        <v>220</v>
      </c>
      <c r="L2767" t="s">
        <v>76</v>
      </c>
      <c r="M2767" t="s"/>
      <c r="N2767" t="s">
        <v>899</v>
      </c>
      <c r="O2767" t="s">
        <v>78</v>
      </c>
      <c r="P2767" t="s">
        <v>895</v>
      </c>
      <c r="Q2767" t="s"/>
      <c r="R2767" t="s">
        <v>80</v>
      </c>
      <c r="S2767" t="s">
        <v>204</v>
      </c>
      <c r="T2767" t="s">
        <v>82</v>
      </c>
      <c r="U2767" t="s"/>
      <c r="V2767" t="s">
        <v>83</v>
      </c>
      <c r="W2767" t="s">
        <v>84</v>
      </c>
      <c r="X2767" t="s"/>
      <c r="Y2767" t="s">
        <v>85</v>
      </c>
      <c r="Z2767">
        <f>HYPERLINK("https://hotelmonitor-cachepage.eclerx.com/savepage/tk_15439014917828846_sr_2151.html","info")</f>
        <v/>
      </c>
      <c r="AA2767" t="n">
        <v>173847</v>
      </c>
      <c r="AB2767" t="s"/>
      <c r="AC2767" t="s"/>
      <c r="AD2767" t="s">
        <v>86</v>
      </c>
      <c r="AE2767" t="s"/>
      <c r="AF2767" t="s"/>
      <c r="AG2767" t="s"/>
      <c r="AH2767" t="s"/>
      <c r="AI2767" t="s"/>
      <c r="AJ2767" t="s"/>
      <c r="AK2767" t="s">
        <v>87</v>
      </c>
      <c r="AL2767" t="s"/>
      <c r="AM2767" t="s"/>
      <c r="AN2767" t="s">
        <v>87</v>
      </c>
      <c r="AO2767" t="s"/>
      <c r="AP2767" t="n">
        <v>24</v>
      </c>
      <c r="AQ2767" t="s">
        <v>88</v>
      </c>
      <c r="AR2767" t="s">
        <v>140</v>
      </c>
      <c r="AS2767" t="s"/>
      <c r="AT2767" t="s">
        <v>90</v>
      </c>
      <c r="AU2767" t="s"/>
      <c r="AV2767" t="s"/>
      <c r="AW2767" t="s"/>
      <c r="AX2767" t="s"/>
      <c r="AY2767" t="n">
        <v>2311986</v>
      </c>
      <c r="AZ2767" t="s">
        <v>896</v>
      </c>
      <c r="BA2767" t="s"/>
      <c r="BB2767" t="n">
        <v>96905</v>
      </c>
      <c r="BC2767" t="n">
        <v>9.983632564544701</v>
      </c>
      <c r="BD2767" t="n">
        <v>53.556297782236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92</v>
      </c>
    </row>
    <row r="2768" spans="1:70">
      <c r="A2768" t="s">
        <v>97</v>
      </c>
      <c r="B2768" t="s">
        <v>71</v>
      </c>
      <c r="C2768" t="s">
        <v>98</v>
      </c>
      <c r="D2768" t="n">
        <v>2</v>
      </c>
      <c r="E2768" t="s">
        <v>895</v>
      </c>
      <c r="F2768" t="n">
        <v>2028103</v>
      </c>
      <c r="G2768" t="s">
        <v>74</v>
      </c>
      <c r="H2768" t="s">
        <v>75</v>
      </c>
      <c r="I2768" t="s"/>
      <c r="J2768" t="s">
        <v>74</v>
      </c>
      <c r="K2768" t="n">
        <v>220</v>
      </c>
      <c r="L2768" t="s">
        <v>76</v>
      </c>
      <c r="M2768" t="s"/>
      <c r="N2768" t="s">
        <v>900</v>
      </c>
      <c r="O2768" t="s">
        <v>78</v>
      </c>
      <c r="P2768" t="s">
        <v>895</v>
      </c>
      <c r="Q2768" t="s"/>
      <c r="R2768" t="s">
        <v>80</v>
      </c>
      <c r="S2768" t="s">
        <v>204</v>
      </c>
      <c r="T2768" t="s">
        <v>82</v>
      </c>
      <c r="U2768" t="s"/>
      <c r="V2768" t="s">
        <v>83</v>
      </c>
      <c r="W2768" t="s">
        <v>84</v>
      </c>
      <c r="X2768" t="s"/>
      <c r="Y2768" t="s">
        <v>85</v>
      </c>
      <c r="Z2768">
        <f>HYPERLINK("https://hotelmonitor-cachepage.eclerx.com/savepage/tk_15439014917828846_sr_2151.html","info")</f>
        <v/>
      </c>
      <c r="AA2768" t="n">
        <v>173847</v>
      </c>
      <c r="AB2768" t="s"/>
      <c r="AC2768" t="s"/>
      <c r="AD2768" t="s">
        <v>86</v>
      </c>
      <c r="AE2768" t="s"/>
      <c r="AF2768" t="s"/>
      <c r="AG2768" t="s"/>
      <c r="AH2768" t="s"/>
      <c r="AI2768" t="s"/>
      <c r="AJ2768" t="s"/>
      <c r="AK2768" t="s">
        <v>87</v>
      </c>
      <c r="AL2768" t="s"/>
      <c r="AM2768" t="s"/>
      <c r="AN2768" t="s">
        <v>87</v>
      </c>
      <c r="AO2768" t="s"/>
      <c r="AP2768" t="n">
        <v>24</v>
      </c>
      <c r="AQ2768" t="s">
        <v>88</v>
      </c>
      <c r="AR2768" t="s">
        <v>89</v>
      </c>
      <c r="AS2768" t="s"/>
      <c r="AT2768" t="s">
        <v>90</v>
      </c>
      <c r="AU2768" t="s"/>
      <c r="AV2768" t="s"/>
      <c r="AW2768" t="s"/>
      <c r="AX2768" t="s"/>
      <c r="AY2768" t="n">
        <v>2311986</v>
      </c>
      <c r="AZ2768" t="s">
        <v>896</v>
      </c>
      <c r="BA2768" t="s"/>
      <c r="BB2768" t="n">
        <v>96905</v>
      </c>
      <c r="BC2768" t="n">
        <v>9.983632564544701</v>
      </c>
      <c r="BD2768" t="n">
        <v>53.556297782236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92</v>
      </c>
    </row>
    <row r="2769" spans="1:70">
      <c r="A2769" t="s">
        <v>97</v>
      </c>
      <c r="B2769" t="s">
        <v>71</v>
      </c>
      <c r="C2769" t="s">
        <v>98</v>
      </c>
      <c r="D2769" t="n">
        <v>2</v>
      </c>
      <c r="E2769" t="s">
        <v>895</v>
      </c>
      <c r="F2769" t="n">
        <v>2028103</v>
      </c>
      <c r="G2769" t="s">
        <v>74</v>
      </c>
      <c r="H2769" t="s">
        <v>75</v>
      </c>
      <c r="I2769" t="s"/>
      <c r="J2769" t="s">
        <v>74</v>
      </c>
      <c r="K2769" t="n">
        <v>222</v>
      </c>
      <c r="L2769" t="s">
        <v>76</v>
      </c>
      <c r="M2769" t="s"/>
      <c r="N2769" t="s">
        <v>184</v>
      </c>
      <c r="O2769" t="s">
        <v>78</v>
      </c>
      <c r="P2769" t="s">
        <v>895</v>
      </c>
      <c r="Q2769" t="s"/>
      <c r="R2769" t="s">
        <v>80</v>
      </c>
      <c r="S2769" t="s">
        <v>393</v>
      </c>
      <c r="T2769" t="s">
        <v>82</v>
      </c>
      <c r="U2769" t="s"/>
      <c r="V2769" t="s">
        <v>83</v>
      </c>
      <c r="W2769" t="s">
        <v>84</v>
      </c>
      <c r="X2769" t="s"/>
      <c r="Y2769" t="s">
        <v>85</v>
      </c>
      <c r="Z2769">
        <f>HYPERLINK("https://hotelmonitor-cachepage.eclerx.com/savepage/tk_15439014917828846_sr_2151.html","info")</f>
        <v/>
      </c>
      <c r="AA2769" t="n">
        <v>173847</v>
      </c>
      <c r="AB2769" t="s"/>
      <c r="AC2769" t="s"/>
      <c r="AD2769" t="s">
        <v>86</v>
      </c>
      <c r="AE2769" t="s"/>
      <c r="AF2769" t="s"/>
      <c r="AG2769" t="s"/>
      <c r="AH2769" t="s"/>
      <c r="AI2769" t="s"/>
      <c r="AJ2769" t="s"/>
      <c r="AK2769" t="s">
        <v>87</v>
      </c>
      <c r="AL2769" t="s"/>
      <c r="AM2769" t="s"/>
      <c r="AN2769" t="s">
        <v>87</v>
      </c>
      <c r="AO2769" t="s"/>
      <c r="AP2769" t="n">
        <v>24</v>
      </c>
      <c r="AQ2769" t="s">
        <v>88</v>
      </c>
      <c r="AR2769" t="s">
        <v>103</v>
      </c>
      <c r="AS2769" t="s"/>
      <c r="AT2769" t="s">
        <v>90</v>
      </c>
      <c r="AU2769" t="s"/>
      <c r="AV2769" t="s"/>
      <c r="AW2769" t="s"/>
      <c r="AX2769" t="s"/>
      <c r="AY2769" t="n">
        <v>2311986</v>
      </c>
      <c r="AZ2769" t="s">
        <v>896</v>
      </c>
      <c r="BA2769" t="s"/>
      <c r="BB2769" t="n">
        <v>96905</v>
      </c>
      <c r="BC2769" t="n">
        <v>9.983632564544701</v>
      </c>
      <c r="BD2769" t="n">
        <v>53.556297782236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92</v>
      </c>
    </row>
    <row r="2770" spans="1:70">
      <c r="A2770" t="s">
        <v>97</v>
      </c>
      <c r="B2770" t="s">
        <v>71</v>
      </c>
      <c r="C2770" t="s">
        <v>98</v>
      </c>
      <c r="D2770" t="n">
        <v>2</v>
      </c>
      <c r="E2770" t="s">
        <v>895</v>
      </c>
      <c r="F2770" t="n">
        <v>2028103</v>
      </c>
      <c r="G2770" t="s">
        <v>74</v>
      </c>
      <c r="H2770" t="s">
        <v>75</v>
      </c>
      <c r="I2770" t="s"/>
      <c r="J2770" t="s">
        <v>74</v>
      </c>
      <c r="K2770" t="n">
        <v>224</v>
      </c>
      <c r="L2770" t="s">
        <v>76</v>
      </c>
      <c r="M2770" t="s"/>
      <c r="N2770" t="s">
        <v>792</v>
      </c>
      <c r="O2770" t="s">
        <v>78</v>
      </c>
      <c r="P2770" t="s">
        <v>895</v>
      </c>
      <c r="Q2770" t="s"/>
      <c r="R2770" t="s">
        <v>80</v>
      </c>
      <c r="S2770" t="s">
        <v>206</v>
      </c>
      <c r="T2770" t="s">
        <v>82</v>
      </c>
      <c r="U2770" t="s"/>
      <c r="V2770" t="s">
        <v>83</v>
      </c>
      <c r="W2770" t="s">
        <v>84</v>
      </c>
      <c r="X2770" t="s"/>
      <c r="Y2770" t="s">
        <v>85</v>
      </c>
      <c r="Z2770">
        <f>HYPERLINK("https://hotelmonitor-cachepage.eclerx.com/savepage/tk_15439014917828846_sr_2151.html","info")</f>
        <v/>
      </c>
      <c r="AA2770" t="n">
        <v>173847</v>
      </c>
      <c r="AB2770" t="s"/>
      <c r="AC2770" t="s"/>
      <c r="AD2770" t="s">
        <v>86</v>
      </c>
      <c r="AE2770" t="s"/>
      <c r="AF2770" t="s"/>
      <c r="AG2770" t="s"/>
      <c r="AH2770" t="s"/>
      <c r="AI2770" t="s"/>
      <c r="AJ2770" t="s"/>
      <c r="AK2770" t="s">
        <v>87</v>
      </c>
      <c r="AL2770" t="s"/>
      <c r="AM2770" t="s"/>
      <c r="AN2770" t="s">
        <v>87</v>
      </c>
      <c r="AO2770" t="s"/>
      <c r="AP2770" t="n">
        <v>24</v>
      </c>
      <c r="AQ2770" t="s">
        <v>88</v>
      </c>
      <c r="AR2770" t="s">
        <v>121</v>
      </c>
      <c r="AS2770" t="s"/>
      <c r="AT2770" t="s">
        <v>90</v>
      </c>
      <c r="AU2770" t="s"/>
      <c r="AV2770" t="s"/>
      <c r="AW2770" t="s"/>
      <c r="AX2770" t="s"/>
      <c r="AY2770" t="n">
        <v>2311986</v>
      </c>
      <c r="AZ2770" t="s">
        <v>896</v>
      </c>
      <c r="BA2770" t="s"/>
      <c r="BB2770" t="n">
        <v>96905</v>
      </c>
      <c r="BC2770" t="n">
        <v>9.983632564544701</v>
      </c>
      <c r="BD2770" t="n">
        <v>53.556297782236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92</v>
      </c>
    </row>
    <row r="2771" spans="1:70">
      <c r="A2771" t="s">
        <v>97</v>
      </c>
      <c r="B2771" t="s">
        <v>71</v>
      </c>
      <c r="C2771" t="s">
        <v>98</v>
      </c>
      <c r="D2771" t="n">
        <v>2</v>
      </c>
      <c r="E2771" t="s">
        <v>895</v>
      </c>
      <c r="F2771" t="n">
        <v>2028103</v>
      </c>
      <c r="G2771" t="s">
        <v>74</v>
      </c>
      <c r="H2771" t="s">
        <v>75</v>
      </c>
      <c r="I2771" t="s"/>
      <c r="J2771" t="s">
        <v>74</v>
      </c>
      <c r="K2771" t="n">
        <v>226</v>
      </c>
      <c r="L2771" t="s">
        <v>76</v>
      </c>
      <c r="M2771" t="s"/>
      <c r="N2771" t="s">
        <v>905</v>
      </c>
      <c r="O2771" t="s">
        <v>78</v>
      </c>
      <c r="P2771" t="s">
        <v>895</v>
      </c>
      <c r="Q2771" t="s"/>
      <c r="R2771" t="s">
        <v>80</v>
      </c>
      <c r="S2771" t="s">
        <v>207</v>
      </c>
      <c r="T2771" t="s">
        <v>82</v>
      </c>
      <c r="U2771" t="s"/>
      <c r="V2771" t="s">
        <v>83</v>
      </c>
      <c r="W2771" t="s">
        <v>84</v>
      </c>
      <c r="X2771" t="s"/>
      <c r="Y2771" t="s">
        <v>85</v>
      </c>
      <c r="Z2771">
        <f>HYPERLINK("https://hotelmonitor-cachepage.eclerx.com/savepage/tk_15439014917828846_sr_2151.html","info")</f>
        <v/>
      </c>
      <c r="AA2771" t="n">
        <v>173847</v>
      </c>
      <c r="AB2771" t="s"/>
      <c r="AC2771" t="s"/>
      <c r="AD2771" t="s">
        <v>86</v>
      </c>
      <c r="AE2771" t="s"/>
      <c r="AF2771" t="s"/>
      <c r="AG2771" t="s"/>
      <c r="AH2771" t="s"/>
      <c r="AI2771" t="s"/>
      <c r="AJ2771" t="s"/>
      <c r="AK2771" t="s">
        <v>87</v>
      </c>
      <c r="AL2771" t="s"/>
      <c r="AM2771" t="s"/>
      <c r="AN2771" t="s">
        <v>87</v>
      </c>
      <c r="AO2771" t="s"/>
      <c r="AP2771" t="n">
        <v>24</v>
      </c>
      <c r="AQ2771" t="s">
        <v>88</v>
      </c>
      <c r="AR2771" t="s">
        <v>103</v>
      </c>
      <c r="AS2771" t="s"/>
      <c r="AT2771" t="s">
        <v>90</v>
      </c>
      <c r="AU2771" t="s"/>
      <c r="AV2771" t="s"/>
      <c r="AW2771" t="s"/>
      <c r="AX2771" t="s"/>
      <c r="AY2771" t="n">
        <v>2311986</v>
      </c>
      <c r="AZ2771" t="s">
        <v>896</v>
      </c>
      <c r="BA2771" t="s"/>
      <c r="BB2771" t="n">
        <v>96905</v>
      </c>
      <c r="BC2771" t="n">
        <v>9.983632564544701</v>
      </c>
      <c r="BD2771" t="n">
        <v>53.556297782236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92</v>
      </c>
    </row>
    <row r="2772" spans="1:70">
      <c r="A2772" t="s">
        <v>97</v>
      </c>
      <c r="B2772" t="s">
        <v>71</v>
      </c>
      <c r="C2772" t="s">
        <v>98</v>
      </c>
      <c r="D2772" t="n">
        <v>2</v>
      </c>
      <c r="E2772" t="s">
        <v>895</v>
      </c>
      <c r="F2772" t="n">
        <v>2028103</v>
      </c>
      <c r="G2772" t="s">
        <v>74</v>
      </c>
      <c r="H2772" t="s">
        <v>75</v>
      </c>
      <c r="I2772" t="s"/>
      <c r="J2772" t="s">
        <v>74</v>
      </c>
      <c r="K2772" t="n">
        <v>226</v>
      </c>
      <c r="L2772" t="s">
        <v>76</v>
      </c>
      <c r="M2772" t="s"/>
      <c r="N2772" t="s">
        <v>203</v>
      </c>
      <c r="O2772" t="s">
        <v>78</v>
      </c>
      <c r="P2772" t="s">
        <v>895</v>
      </c>
      <c r="Q2772" t="s"/>
      <c r="R2772" t="s">
        <v>80</v>
      </c>
      <c r="S2772" t="s">
        <v>207</v>
      </c>
      <c r="T2772" t="s">
        <v>82</v>
      </c>
      <c r="U2772" t="s"/>
      <c r="V2772" t="s">
        <v>83</v>
      </c>
      <c r="W2772" t="s">
        <v>84</v>
      </c>
      <c r="X2772" t="s"/>
      <c r="Y2772" t="s">
        <v>85</v>
      </c>
      <c r="Z2772">
        <f>HYPERLINK("https://hotelmonitor-cachepage.eclerx.com/savepage/tk_15439014917828846_sr_2151.html","info")</f>
        <v/>
      </c>
      <c r="AA2772" t="n">
        <v>173847</v>
      </c>
      <c r="AB2772" t="s"/>
      <c r="AC2772" t="s"/>
      <c r="AD2772" t="s">
        <v>86</v>
      </c>
      <c r="AE2772" t="s"/>
      <c r="AF2772" t="s"/>
      <c r="AG2772" t="s"/>
      <c r="AH2772" t="s"/>
      <c r="AI2772" t="s"/>
      <c r="AJ2772" t="s"/>
      <c r="AK2772" t="s">
        <v>87</v>
      </c>
      <c r="AL2772" t="s"/>
      <c r="AM2772" t="s"/>
      <c r="AN2772" t="s">
        <v>87</v>
      </c>
      <c r="AO2772" t="s"/>
      <c r="AP2772" t="n">
        <v>24</v>
      </c>
      <c r="AQ2772" t="s">
        <v>88</v>
      </c>
      <c r="AR2772" t="s">
        <v>89</v>
      </c>
      <c r="AS2772" t="s"/>
      <c r="AT2772" t="s">
        <v>90</v>
      </c>
      <c r="AU2772" t="s"/>
      <c r="AV2772" t="s"/>
      <c r="AW2772" t="s"/>
      <c r="AX2772" t="s"/>
      <c r="AY2772" t="n">
        <v>2311986</v>
      </c>
      <c r="AZ2772" t="s">
        <v>896</v>
      </c>
      <c r="BA2772" t="s"/>
      <c r="BB2772" t="n">
        <v>96905</v>
      </c>
      <c r="BC2772" t="n">
        <v>9.983632564544701</v>
      </c>
      <c r="BD2772" t="n">
        <v>53.556297782236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92</v>
      </c>
    </row>
    <row r="2773" spans="1:70">
      <c r="A2773" t="s">
        <v>97</v>
      </c>
      <c r="B2773" t="s">
        <v>71</v>
      </c>
      <c r="C2773" t="s">
        <v>98</v>
      </c>
      <c r="D2773" t="n">
        <v>2</v>
      </c>
      <c r="E2773" t="s">
        <v>895</v>
      </c>
      <c r="F2773" t="n">
        <v>2028103</v>
      </c>
      <c r="G2773" t="s">
        <v>74</v>
      </c>
      <c r="H2773" t="s">
        <v>75</v>
      </c>
      <c r="I2773" t="s"/>
      <c r="J2773" t="s">
        <v>74</v>
      </c>
      <c r="K2773" t="n">
        <v>231</v>
      </c>
      <c r="L2773" t="s">
        <v>76</v>
      </c>
      <c r="M2773" t="s"/>
      <c r="N2773" t="s">
        <v>792</v>
      </c>
      <c r="O2773" t="s">
        <v>78</v>
      </c>
      <c r="P2773" t="s">
        <v>895</v>
      </c>
      <c r="Q2773" t="s"/>
      <c r="R2773" t="s">
        <v>80</v>
      </c>
      <c r="S2773" t="s">
        <v>209</v>
      </c>
      <c r="T2773" t="s">
        <v>82</v>
      </c>
      <c r="U2773" t="s"/>
      <c r="V2773" t="s">
        <v>83</v>
      </c>
      <c r="W2773" t="s">
        <v>84</v>
      </c>
      <c r="X2773" t="s"/>
      <c r="Y2773" t="s">
        <v>85</v>
      </c>
      <c r="Z2773">
        <f>HYPERLINK("https://hotelmonitor-cachepage.eclerx.com/savepage/tk_15439014917828846_sr_2151.html","info")</f>
        <v/>
      </c>
      <c r="AA2773" t="n">
        <v>173847</v>
      </c>
      <c r="AB2773" t="s"/>
      <c r="AC2773" t="s"/>
      <c r="AD2773" t="s">
        <v>86</v>
      </c>
      <c r="AE2773" t="s"/>
      <c r="AF2773" t="s"/>
      <c r="AG2773" t="s"/>
      <c r="AH2773" t="s"/>
      <c r="AI2773" t="s"/>
      <c r="AJ2773" t="s"/>
      <c r="AK2773" t="s">
        <v>87</v>
      </c>
      <c r="AL2773" t="s"/>
      <c r="AM2773" t="s"/>
      <c r="AN2773" t="s">
        <v>87</v>
      </c>
      <c r="AO2773" t="s"/>
      <c r="AP2773" t="n">
        <v>24</v>
      </c>
      <c r="AQ2773" t="s">
        <v>88</v>
      </c>
      <c r="AR2773" t="s">
        <v>89</v>
      </c>
      <c r="AS2773" t="s"/>
      <c r="AT2773" t="s">
        <v>90</v>
      </c>
      <c r="AU2773" t="s"/>
      <c r="AV2773" t="s"/>
      <c r="AW2773" t="s"/>
      <c r="AX2773" t="s"/>
      <c r="AY2773" t="n">
        <v>2311986</v>
      </c>
      <c r="AZ2773" t="s">
        <v>896</v>
      </c>
      <c r="BA2773" t="s"/>
      <c r="BB2773" t="n">
        <v>96905</v>
      </c>
      <c r="BC2773" t="n">
        <v>9.983632564544701</v>
      </c>
      <c r="BD2773" t="n">
        <v>53.556297782236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92</v>
      </c>
    </row>
    <row r="2774" spans="1:70">
      <c r="A2774" t="s">
        <v>97</v>
      </c>
      <c r="B2774" t="s">
        <v>71</v>
      </c>
      <c r="C2774" t="s">
        <v>98</v>
      </c>
      <c r="D2774" t="n">
        <v>2</v>
      </c>
      <c r="E2774" t="s">
        <v>895</v>
      </c>
      <c r="F2774" t="n">
        <v>2028103</v>
      </c>
      <c r="G2774" t="s">
        <v>74</v>
      </c>
      <c r="H2774" t="s">
        <v>75</v>
      </c>
      <c r="I2774" t="s"/>
      <c r="J2774" t="s">
        <v>74</v>
      </c>
      <c r="K2774" t="n">
        <v>232</v>
      </c>
      <c r="L2774" t="s">
        <v>76</v>
      </c>
      <c r="M2774" t="s"/>
      <c r="N2774" t="s">
        <v>909</v>
      </c>
      <c r="O2774" t="s">
        <v>78</v>
      </c>
      <c r="P2774" t="s">
        <v>895</v>
      </c>
      <c r="Q2774" t="s"/>
      <c r="R2774" t="s">
        <v>80</v>
      </c>
      <c r="S2774" t="s">
        <v>210</v>
      </c>
      <c r="T2774" t="s">
        <v>82</v>
      </c>
      <c r="U2774" t="s"/>
      <c r="V2774" t="s">
        <v>83</v>
      </c>
      <c r="W2774" t="s">
        <v>885</v>
      </c>
      <c r="X2774" t="s"/>
      <c r="Y2774" t="s">
        <v>85</v>
      </c>
      <c r="Z2774">
        <f>HYPERLINK("https://hotelmonitor-cachepage.eclerx.com/savepage/tk_15439014917828846_sr_2151.html","info")</f>
        <v/>
      </c>
      <c r="AA2774" t="n">
        <v>173847</v>
      </c>
      <c r="AB2774" t="s"/>
      <c r="AC2774" t="s"/>
      <c r="AD2774" t="s">
        <v>86</v>
      </c>
      <c r="AE2774" t="s"/>
      <c r="AF2774" t="s"/>
      <c r="AG2774" t="s"/>
      <c r="AH2774" t="s"/>
      <c r="AI2774" t="s"/>
      <c r="AJ2774" t="s"/>
      <c r="AK2774" t="s">
        <v>87</v>
      </c>
      <c r="AL2774" t="s"/>
      <c r="AM2774" t="s"/>
      <c r="AN2774" t="s">
        <v>87</v>
      </c>
      <c r="AO2774" t="s"/>
      <c r="AP2774" t="n">
        <v>24</v>
      </c>
      <c r="AQ2774" t="s">
        <v>88</v>
      </c>
      <c r="AR2774" t="s">
        <v>103</v>
      </c>
      <c r="AS2774" t="s"/>
      <c r="AT2774" t="s">
        <v>90</v>
      </c>
      <c r="AU2774" t="s"/>
      <c r="AV2774" t="s"/>
      <c r="AW2774" t="s"/>
      <c r="AX2774" t="s"/>
      <c r="AY2774" t="n">
        <v>2311986</v>
      </c>
      <c r="AZ2774" t="s">
        <v>896</v>
      </c>
      <c r="BA2774" t="s"/>
      <c r="BB2774" t="n">
        <v>96905</v>
      </c>
      <c r="BC2774" t="n">
        <v>9.983632564544701</v>
      </c>
      <c r="BD2774" t="n">
        <v>53.556297782236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92</v>
      </c>
    </row>
    <row r="2775" spans="1:70">
      <c r="A2775" t="s">
        <v>97</v>
      </c>
      <c r="B2775" t="s">
        <v>71</v>
      </c>
      <c r="C2775" t="s">
        <v>98</v>
      </c>
      <c r="D2775" t="n">
        <v>2</v>
      </c>
      <c r="E2775" t="s">
        <v>895</v>
      </c>
      <c r="F2775" t="n">
        <v>2028103</v>
      </c>
      <c r="G2775" t="s">
        <v>74</v>
      </c>
      <c r="H2775" t="s">
        <v>75</v>
      </c>
      <c r="I2775" t="s"/>
      <c r="J2775" t="s">
        <v>74</v>
      </c>
      <c r="K2775" t="n">
        <v>234</v>
      </c>
      <c r="L2775" t="s">
        <v>76</v>
      </c>
      <c r="M2775" t="s"/>
      <c r="N2775" t="s">
        <v>184</v>
      </c>
      <c r="O2775" t="s">
        <v>78</v>
      </c>
      <c r="P2775" t="s">
        <v>895</v>
      </c>
      <c r="Q2775" t="s"/>
      <c r="R2775" t="s">
        <v>80</v>
      </c>
      <c r="S2775" t="s">
        <v>214</v>
      </c>
      <c r="T2775" t="s">
        <v>82</v>
      </c>
      <c r="U2775" t="s"/>
      <c r="V2775" t="s">
        <v>83</v>
      </c>
      <c r="W2775" t="s">
        <v>84</v>
      </c>
      <c r="X2775" t="s"/>
      <c r="Y2775" t="s">
        <v>85</v>
      </c>
      <c r="Z2775">
        <f>HYPERLINK("https://hotelmonitor-cachepage.eclerx.com/savepage/tk_15439014917828846_sr_2151.html","info")</f>
        <v/>
      </c>
      <c r="AA2775" t="n">
        <v>173847</v>
      </c>
      <c r="AB2775" t="s"/>
      <c r="AC2775" t="s"/>
      <c r="AD2775" t="s">
        <v>86</v>
      </c>
      <c r="AE2775" t="s"/>
      <c r="AF2775" t="s"/>
      <c r="AG2775" t="s"/>
      <c r="AH2775" t="s"/>
      <c r="AI2775" t="s"/>
      <c r="AJ2775" t="s"/>
      <c r="AK2775" t="s">
        <v>87</v>
      </c>
      <c r="AL2775" t="s"/>
      <c r="AM2775" t="s"/>
      <c r="AN2775" t="s">
        <v>87</v>
      </c>
      <c r="AO2775" t="s"/>
      <c r="AP2775" t="n">
        <v>24</v>
      </c>
      <c r="AQ2775" t="s">
        <v>88</v>
      </c>
      <c r="AR2775" t="s">
        <v>119</v>
      </c>
      <c r="AS2775" t="s"/>
      <c r="AT2775" t="s">
        <v>90</v>
      </c>
      <c r="AU2775" t="s"/>
      <c r="AV2775" t="s"/>
      <c r="AW2775" t="s"/>
      <c r="AX2775" t="s"/>
      <c r="AY2775" t="n">
        <v>2311986</v>
      </c>
      <c r="AZ2775" t="s">
        <v>896</v>
      </c>
      <c r="BA2775" t="s"/>
      <c r="BB2775" t="n">
        <v>96905</v>
      </c>
      <c r="BC2775" t="n">
        <v>9.983632564544701</v>
      </c>
      <c r="BD2775" t="n">
        <v>53.556297782236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92</v>
      </c>
    </row>
    <row r="2776" spans="1:70">
      <c r="A2776" t="s">
        <v>97</v>
      </c>
      <c r="B2776" t="s">
        <v>71</v>
      </c>
      <c r="C2776" t="s">
        <v>98</v>
      </c>
      <c r="D2776" t="n">
        <v>2</v>
      </c>
      <c r="E2776" t="s">
        <v>895</v>
      </c>
      <c r="F2776" t="n">
        <v>2028103</v>
      </c>
      <c r="G2776" t="s">
        <v>74</v>
      </c>
      <c r="H2776" t="s">
        <v>75</v>
      </c>
      <c r="I2776" t="s"/>
      <c r="J2776" t="s">
        <v>74</v>
      </c>
      <c r="K2776" t="n">
        <v>236</v>
      </c>
      <c r="L2776" t="s">
        <v>76</v>
      </c>
      <c r="M2776" t="s"/>
      <c r="N2776" t="s">
        <v>906</v>
      </c>
      <c r="O2776" t="s">
        <v>78</v>
      </c>
      <c r="P2776" t="s">
        <v>895</v>
      </c>
      <c r="Q2776" t="s"/>
      <c r="R2776" t="s">
        <v>80</v>
      </c>
      <c r="S2776" t="s">
        <v>820</v>
      </c>
      <c r="T2776" t="s">
        <v>82</v>
      </c>
      <c r="U2776" t="s"/>
      <c r="V2776" t="s">
        <v>83</v>
      </c>
      <c r="W2776" t="s">
        <v>84</v>
      </c>
      <c r="X2776" t="s"/>
      <c r="Y2776" t="s">
        <v>85</v>
      </c>
      <c r="Z2776">
        <f>HYPERLINK("https://hotelmonitor-cachepage.eclerx.com/savepage/tk_15439014917828846_sr_2151.html","info")</f>
        <v/>
      </c>
      <c r="AA2776" t="n">
        <v>173847</v>
      </c>
      <c r="AB2776" t="s"/>
      <c r="AC2776" t="s"/>
      <c r="AD2776" t="s">
        <v>86</v>
      </c>
      <c r="AE2776" t="s"/>
      <c r="AF2776" t="s"/>
      <c r="AG2776" t="s"/>
      <c r="AH2776" t="s"/>
      <c r="AI2776" t="s"/>
      <c r="AJ2776" t="s"/>
      <c r="AK2776" t="s">
        <v>87</v>
      </c>
      <c r="AL2776" t="s"/>
      <c r="AM2776" t="s"/>
      <c r="AN2776" t="s">
        <v>87</v>
      </c>
      <c r="AO2776" t="s"/>
      <c r="AP2776" t="n">
        <v>24</v>
      </c>
      <c r="AQ2776" t="s">
        <v>88</v>
      </c>
      <c r="AR2776" t="s">
        <v>103</v>
      </c>
      <c r="AS2776" t="s"/>
      <c r="AT2776" t="s">
        <v>90</v>
      </c>
      <c r="AU2776" t="s"/>
      <c r="AV2776" t="s"/>
      <c r="AW2776" t="s"/>
      <c r="AX2776" t="s"/>
      <c r="AY2776" t="n">
        <v>2311986</v>
      </c>
      <c r="AZ2776" t="s">
        <v>896</v>
      </c>
      <c r="BA2776" t="s"/>
      <c r="BB2776" t="n">
        <v>96905</v>
      </c>
      <c r="BC2776" t="n">
        <v>9.983632564544701</v>
      </c>
      <c r="BD2776" t="n">
        <v>53.556297782236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92</v>
      </c>
    </row>
    <row r="2777" spans="1:70">
      <c r="A2777" t="s">
        <v>97</v>
      </c>
      <c r="B2777" t="s">
        <v>71</v>
      </c>
      <c r="C2777" t="s">
        <v>98</v>
      </c>
      <c r="D2777" t="n">
        <v>2</v>
      </c>
      <c r="E2777" t="s">
        <v>895</v>
      </c>
      <c r="F2777" t="n">
        <v>2028103</v>
      </c>
      <c r="G2777" t="s">
        <v>74</v>
      </c>
      <c r="H2777" t="s">
        <v>75</v>
      </c>
      <c r="I2777" t="s"/>
      <c r="J2777" t="s">
        <v>74</v>
      </c>
      <c r="K2777" t="n">
        <v>236</v>
      </c>
      <c r="L2777" t="s">
        <v>76</v>
      </c>
      <c r="M2777" t="s"/>
      <c r="N2777" t="s">
        <v>434</v>
      </c>
      <c r="O2777" t="s">
        <v>78</v>
      </c>
      <c r="P2777" t="s">
        <v>895</v>
      </c>
      <c r="Q2777" t="s"/>
      <c r="R2777" t="s">
        <v>80</v>
      </c>
      <c r="S2777" t="s">
        <v>820</v>
      </c>
      <c r="T2777" t="s">
        <v>82</v>
      </c>
      <c r="U2777" t="s"/>
      <c r="V2777" t="s">
        <v>83</v>
      </c>
      <c r="W2777" t="s">
        <v>84</v>
      </c>
      <c r="X2777" t="s"/>
      <c r="Y2777" t="s">
        <v>85</v>
      </c>
      <c r="Z2777">
        <f>HYPERLINK("https://hotelmonitor-cachepage.eclerx.com/savepage/tk_15439014917828846_sr_2151.html","info")</f>
        <v/>
      </c>
      <c r="AA2777" t="n">
        <v>173847</v>
      </c>
      <c r="AB2777" t="s"/>
      <c r="AC2777" t="s"/>
      <c r="AD2777" t="s">
        <v>86</v>
      </c>
      <c r="AE2777" t="s"/>
      <c r="AF2777" t="s"/>
      <c r="AG2777" t="s"/>
      <c r="AH2777" t="s"/>
      <c r="AI2777" t="s"/>
      <c r="AJ2777" t="s"/>
      <c r="AK2777" t="s">
        <v>87</v>
      </c>
      <c r="AL2777" t="s"/>
      <c r="AM2777" t="s"/>
      <c r="AN2777" t="s">
        <v>87</v>
      </c>
      <c r="AO2777" t="s"/>
      <c r="AP2777" t="n">
        <v>24</v>
      </c>
      <c r="AQ2777" t="s">
        <v>88</v>
      </c>
      <c r="AR2777" t="s">
        <v>121</v>
      </c>
      <c r="AS2777" t="s"/>
      <c r="AT2777" t="s">
        <v>90</v>
      </c>
      <c r="AU2777" t="s"/>
      <c r="AV2777" t="s"/>
      <c r="AW2777" t="s"/>
      <c r="AX2777" t="s"/>
      <c r="AY2777" t="n">
        <v>2311986</v>
      </c>
      <c r="AZ2777" t="s">
        <v>896</v>
      </c>
      <c r="BA2777" t="s"/>
      <c r="BB2777" t="n">
        <v>96905</v>
      </c>
      <c r="BC2777" t="n">
        <v>9.983632564544701</v>
      </c>
      <c r="BD2777" t="n">
        <v>53.556297782236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92</v>
      </c>
    </row>
    <row r="2778" spans="1:70">
      <c r="A2778" t="s">
        <v>97</v>
      </c>
      <c r="B2778" t="s">
        <v>71</v>
      </c>
      <c r="C2778" t="s">
        <v>98</v>
      </c>
      <c r="D2778" t="n">
        <v>2</v>
      </c>
      <c r="E2778" t="s">
        <v>895</v>
      </c>
      <c r="F2778" t="n">
        <v>2028103</v>
      </c>
      <c r="G2778" t="s">
        <v>74</v>
      </c>
      <c r="H2778" t="s">
        <v>75</v>
      </c>
      <c r="I2778" t="s"/>
      <c r="J2778" t="s">
        <v>74</v>
      </c>
      <c r="K2778" t="n">
        <v>236</v>
      </c>
      <c r="L2778" t="s">
        <v>76</v>
      </c>
      <c r="M2778" t="s"/>
      <c r="N2778" t="s">
        <v>184</v>
      </c>
      <c r="O2778" t="s">
        <v>78</v>
      </c>
      <c r="P2778" t="s">
        <v>895</v>
      </c>
      <c r="Q2778" t="s"/>
      <c r="R2778" t="s">
        <v>80</v>
      </c>
      <c r="S2778" t="s">
        <v>820</v>
      </c>
      <c r="T2778" t="s">
        <v>82</v>
      </c>
      <c r="U2778" t="s"/>
      <c r="V2778" t="s">
        <v>83</v>
      </c>
      <c r="W2778" t="s">
        <v>84</v>
      </c>
      <c r="X2778" t="s"/>
      <c r="Y2778" t="s">
        <v>85</v>
      </c>
      <c r="Z2778">
        <f>HYPERLINK("https://hotelmonitor-cachepage.eclerx.com/savepage/tk_15439014917828846_sr_2151.html","info")</f>
        <v/>
      </c>
      <c r="AA2778" t="n">
        <v>173847</v>
      </c>
      <c r="AB2778" t="s"/>
      <c r="AC2778" t="s"/>
      <c r="AD2778" t="s">
        <v>86</v>
      </c>
      <c r="AE2778" t="s"/>
      <c r="AF2778" t="s"/>
      <c r="AG2778" t="s"/>
      <c r="AH2778" t="s"/>
      <c r="AI2778" t="s"/>
      <c r="AJ2778" t="s"/>
      <c r="AK2778" t="s">
        <v>87</v>
      </c>
      <c r="AL2778" t="s"/>
      <c r="AM2778" t="s"/>
      <c r="AN2778" t="s">
        <v>87</v>
      </c>
      <c r="AO2778" t="s"/>
      <c r="AP2778" t="n">
        <v>24</v>
      </c>
      <c r="AQ2778" t="s">
        <v>88</v>
      </c>
      <c r="AR2778" t="s">
        <v>124</v>
      </c>
      <c r="AS2778" t="s"/>
      <c r="AT2778" t="s">
        <v>90</v>
      </c>
      <c r="AU2778" t="s"/>
      <c r="AV2778" t="s"/>
      <c r="AW2778" t="s"/>
      <c r="AX2778" t="s"/>
      <c r="AY2778" t="n">
        <v>2311986</v>
      </c>
      <c r="AZ2778" t="s">
        <v>896</v>
      </c>
      <c r="BA2778" t="s"/>
      <c r="BB2778" t="n">
        <v>96905</v>
      </c>
      <c r="BC2778" t="n">
        <v>9.983632564544701</v>
      </c>
      <c r="BD2778" t="n">
        <v>53.556297782236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92</v>
      </c>
    </row>
    <row r="2779" spans="1:70">
      <c r="A2779" t="s">
        <v>97</v>
      </c>
      <c r="B2779" t="s">
        <v>71</v>
      </c>
      <c r="C2779" t="s">
        <v>98</v>
      </c>
      <c r="D2779" t="n">
        <v>2</v>
      </c>
      <c r="E2779" t="s">
        <v>895</v>
      </c>
      <c r="F2779" t="n">
        <v>2028103</v>
      </c>
      <c r="G2779" t="s">
        <v>74</v>
      </c>
      <c r="H2779" t="s">
        <v>75</v>
      </c>
      <c r="I2779" t="s"/>
      <c r="J2779" t="s">
        <v>74</v>
      </c>
      <c r="K2779" t="n">
        <v>236</v>
      </c>
      <c r="L2779" t="s">
        <v>76</v>
      </c>
      <c r="M2779" t="s"/>
      <c r="N2779" t="s">
        <v>1088</v>
      </c>
      <c r="O2779" t="s">
        <v>78</v>
      </c>
      <c r="P2779" t="s">
        <v>895</v>
      </c>
      <c r="Q2779" t="s"/>
      <c r="R2779" t="s">
        <v>80</v>
      </c>
      <c r="S2779" t="s">
        <v>820</v>
      </c>
      <c r="T2779" t="s">
        <v>82</v>
      </c>
      <c r="U2779" t="s"/>
      <c r="V2779" t="s">
        <v>83</v>
      </c>
      <c r="W2779" t="s">
        <v>84</v>
      </c>
      <c r="X2779" t="s"/>
      <c r="Y2779" t="s">
        <v>85</v>
      </c>
      <c r="Z2779">
        <f>HYPERLINK("https://hotelmonitor-cachepage.eclerx.com/savepage/tk_15439014917828846_sr_2151.html","info")</f>
        <v/>
      </c>
      <c r="AA2779" t="n">
        <v>173847</v>
      </c>
      <c r="AB2779" t="s"/>
      <c r="AC2779" t="s"/>
      <c r="AD2779" t="s">
        <v>86</v>
      </c>
      <c r="AE2779" t="s"/>
      <c r="AF2779" t="s"/>
      <c r="AG2779" t="s"/>
      <c r="AH2779" t="s"/>
      <c r="AI2779" t="s"/>
      <c r="AJ2779" t="s"/>
      <c r="AK2779" t="s">
        <v>87</v>
      </c>
      <c r="AL2779" t="s"/>
      <c r="AM2779" t="s"/>
      <c r="AN2779" t="s">
        <v>87</v>
      </c>
      <c r="AO2779" t="s"/>
      <c r="AP2779" t="n">
        <v>24</v>
      </c>
      <c r="AQ2779" t="s">
        <v>88</v>
      </c>
      <c r="AR2779" t="s">
        <v>103</v>
      </c>
      <c r="AS2779" t="s"/>
      <c r="AT2779" t="s">
        <v>90</v>
      </c>
      <c r="AU2779" t="s"/>
      <c r="AV2779" t="s"/>
      <c r="AW2779" t="s"/>
      <c r="AX2779" t="s"/>
      <c r="AY2779" t="n">
        <v>2311986</v>
      </c>
      <c r="AZ2779" t="s">
        <v>896</v>
      </c>
      <c r="BA2779" t="s"/>
      <c r="BB2779" t="n">
        <v>96905</v>
      </c>
      <c r="BC2779" t="n">
        <v>9.983632564544701</v>
      </c>
      <c r="BD2779" t="n">
        <v>53.556297782236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92</v>
      </c>
    </row>
    <row r="2780" spans="1:70">
      <c r="A2780" t="s">
        <v>97</v>
      </c>
      <c r="B2780" t="s">
        <v>71</v>
      </c>
      <c r="C2780" t="s">
        <v>98</v>
      </c>
      <c r="D2780" t="n">
        <v>2</v>
      </c>
      <c r="E2780" t="s">
        <v>895</v>
      </c>
      <c r="F2780" t="n">
        <v>2028103</v>
      </c>
      <c r="G2780" t="s">
        <v>74</v>
      </c>
      <c r="H2780" t="s">
        <v>75</v>
      </c>
      <c r="I2780" t="s"/>
      <c r="J2780" t="s">
        <v>74</v>
      </c>
      <c r="K2780" t="n">
        <v>238</v>
      </c>
      <c r="L2780" t="s">
        <v>76</v>
      </c>
      <c r="M2780" t="s"/>
      <c r="N2780" t="s">
        <v>898</v>
      </c>
      <c r="O2780" t="s">
        <v>78</v>
      </c>
      <c r="P2780" t="s">
        <v>895</v>
      </c>
      <c r="Q2780" t="s"/>
      <c r="R2780" t="s">
        <v>80</v>
      </c>
      <c r="S2780" t="s">
        <v>833</v>
      </c>
      <c r="T2780" t="s">
        <v>82</v>
      </c>
      <c r="U2780" t="s"/>
      <c r="V2780" t="s">
        <v>83</v>
      </c>
      <c r="W2780" t="s">
        <v>94</v>
      </c>
      <c r="X2780" t="s"/>
      <c r="Y2780" t="s">
        <v>85</v>
      </c>
      <c r="Z2780">
        <f>HYPERLINK("https://hotelmonitor-cachepage.eclerx.com/savepage/tk_15439014917828846_sr_2151.html","info")</f>
        <v/>
      </c>
      <c r="AA2780" t="n">
        <v>173847</v>
      </c>
      <c r="AB2780" t="s"/>
      <c r="AC2780" t="s"/>
      <c r="AD2780" t="s">
        <v>86</v>
      </c>
      <c r="AE2780" t="s"/>
      <c r="AF2780" t="s"/>
      <c r="AG2780" t="s"/>
      <c r="AH2780" t="s"/>
      <c r="AI2780" t="s"/>
      <c r="AJ2780" t="s"/>
      <c r="AK2780" t="s">
        <v>87</v>
      </c>
      <c r="AL2780" t="s"/>
      <c r="AM2780" t="s"/>
      <c r="AN2780" t="s">
        <v>87</v>
      </c>
      <c r="AO2780" t="s"/>
      <c r="AP2780" t="n">
        <v>24</v>
      </c>
      <c r="AQ2780" t="s">
        <v>88</v>
      </c>
      <c r="AR2780" t="s">
        <v>116</v>
      </c>
      <c r="AS2780" t="s"/>
      <c r="AT2780" t="s">
        <v>90</v>
      </c>
      <c r="AU2780" t="s"/>
      <c r="AV2780" t="s"/>
      <c r="AW2780" t="s"/>
      <c r="AX2780" t="s"/>
      <c r="AY2780" t="n">
        <v>2311986</v>
      </c>
      <c r="AZ2780" t="s">
        <v>896</v>
      </c>
      <c r="BA2780" t="s"/>
      <c r="BB2780" t="n">
        <v>96905</v>
      </c>
      <c r="BC2780" t="n">
        <v>9.983632564544701</v>
      </c>
      <c r="BD2780" t="n">
        <v>53.556297782236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92</v>
      </c>
    </row>
    <row r="2781" spans="1:70">
      <c r="A2781" t="s">
        <v>97</v>
      </c>
      <c r="B2781" t="s">
        <v>71</v>
      </c>
      <c r="C2781" t="s">
        <v>98</v>
      </c>
      <c r="D2781" t="n">
        <v>2</v>
      </c>
      <c r="E2781" t="s">
        <v>895</v>
      </c>
      <c r="F2781" t="n">
        <v>2028103</v>
      </c>
      <c r="G2781" t="s">
        <v>74</v>
      </c>
      <c r="H2781" t="s">
        <v>75</v>
      </c>
      <c r="I2781" t="s"/>
      <c r="J2781" t="s">
        <v>74</v>
      </c>
      <c r="K2781" t="n">
        <v>239</v>
      </c>
      <c r="L2781" t="s">
        <v>76</v>
      </c>
      <c r="M2781" t="s"/>
      <c r="N2781" t="s">
        <v>792</v>
      </c>
      <c r="O2781" t="s">
        <v>78</v>
      </c>
      <c r="P2781" t="s">
        <v>895</v>
      </c>
      <c r="Q2781" t="s"/>
      <c r="R2781" t="s">
        <v>80</v>
      </c>
      <c r="S2781" t="s">
        <v>332</v>
      </c>
      <c r="T2781" t="s">
        <v>82</v>
      </c>
      <c r="U2781" t="s"/>
      <c r="V2781" t="s">
        <v>83</v>
      </c>
      <c r="W2781" t="s">
        <v>84</v>
      </c>
      <c r="X2781" t="s"/>
      <c r="Y2781" t="s">
        <v>85</v>
      </c>
      <c r="Z2781">
        <f>HYPERLINK("https://hotelmonitor-cachepage.eclerx.com/savepage/tk_15439014917828846_sr_2151.html","info")</f>
        <v/>
      </c>
      <c r="AA2781" t="n">
        <v>173847</v>
      </c>
      <c r="AB2781" t="s"/>
      <c r="AC2781" t="s"/>
      <c r="AD2781" t="s">
        <v>86</v>
      </c>
      <c r="AE2781" t="s"/>
      <c r="AF2781" t="s"/>
      <c r="AG2781" t="s"/>
      <c r="AH2781" t="s"/>
      <c r="AI2781" t="s"/>
      <c r="AJ2781" t="s"/>
      <c r="AK2781" t="s">
        <v>87</v>
      </c>
      <c r="AL2781" t="s"/>
      <c r="AM2781" t="s"/>
      <c r="AN2781" t="s">
        <v>87</v>
      </c>
      <c r="AO2781" t="s"/>
      <c r="AP2781" t="n">
        <v>24</v>
      </c>
      <c r="AQ2781" t="s">
        <v>88</v>
      </c>
      <c r="AR2781" t="s">
        <v>89</v>
      </c>
      <c r="AS2781" t="s"/>
      <c r="AT2781" t="s">
        <v>90</v>
      </c>
      <c r="AU2781" t="s"/>
      <c r="AV2781" t="s"/>
      <c r="AW2781" t="s"/>
      <c r="AX2781" t="s"/>
      <c r="AY2781" t="n">
        <v>2311986</v>
      </c>
      <c r="AZ2781" t="s">
        <v>896</v>
      </c>
      <c r="BA2781" t="s"/>
      <c r="BB2781" t="n">
        <v>96905</v>
      </c>
      <c r="BC2781" t="n">
        <v>9.983632564544701</v>
      </c>
      <c r="BD2781" t="n">
        <v>53.556297782236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92</v>
      </c>
    </row>
    <row r="2782" spans="1:70">
      <c r="A2782" t="s">
        <v>97</v>
      </c>
      <c r="B2782" t="s">
        <v>71</v>
      </c>
      <c r="C2782" t="s">
        <v>98</v>
      </c>
      <c r="D2782" t="n">
        <v>2</v>
      </c>
      <c r="E2782" t="s">
        <v>895</v>
      </c>
      <c r="F2782" t="n">
        <v>2028103</v>
      </c>
      <c r="G2782" t="s">
        <v>74</v>
      </c>
      <c r="H2782" t="s">
        <v>75</v>
      </c>
      <c r="I2782" t="s"/>
      <c r="J2782" t="s">
        <v>74</v>
      </c>
      <c r="K2782" t="n">
        <v>239</v>
      </c>
      <c r="L2782" t="s">
        <v>76</v>
      </c>
      <c r="M2782" t="s"/>
      <c r="N2782" t="s">
        <v>748</v>
      </c>
      <c r="O2782" t="s">
        <v>78</v>
      </c>
      <c r="P2782" t="s">
        <v>895</v>
      </c>
      <c r="Q2782" t="s"/>
      <c r="R2782" t="s">
        <v>80</v>
      </c>
      <c r="S2782" t="s">
        <v>332</v>
      </c>
      <c r="T2782" t="s">
        <v>82</v>
      </c>
      <c r="U2782" t="s"/>
      <c r="V2782" t="s">
        <v>83</v>
      </c>
      <c r="W2782" t="s">
        <v>84</v>
      </c>
      <c r="X2782" t="s"/>
      <c r="Y2782" t="s">
        <v>85</v>
      </c>
      <c r="Z2782">
        <f>HYPERLINK("https://hotelmonitor-cachepage.eclerx.com/savepage/tk_15439014917828846_sr_2151.html","info")</f>
        <v/>
      </c>
      <c r="AA2782" t="n">
        <v>173847</v>
      </c>
      <c r="AB2782" t="s"/>
      <c r="AC2782" t="s"/>
      <c r="AD2782" t="s">
        <v>86</v>
      </c>
      <c r="AE2782" t="s"/>
      <c r="AF2782" t="s"/>
      <c r="AG2782" t="s"/>
      <c r="AH2782" t="s"/>
      <c r="AI2782" t="s"/>
      <c r="AJ2782" t="s"/>
      <c r="AK2782" t="s">
        <v>87</v>
      </c>
      <c r="AL2782" t="s"/>
      <c r="AM2782" t="s"/>
      <c r="AN2782" t="s">
        <v>87</v>
      </c>
      <c r="AO2782" t="s"/>
      <c r="AP2782" t="n">
        <v>24</v>
      </c>
      <c r="AQ2782" t="s">
        <v>88</v>
      </c>
      <c r="AR2782" t="s">
        <v>110</v>
      </c>
      <c r="AS2782" t="s"/>
      <c r="AT2782" t="s">
        <v>90</v>
      </c>
      <c r="AU2782" t="s"/>
      <c r="AV2782" t="s"/>
      <c r="AW2782" t="s"/>
      <c r="AX2782" t="s"/>
      <c r="AY2782" t="n">
        <v>2311986</v>
      </c>
      <c r="AZ2782" t="s">
        <v>896</v>
      </c>
      <c r="BA2782" t="s"/>
      <c r="BB2782" t="n">
        <v>96905</v>
      </c>
      <c r="BC2782" t="n">
        <v>9.983632564544701</v>
      </c>
      <c r="BD2782" t="n">
        <v>53.556297782236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92</v>
      </c>
    </row>
    <row r="2783" spans="1:70">
      <c r="A2783" t="s">
        <v>97</v>
      </c>
      <c r="B2783" t="s">
        <v>71</v>
      </c>
      <c r="C2783" t="s">
        <v>98</v>
      </c>
      <c r="D2783" t="n">
        <v>2</v>
      </c>
      <c r="E2783" t="s">
        <v>895</v>
      </c>
      <c r="F2783" t="n">
        <v>2028103</v>
      </c>
      <c r="G2783" t="s">
        <v>74</v>
      </c>
      <c r="H2783" t="s">
        <v>75</v>
      </c>
      <c r="I2783" t="s"/>
      <c r="J2783" t="s">
        <v>74</v>
      </c>
      <c r="K2783" t="n">
        <v>240</v>
      </c>
      <c r="L2783" t="s">
        <v>76</v>
      </c>
      <c r="M2783" t="s"/>
      <c r="N2783" t="s">
        <v>898</v>
      </c>
      <c r="O2783" t="s">
        <v>78</v>
      </c>
      <c r="P2783" t="s">
        <v>895</v>
      </c>
      <c r="Q2783" t="s"/>
      <c r="R2783" t="s">
        <v>80</v>
      </c>
      <c r="S2783" t="s">
        <v>333</v>
      </c>
      <c r="T2783" t="s">
        <v>82</v>
      </c>
      <c r="U2783" t="s"/>
      <c r="V2783" t="s">
        <v>83</v>
      </c>
      <c r="W2783" t="s">
        <v>94</v>
      </c>
      <c r="X2783" t="s"/>
      <c r="Y2783" t="s">
        <v>85</v>
      </c>
      <c r="Z2783">
        <f>HYPERLINK("https://hotelmonitor-cachepage.eclerx.com/savepage/tk_15439014917828846_sr_2151.html","info")</f>
        <v/>
      </c>
      <c r="AA2783" t="n">
        <v>173847</v>
      </c>
      <c r="AB2783" t="s"/>
      <c r="AC2783" t="s"/>
      <c r="AD2783" t="s">
        <v>86</v>
      </c>
      <c r="AE2783" t="s"/>
      <c r="AF2783" t="s"/>
      <c r="AG2783" t="s"/>
      <c r="AH2783" t="s"/>
      <c r="AI2783" t="s"/>
      <c r="AJ2783" t="s"/>
      <c r="AK2783" t="s">
        <v>87</v>
      </c>
      <c r="AL2783" t="s"/>
      <c r="AM2783" t="s"/>
      <c r="AN2783" t="s">
        <v>87</v>
      </c>
      <c r="AO2783" t="s"/>
      <c r="AP2783" t="n">
        <v>24</v>
      </c>
      <c r="AQ2783" t="s">
        <v>88</v>
      </c>
      <c r="AR2783" t="s">
        <v>110</v>
      </c>
      <c r="AS2783" t="s"/>
      <c r="AT2783" t="s">
        <v>90</v>
      </c>
      <c r="AU2783" t="s"/>
      <c r="AV2783" t="s"/>
      <c r="AW2783" t="s"/>
      <c r="AX2783" t="s"/>
      <c r="AY2783" t="n">
        <v>2311986</v>
      </c>
      <c r="AZ2783" t="s">
        <v>896</v>
      </c>
      <c r="BA2783" t="s"/>
      <c r="BB2783" t="n">
        <v>96905</v>
      </c>
      <c r="BC2783" t="n">
        <v>9.983632564544701</v>
      </c>
      <c r="BD2783" t="n">
        <v>53.556297782236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92</v>
      </c>
    </row>
    <row r="2784" spans="1:70">
      <c r="A2784" t="s">
        <v>97</v>
      </c>
      <c r="B2784" t="s">
        <v>71</v>
      </c>
      <c r="C2784" t="s">
        <v>98</v>
      </c>
      <c r="D2784" t="n">
        <v>2</v>
      </c>
      <c r="E2784" t="s">
        <v>895</v>
      </c>
      <c r="F2784" t="n">
        <v>2028103</v>
      </c>
      <c r="G2784" t="s">
        <v>74</v>
      </c>
      <c r="H2784" t="s">
        <v>75</v>
      </c>
      <c r="I2784" t="s"/>
      <c r="J2784" t="s">
        <v>74</v>
      </c>
      <c r="K2784" t="n">
        <v>240</v>
      </c>
      <c r="L2784" t="s">
        <v>76</v>
      </c>
      <c r="M2784" t="s"/>
      <c r="N2784" t="s">
        <v>748</v>
      </c>
      <c r="O2784" t="s">
        <v>78</v>
      </c>
      <c r="P2784" t="s">
        <v>895</v>
      </c>
      <c r="Q2784" t="s"/>
      <c r="R2784" t="s">
        <v>80</v>
      </c>
      <c r="S2784" t="s">
        <v>333</v>
      </c>
      <c r="T2784" t="s">
        <v>82</v>
      </c>
      <c r="U2784" t="s"/>
      <c r="V2784" t="s">
        <v>83</v>
      </c>
      <c r="W2784" t="s">
        <v>84</v>
      </c>
      <c r="X2784" t="s"/>
      <c r="Y2784" t="s">
        <v>85</v>
      </c>
      <c r="Z2784">
        <f>HYPERLINK("https://hotelmonitor-cachepage.eclerx.com/savepage/tk_15439014917828846_sr_2151.html","info")</f>
        <v/>
      </c>
      <c r="AA2784" t="n">
        <v>173847</v>
      </c>
      <c r="AB2784" t="s"/>
      <c r="AC2784" t="s"/>
      <c r="AD2784" t="s">
        <v>86</v>
      </c>
      <c r="AE2784" t="s"/>
      <c r="AF2784" t="s"/>
      <c r="AG2784" t="s"/>
      <c r="AH2784" t="s"/>
      <c r="AI2784" t="s"/>
      <c r="AJ2784" t="s"/>
      <c r="AK2784" t="s">
        <v>87</v>
      </c>
      <c r="AL2784" t="s"/>
      <c r="AM2784" t="s"/>
      <c r="AN2784" t="s">
        <v>87</v>
      </c>
      <c r="AO2784" t="s"/>
      <c r="AP2784" t="n">
        <v>24</v>
      </c>
      <c r="AQ2784" t="s">
        <v>88</v>
      </c>
      <c r="AR2784" t="s">
        <v>116</v>
      </c>
      <c r="AS2784" t="s"/>
      <c r="AT2784" t="s">
        <v>90</v>
      </c>
      <c r="AU2784" t="s"/>
      <c r="AV2784" t="s"/>
      <c r="AW2784" t="s"/>
      <c r="AX2784" t="s"/>
      <c r="AY2784" t="n">
        <v>2311986</v>
      </c>
      <c r="AZ2784" t="s">
        <v>896</v>
      </c>
      <c r="BA2784" t="s"/>
      <c r="BB2784" t="n">
        <v>96905</v>
      </c>
      <c r="BC2784" t="n">
        <v>9.983632564544701</v>
      </c>
      <c r="BD2784" t="n">
        <v>53.556297782236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92</v>
      </c>
    </row>
    <row r="2785" spans="1:70">
      <c r="A2785" t="s">
        <v>97</v>
      </c>
      <c r="B2785" t="s">
        <v>71</v>
      </c>
      <c r="C2785" t="s">
        <v>98</v>
      </c>
      <c r="D2785" t="n">
        <v>2</v>
      </c>
      <c r="E2785" t="s">
        <v>895</v>
      </c>
      <c r="F2785" t="n">
        <v>2028103</v>
      </c>
      <c r="G2785" t="s">
        <v>74</v>
      </c>
      <c r="H2785" t="s">
        <v>75</v>
      </c>
      <c r="I2785" t="s"/>
      <c r="J2785" t="s">
        <v>74</v>
      </c>
      <c r="K2785" t="n">
        <v>242</v>
      </c>
      <c r="L2785" t="s">
        <v>76</v>
      </c>
      <c r="M2785" t="s"/>
      <c r="N2785" t="s">
        <v>559</v>
      </c>
      <c r="O2785" t="s">
        <v>78</v>
      </c>
      <c r="P2785" t="s">
        <v>895</v>
      </c>
      <c r="Q2785" t="s"/>
      <c r="R2785" t="s">
        <v>80</v>
      </c>
      <c r="S2785" t="s">
        <v>665</v>
      </c>
      <c r="T2785" t="s">
        <v>82</v>
      </c>
      <c r="U2785" t="s"/>
      <c r="V2785" t="s">
        <v>83</v>
      </c>
      <c r="W2785" t="s">
        <v>94</v>
      </c>
      <c r="X2785" t="s"/>
      <c r="Y2785" t="s">
        <v>85</v>
      </c>
      <c r="Z2785">
        <f>HYPERLINK("https://hotelmonitor-cachepage.eclerx.com/savepage/tk_15439014917828846_sr_2151.html","info")</f>
        <v/>
      </c>
      <c r="AA2785" t="n">
        <v>173847</v>
      </c>
      <c r="AB2785" t="s"/>
      <c r="AC2785" t="s"/>
      <c r="AD2785" t="s">
        <v>86</v>
      </c>
      <c r="AE2785" t="s"/>
      <c r="AF2785" t="s"/>
      <c r="AG2785" t="s"/>
      <c r="AH2785" t="s"/>
      <c r="AI2785" t="s"/>
      <c r="AJ2785" t="s"/>
      <c r="AK2785" t="s">
        <v>87</v>
      </c>
      <c r="AL2785" t="s"/>
      <c r="AM2785" t="s"/>
      <c r="AN2785" t="s">
        <v>87</v>
      </c>
      <c r="AO2785" t="s"/>
      <c r="AP2785" t="n">
        <v>24</v>
      </c>
      <c r="AQ2785" t="s">
        <v>88</v>
      </c>
      <c r="AR2785" t="s">
        <v>156</v>
      </c>
      <c r="AS2785" t="s"/>
      <c r="AT2785" t="s">
        <v>90</v>
      </c>
      <c r="AU2785" t="s"/>
      <c r="AV2785" t="s"/>
      <c r="AW2785" t="s"/>
      <c r="AX2785" t="s"/>
      <c r="AY2785" t="n">
        <v>2311986</v>
      </c>
      <c r="AZ2785" t="s">
        <v>896</v>
      </c>
      <c r="BA2785" t="s"/>
      <c r="BB2785" t="n">
        <v>96905</v>
      </c>
      <c r="BC2785" t="n">
        <v>9.983632564544701</v>
      </c>
      <c r="BD2785" t="n">
        <v>53.556297782236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92</v>
      </c>
    </row>
    <row r="2786" spans="1:70">
      <c r="A2786" t="s">
        <v>97</v>
      </c>
      <c r="B2786" t="s">
        <v>71</v>
      </c>
      <c r="C2786" t="s">
        <v>98</v>
      </c>
      <c r="D2786" t="n">
        <v>2</v>
      </c>
      <c r="E2786" t="s">
        <v>895</v>
      </c>
      <c r="F2786" t="n">
        <v>2028103</v>
      </c>
      <c r="G2786" t="s">
        <v>74</v>
      </c>
      <c r="H2786" t="s">
        <v>75</v>
      </c>
      <c r="I2786" t="s"/>
      <c r="J2786" t="s">
        <v>74</v>
      </c>
      <c r="K2786" t="n">
        <v>242</v>
      </c>
      <c r="L2786" t="s">
        <v>76</v>
      </c>
      <c r="M2786" t="s"/>
      <c r="N2786" t="s">
        <v>191</v>
      </c>
      <c r="O2786" t="s">
        <v>78</v>
      </c>
      <c r="P2786" t="s">
        <v>895</v>
      </c>
      <c r="Q2786" t="s"/>
      <c r="R2786" t="s">
        <v>80</v>
      </c>
      <c r="S2786" t="s">
        <v>665</v>
      </c>
      <c r="T2786" t="s">
        <v>82</v>
      </c>
      <c r="U2786" t="s"/>
      <c r="V2786" t="s">
        <v>83</v>
      </c>
      <c r="W2786" t="s">
        <v>84</v>
      </c>
      <c r="X2786" t="s"/>
      <c r="Y2786" t="s">
        <v>85</v>
      </c>
      <c r="Z2786">
        <f>HYPERLINK("https://hotelmonitor-cachepage.eclerx.com/savepage/tk_15439014917828846_sr_2151.html","info")</f>
        <v/>
      </c>
      <c r="AA2786" t="n">
        <v>173847</v>
      </c>
      <c r="AB2786" t="s"/>
      <c r="AC2786" t="s"/>
      <c r="AD2786" t="s">
        <v>86</v>
      </c>
      <c r="AE2786" t="s"/>
      <c r="AF2786" t="s"/>
      <c r="AG2786" t="s"/>
      <c r="AH2786" t="s"/>
      <c r="AI2786" t="s"/>
      <c r="AJ2786" t="s"/>
      <c r="AK2786" t="s">
        <v>87</v>
      </c>
      <c r="AL2786" t="s"/>
      <c r="AM2786" t="s"/>
      <c r="AN2786" t="s">
        <v>87</v>
      </c>
      <c r="AO2786" t="s"/>
      <c r="AP2786" t="n">
        <v>24</v>
      </c>
      <c r="AQ2786" t="s">
        <v>88</v>
      </c>
      <c r="AR2786" t="s">
        <v>89</v>
      </c>
      <c r="AS2786" t="s"/>
      <c r="AT2786" t="s">
        <v>90</v>
      </c>
      <c r="AU2786" t="s"/>
      <c r="AV2786" t="s"/>
      <c r="AW2786" t="s"/>
      <c r="AX2786" t="s"/>
      <c r="AY2786" t="n">
        <v>2311986</v>
      </c>
      <c r="AZ2786" t="s">
        <v>896</v>
      </c>
      <c r="BA2786" t="s"/>
      <c r="BB2786" t="n">
        <v>96905</v>
      </c>
      <c r="BC2786" t="n">
        <v>9.983632564544701</v>
      </c>
      <c r="BD2786" t="n">
        <v>53.556297782236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92</v>
      </c>
    </row>
    <row r="2787" spans="1:70">
      <c r="A2787" t="s">
        <v>97</v>
      </c>
      <c r="B2787" t="s">
        <v>71</v>
      </c>
      <c r="C2787" t="s">
        <v>98</v>
      </c>
      <c r="D2787" t="n">
        <v>2</v>
      </c>
      <c r="E2787" t="s">
        <v>895</v>
      </c>
      <c r="F2787" t="n">
        <v>2028103</v>
      </c>
      <c r="G2787" t="s">
        <v>74</v>
      </c>
      <c r="H2787" t="s">
        <v>75</v>
      </c>
      <c r="I2787" t="s"/>
      <c r="J2787" t="s">
        <v>74</v>
      </c>
      <c r="K2787" t="n">
        <v>243</v>
      </c>
      <c r="L2787" t="s">
        <v>76</v>
      </c>
      <c r="M2787" t="s"/>
      <c r="N2787" t="s">
        <v>434</v>
      </c>
      <c r="O2787" t="s">
        <v>78</v>
      </c>
      <c r="P2787" t="s">
        <v>895</v>
      </c>
      <c r="Q2787" t="s"/>
      <c r="R2787" t="s">
        <v>80</v>
      </c>
      <c r="S2787" t="s">
        <v>334</v>
      </c>
      <c r="T2787" t="s">
        <v>82</v>
      </c>
      <c r="U2787" t="s"/>
      <c r="V2787" t="s">
        <v>83</v>
      </c>
      <c r="W2787" t="s">
        <v>84</v>
      </c>
      <c r="X2787" t="s"/>
      <c r="Y2787" t="s">
        <v>85</v>
      </c>
      <c r="Z2787">
        <f>HYPERLINK("https://hotelmonitor-cachepage.eclerx.com/savepage/tk_15439014917828846_sr_2151.html","info")</f>
        <v/>
      </c>
      <c r="AA2787" t="n">
        <v>173847</v>
      </c>
      <c r="AB2787" t="s"/>
      <c r="AC2787" t="s"/>
      <c r="AD2787" t="s">
        <v>86</v>
      </c>
      <c r="AE2787" t="s"/>
      <c r="AF2787" t="s"/>
      <c r="AG2787" t="s"/>
      <c r="AH2787" t="s"/>
      <c r="AI2787" t="s"/>
      <c r="AJ2787" t="s"/>
      <c r="AK2787" t="s">
        <v>87</v>
      </c>
      <c r="AL2787" t="s"/>
      <c r="AM2787" t="s"/>
      <c r="AN2787" t="s">
        <v>87</v>
      </c>
      <c r="AO2787" t="s"/>
      <c r="AP2787" t="n">
        <v>24</v>
      </c>
      <c r="AQ2787" t="s">
        <v>88</v>
      </c>
      <c r="AR2787" t="s">
        <v>96</v>
      </c>
      <c r="AS2787" t="s"/>
      <c r="AT2787" t="s">
        <v>90</v>
      </c>
      <c r="AU2787" t="s"/>
      <c r="AV2787" t="s"/>
      <c r="AW2787" t="s"/>
      <c r="AX2787" t="s"/>
      <c r="AY2787" t="n">
        <v>2311986</v>
      </c>
      <c r="AZ2787" t="s">
        <v>896</v>
      </c>
      <c r="BA2787" t="s"/>
      <c r="BB2787" t="n">
        <v>96905</v>
      </c>
      <c r="BC2787" t="n">
        <v>9.983632564544701</v>
      </c>
      <c r="BD2787" t="n">
        <v>53.556297782236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92</v>
      </c>
    </row>
    <row r="2788" spans="1:70">
      <c r="A2788" t="s">
        <v>97</v>
      </c>
      <c r="B2788" t="s">
        <v>71</v>
      </c>
      <c r="C2788" t="s">
        <v>98</v>
      </c>
      <c r="D2788" t="n">
        <v>2</v>
      </c>
      <c r="E2788" t="s">
        <v>895</v>
      </c>
      <c r="F2788" t="n">
        <v>2028103</v>
      </c>
      <c r="G2788" t="s">
        <v>74</v>
      </c>
      <c r="H2788" t="s">
        <v>75</v>
      </c>
      <c r="I2788" t="s"/>
      <c r="J2788" t="s">
        <v>74</v>
      </c>
      <c r="K2788" t="n">
        <v>252</v>
      </c>
      <c r="L2788" t="s">
        <v>76</v>
      </c>
      <c r="M2788" t="s"/>
      <c r="N2788" t="s">
        <v>792</v>
      </c>
      <c r="O2788" t="s">
        <v>78</v>
      </c>
      <c r="P2788" t="s">
        <v>895</v>
      </c>
      <c r="Q2788" t="s"/>
      <c r="R2788" t="s">
        <v>80</v>
      </c>
      <c r="S2788" t="s">
        <v>675</v>
      </c>
      <c r="T2788" t="s">
        <v>82</v>
      </c>
      <c r="U2788" t="s"/>
      <c r="V2788" t="s">
        <v>83</v>
      </c>
      <c r="W2788" t="s">
        <v>84</v>
      </c>
      <c r="X2788" t="s"/>
      <c r="Y2788" t="s">
        <v>85</v>
      </c>
      <c r="Z2788">
        <f>HYPERLINK("https://hotelmonitor-cachepage.eclerx.com/savepage/tk_15439014917828846_sr_2151.html","info")</f>
        <v/>
      </c>
      <c r="AA2788" t="n">
        <v>173847</v>
      </c>
      <c r="AB2788" t="s"/>
      <c r="AC2788" t="s"/>
      <c r="AD2788" t="s">
        <v>86</v>
      </c>
      <c r="AE2788" t="s"/>
      <c r="AF2788" t="s"/>
      <c r="AG2788" t="s"/>
      <c r="AH2788" t="s"/>
      <c r="AI2788" t="s"/>
      <c r="AJ2788" t="s"/>
      <c r="AK2788" t="s">
        <v>87</v>
      </c>
      <c r="AL2788" t="s"/>
      <c r="AM2788" t="s"/>
      <c r="AN2788" t="s">
        <v>87</v>
      </c>
      <c r="AO2788" t="s"/>
      <c r="AP2788" t="n">
        <v>24</v>
      </c>
      <c r="AQ2788" t="s">
        <v>88</v>
      </c>
      <c r="AR2788" t="s">
        <v>89</v>
      </c>
      <c r="AS2788" t="s"/>
      <c r="AT2788" t="s">
        <v>90</v>
      </c>
      <c r="AU2788" t="s"/>
      <c r="AV2788" t="s"/>
      <c r="AW2788" t="s"/>
      <c r="AX2788" t="s"/>
      <c r="AY2788" t="n">
        <v>2311986</v>
      </c>
      <c r="AZ2788" t="s">
        <v>896</v>
      </c>
      <c r="BA2788" t="s"/>
      <c r="BB2788" t="n">
        <v>96905</v>
      </c>
      <c r="BC2788" t="n">
        <v>9.983632564544701</v>
      </c>
      <c r="BD2788" t="n">
        <v>53.556297782236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92</v>
      </c>
    </row>
    <row r="2789" spans="1:70">
      <c r="A2789" t="s">
        <v>97</v>
      </c>
      <c r="B2789" t="s">
        <v>71</v>
      </c>
      <c r="C2789" t="s">
        <v>98</v>
      </c>
      <c r="D2789" t="n">
        <v>2</v>
      </c>
      <c r="E2789" t="s">
        <v>895</v>
      </c>
      <c r="F2789" t="n">
        <v>2028103</v>
      </c>
      <c r="G2789" t="s">
        <v>74</v>
      </c>
      <c r="H2789" t="s">
        <v>75</v>
      </c>
      <c r="I2789" t="s"/>
      <c r="J2789" t="s">
        <v>74</v>
      </c>
      <c r="K2789" t="n">
        <v>269</v>
      </c>
      <c r="L2789" t="s">
        <v>76</v>
      </c>
      <c r="M2789" t="s"/>
      <c r="N2789" t="s">
        <v>902</v>
      </c>
      <c r="O2789" t="s">
        <v>78</v>
      </c>
      <c r="P2789" t="s">
        <v>895</v>
      </c>
      <c r="Q2789" t="s"/>
      <c r="R2789" t="s">
        <v>80</v>
      </c>
      <c r="S2789" t="s">
        <v>222</v>
      </c>
      <c r="T2789" t="s">
        <v>82</v>
      </c>
      <c r="U2789" t="s"/>
      <c r="V2789" t="s">
        <v>83</v>
      </c>
      <c r="W2789" t="s">
        <v>94</v>
      </c>
      <c r="X2789" t="s"/>
      <c r="Y2789" t="s">
        <v>85</v>
      </c>
      <c r="Z2789">
        <f>HYPERLINK("https://hotelmonitor-cachepage.eclerx.com/savepage/tk_15439014917828846_sr_2151.html","info")</f>
        <v/>
      </c>
      <c r="AA2789" t="n">
        <v>173847</v>
      </c>
      <c r="AB2789" t="s"/>
      <c r="AC2789" t="s"/>
      <c r="AD2789" t="s">
        <v>86</v>
      </c>
      <c r="AE2789" t="s"/>
      <c r="AF2789" t="s"/>
      <c r="AG2789" t="s"/>
      <c r="AH2789" t="s"/>
      <c r="AI2789" t="s"/>
      <c r="AJ2789" t="s"/>
      <c r="AK2789" t="s">
        <v>87</v>
      </c>
      <c r="AL2789" t="s"/>
      <c r="AM2789" t="s"/>
      <c r="AN2789" t="s">
        <v>87</v>
      </c>
      <c r="AO2789" t="s"/>
      <c r="AP2789" t="n">
        <v>24</v>
      </c>
      <c r="AQ2789" t="s">
        <v>88</v>
      </c>
      <c r="AR2789" t="s">
        <v>103</v>
      </c>
      <c r="AS2789" t="s"/>
      <c r="AT2789" t="s">
        <v>90</v>
      </c>
      <c r="AU2789" t="s"/>
      <c r="AV2789" t="s"/>
      <c r="AW2789" t="s"/>
      <c r="AX2789" t="s"/>
      <c r="AY2789" t="n">
        <v>2311986</v>
      </c>
      <c r="AZ2789" t="s">
        <v>896</v>
      </c>
      <c r="BA2789" t="s"/>
      <c r="BB2789" t="n">
        <v>96905</v>
      </c>
      <c r="BC2789" t="n">
        <v>9.983632564544701</v>
      </c>
      <c r="BD2789" t="n">
        <v>53.556297782236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92</v>
      </c>
    </row>
    <row r="2790" spans="1:70">
      <c r="A2790" t="s">
        <v>97</v>
      </c>
      <c r="B2790" t="s">
        <v>71</v>
      </c>
      <c r="C2790" t="s">
        <v>98</v>
      </c>
      <c r="D2790" t="n">
        <v>2</v>
      </c>
      <c r="E2790" t="s">
        <v>895</v>
      </c>
      <c r="F2790" t="n">
        <v>2028103</v>
      </c>
      <c r="G2790" t="s">
        <v>74</v>
      </c>
      <c r="H2790" t="s">
        <v>75</v>
      </c>
      <c r="I2790" t="s"/>
      <c r="J2790" t="s">
        <v>74</v>
      </c>
      <c r="K2790" t="n">
        <v>270</v>
      </c>
      <c r="L2790" t="s">
        <v>76</v>
      </c>
      <c r="M2790" t="s"/>
      <c r="N2790" t="s">
        <v>184</v>
      </c>
      <c r="O2790" t="s">
        <v>78</v>
      </c>
      <c r="P2790" t="s">
        <v>895</v>
      </c>
      <c r="Q2790" t="s"/>
      <c r="R2790" t="s">
        <v>80</v>
      </c>
      <c r="S2790" t="s">
        <v>875</v>
      </c>
      <c r="T2790" t="s">
        <v>82</v>
      </c>
      <c r="U2790" t="s"/>
      <c r="V2790" t="s">
        <v>83</v>
      </c>
      <c r="W2790" t="s">
        <v>885</v>
      </c>
      <c r="X2790" t="s"/>
      <c r="Y2790" t="s">
        <v>85</v>
      </c>
      <c r="Z2790">
        <f>HYPERLINK("https://hotelmonitor-cachepage.eclerx.com/savepage/tk_15439014917828846_sr_2151.html","info")</f>
        <v/>
      </c>
      <c r="AA2790" t="n">
        <v>173847</v>
      </c>
      <c r="AB2790" t="s"/>
      <c r="AC2790" t="s"/>
      <c r="AD2790" t="s">
        <v>86</v>
      </c>
      <c r="AE2790" t="s"/>
      <c r="AF2790" t="s"/>
      <c r="AG2790" t="s"/>
      <c r="AH2790" t="s"/>
      <c r="AI2790" t="s"/>
      <c r="AJ2790" t="s"/>
      <c r="AK2790" t="s">
        <v>87</v>
      </c>
      <c r="AL2790" t="s"/>
      <c r="AM2790" t="s"/>
      <c r="AN2790" t="s">
        <v>87</v>
      </c>
      <c r="AO2790" t="s"/>
      <c r="AP2790" t="n">
        <v>24</v>
      </c>
      <c r="AQ2790" t="s">
        <v>88</v>
      </c>
      <c r="AR2790" t="s">
        <v>103</v>
      </c>
      <c r="AS2790" t="s"/>
      <c r="AT2790" t="s">
        <v>90</v>
      </c>
      <c r="AU2790" t="s"/>
      <c r="AV2790" t="s"/>
      <c r="AW2790" t="s"/>
      <c r="AX2790" t="s"/>
      <c r="AY2790" t="n">
        <v>2311986</v>
      </c>
      <c r="AZ2790" t="s">
        <v>896</v>
      </c>
      <c r="BA2790" t="s"/>
      <c r="BB2790" t="n">
        <v>96905</v>
      </c>
      <c r="BC2790" t="n">
        <v>9.983632564544701</v>
      </c>
      <c r="BD2790" t="n">
        <v>53.556297782236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92</v>
      </c>
    </row>
    <row r="2791" spans="1:70">
      <c r="A2791" t="s">
        <v>97</v>
      </c>
      <c r="B2791" t="s">
        <v>71</v>
      </c>
      <c r="C2791" t="s">
        <v>98</v>
      </c>
      <c r="D2791" t="n">
        <v>2</v>
      </c>
      <c r="E2791" t="s">
        <v>895</v>
      </c>
      <c r="F2791" t="n">
        <v>2028103</v>
      </c>
      <c r="G2791" t="s">
        <v>74</v>
      </c>
      <c r="H2791" t="s">
        <v>75</v>
      </c>
      <c r="I2791" t="s"/>
      <c r="J2791" t="s">
        <v>74</v>
      </c>
      <c r="K2791" t="n">
        <v>272</v>
      </c>
      <c r="L2791" t="s">
        <v>76</v>
      </c>
      <c r="M2791" t="s"/>
      <c r="N2791" t="s">
        <v>901</v>
      </c>
      <c r="O2791" t="s">
        <v>78</v>
      </c>
      <c r="P2791" t="s">
        <v>895</v>
      </c>
      <c r="Q2791" t="s"/>
      <c r="R2791" t="s">
        <v>80</v>
      </c>
      <c r="S2791" t="s">
        <v>984</v>
      </c>
      <c r="T2791" t="s">
        <v>82</v>
      </c>
      <c r="U2791" t="s"/>
      <c r="V2791" t="s">
        <v>83</v>
      </c>
      <c r="W2791" t="s">
        <v>94</v>
      </c>
      <c r="X2791" t="s"/>
      <c r="Y2791" t="s">
        <v>85</v>
      </c>
      <c r="Z2791">
        <f>HYPERLINK("https://hotelmonitor-cachepage.eclerx.com/savepage/tk_15439014917828846_sr_2151.html","info")</f>
        <v/>
      </c>
      <c r="AA2791" t="n">
        <v>173847</v>
      </c>
      <c r="AB2791" t="s"/>
      <c r="AC2791" t="s"/>
      <c r="AD2791" t="s">
        <v>86</v>
      </c>
      <c r="AE2791" t="s"/>
      <c r="AF2791" t="s"/>
      <c r="AG2791" t="s"/>
      <c r="AH2791" t="s"/>
      <c r="AI2791" t="s"/>
      <c r="AJ2791" t="s"/>
      <c r="AK2791" t="s">
        <v>87</v>
      </c>
      <c r="AL2791" t="s"/>
      <c r="AM2791" t="s"/>
      <c r="AN2791" t="s">
        <v>87</v>
      </c>
      <c r="AO2791" t="s"/>
      <c r="AP2791" t="n">
        <v>24</v>
      </c>
      <c r="AQ2791" t="s">
        <v>88</v>
      </c>
      <c r="AR2791" t="s">
        <v>89</v>
      </c>
      <c r="AS2791" t="s"/>
      <c r="AT2791" t="s">
        <v>90</v>
      </c>
      <c r="AU2791" t="s"/>
      <c r="AV2791" t="s"/>
      <c r="AW2791" t="s"/>
      <c r="AX2791" t="s"/>
      <c r="AY2791" t="n">
        <v>2311986</v>
      </c>
      <c r="AZ2791" t="s">
        <v>896</v>
      </c>
      <c r="BA2791" t="s"/>
      <c r="BB2791" t="n">
        <v>96905</v>
      </c>
      <c r="BC2791" t="n">
        <v>9.983632564544701</v>
      </c>
      <c r="BD2791" t="n">
        <v>53.556297782236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92</v>
      </c>
    </row>
    <row r="2792" spans="1:70">
      <c r="A2792" t="s">
        <v>97</v>
      </c>
      <c r="B2792" t="s">
        <v>71</v>
      </c>
      <c r="C2792" t="s">
        <v>98</v>
      </c>
      <c r="D2792" t="n">
        <v>2</v>
      </c>
      <c r="E2792" t="s">
        <v>895</v>
      </c>
      <c r="F2792" t="n">
        <v>2028103</v>
      </c>
      <c r="G2792" t="s">
        <v>74</v>
      </c>
      <c r="H2792" t="s">
        <v>75</v>
      </c>
      <c r="I2792" t="s"/>
      <c r="J2792" t="s">
        <v>74</v>
      </c>
      <c r="K2792" t="n">
        <v>274</v>
      </c>
      <c r="L2792" t="s">
        <v>76</v>
      </c>
      <c r="M2792" t="s"/>
      <c r="N2792" t="s">
        <v>77</v>
      </c>
      <c r="O2792" t="s">
        <v>78</v>
      </c>
      <c r="P2792" t="s">
        <v>895</v>
      </c>
      <c r="Q2792" t="s"/>
      <c r="R2792" t="s">
        <v>80</v>
      </c>
      <c r="S2792" t="s">
        <v>823</v>
      </c>
      <c r="T2792" t="s">
        <v>82</v>
      </c>
      <c r="U2792" t="s"/>
      <c r="V2792" t="s">
        <v>83</v>
      </c>
      <c r="W2792" t="s">
        <v>94</v>
      </c>
      <c r="X2792" t="s"/>
      <c r="Y2792" t="s">
        <v>85</v>
      </c>
      <c r="Z2792">
        <f>HYPERLINK("https://hotelmonitor-cachepage.eclerx.com/savepage/tk_15439014917828846_sr_2151.html","info")</f>
        <v/>
      </c>
      <c r="AA2792" t="n">
        <v>173847</v>
      </c>
      <c r="AB2792" t="s"/>
      <c r="AC2792" t="s"/>
      <c r="AD2792" t="s">
        <v>86</v>
      </c>
      <c r="AE2792" t="s"/>
      <c r="AF2792" t="s"/>
      <c r="AG2792" t="s"/>
      <c r="AH2792" t="s"/>
      <c r="AI2792" t="s"/>
      <c r="AJ2792" t="s"/>
      <c r="AK2792" t="s">
        <v>87</v>
      </c>
      <c r="AL2792" t="s"/>
      <c r="AM2792" t="s"/>
      <c r="AN2792" t="s">
        <v>87</v>
      </c>
      <c r="AO2792" t="s"/>
      <c r="AP2792" t="n">
        <v>24</v>
      </c>
      <c r="AQ2792" t="s">
        <v>88</v>
      </c>
      <c r="AR2792" t="s">
        <v>156</v>
      </c>
      <c r="AS2792" t="s"/>
      <c r="AT2792" t="s">
        <v>90</v>
      </c>
      <c r="AU2792" t="s"/>
      <c r="AV2792" t="s"/>
      <c r="AW2792" t="s"/>
      <c r="AX2792" t="s"/>
      <c r="AY2792" t="n">
        <v>2311986</v>
      </c>
      <c r="AZ2792" t="s">
        <v>896</v>
      </c>
      <c r="BA2792" t="s"/>
      <c r="BB2792" t="n">
        <v>96905</v>
      </c>
      <c r="BC2792" t="n">
        <v>9.983632564544701</v>
      </c>
      <c r="BD2792" t="n">
        <v>53.556297782236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92</v>
      </c>
    </row>
    <row r="2793" spans="1:70">
      <c r="A2793" t="s">
        <v>97</v>
      </c>
      <c r="B2793" t="s">
        <v>71</v>
      </c>
      <c r="C2793" t="s">
        <v>98</v>
      </c>
      <c r="D2793" t="n">
        <v>2</v>
      </c>
      <c r="E2793" t="s">
        <v>895</v>
      </c>
      <c r="F2793" t="n">
        <v>2028103</v>
      </c>
      <c r="G2793" t="s">
        <v>74</v>
      </c>
      <c r="H2793" t="s">
        <v>75</v>
      </c>
      <c r="I2793" t="s"/>
      <c r="J2793" t="s">
        <v>74</v>
      </c>
      <c r="K2793" t="n">
        <v>278</v>
      </c>
      <c r="L2793" t="s">
        <v>76</v>
      </c>
      <c r="M2793" t="s"/>
      <c r="N2793" t="s">
        <v>915</v>
      </c>
      <c r="O2793" t="s">
        <v>78</v>
      </c>
      <c r="P2793" t="s">
        <v>895</v>
      </c>
      <c r="Q2793" t="s"/>
      <c r="R2793" t="s">
        <v>80</v>
      </c>
      <c r="S2793" t="s">
        <v>615</v>
      </c>
      <c r="T2793" t="s">
        <v>82</v>
      </c>
      <c r="U2793" t="s"/>
      <c r="V2793" t="s">
        <v>83</v>
      </c>
      <c r="W2793" t="s">
        <v>84</v>
      </c>
      <c r="X2793" t="s"/>
      <c r="Y2793" t="s">
        <v>85</v>
      </c>
      <c r="Z2793">
        <f>HYPERLINK("https://hotelmonitor-cachepage.eclerx.com/savepage/tk_15439014917828846_sr_2151.html","info")</f>
        <v/>
      </c>
      <c r="AA2793" t="n">
        <v>173847</v>
      </c>
      <c r="AB2793" t="s"/>
      <c r="AC2793" t="s"/>
      <c r="AD2793" t="s">
        <v>86</v>
      </c>
      <c r="AE2793" t="s"/>
      <c r="AF2793" t="s"/>
      <c r="AG2793" t="s"/>
      <c r="AH2793" t="s"/>
      <c r="AI2793" t="s"/>
      <c r="AJ2793" t="s"/>
      <c r="AK2793" t="s">
        <v>87</v>
      </c>
      <c r="AL2793" t="s"/>
      <c r="AM2793" t="s"/>
      <c r="AN2793" t="s">
        <v>87</v>
      </c>
      <c r="AO2793" t="s"/>
      <c r="AP2793" t="n">
        <v>24</v>
      </c>
      <c r="AQ2793" t="s">
        <v>88</v>
      </c>
      <c r="AR2793" t="s">
        <v>103</v>
      </c>
      <c r="AS2793" t="s"/>
      <c r="AT2793" t="s">
        <v>90</v>
      </c>
      <c r="AU2793" t="s"/>
      <c r="AV2793" t="s"/>
      <c r="AW2793" t="s"/>
      <c r="AX2793" t="s"/>
      <c r="AY2793" t="n">
        <v>2311986</v>
      </c>
      <c r="AZ2793" t="s">
        <v>896</v>
      </c>
      <c r="BA2793" t="s"/>
      <c r="BB2793" t="n">
        <v>96905</v>
      </c>
      <c r="BC2793" t="n">
        <v>9.983632564544701</v>
      </c>
      <c r="BD2793" t="n">
        <v>53.556297782236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92</v>
      </c>
    </row>
    <row r="2794" spans="1:70">
      <c r="A2794" t="s">
        <v>97</v>
      </c>
      <c r="B2794" t="s">
        <v>71</v>
      </c>
      <c r="C2794" t="s">
        <v>98</v>
      </c>
      <c r="D2794" t="n">
        <v>2</v>
      </c>
      <c r="E2794" t="s">
        <v>895</v>
      </c>
      <c r="F2794" t="n">
        <v>2028103</v>
      </c>
      <c r="G2794" t="s">
        <v>74</v>
      </c>
      <c r="H2794" t="s">
        <v>75</v>
      </c>
      <c r="I2794" t="s"/>
      <c r="J2794" t="s">
        <v>74</v>
      </c>
      <c r="K2794" t="n">
        <v>281</v>
      </c>
      <c r="L2794" t="s">
        <v>76</v>
      </c>
      <c r="M2794" t="s"/>
      <c r="N2794" t="s">
        <v>903</v>
      </c>
      <c r="O2794" t="s">
        <v>78</v>
      </c>
      <c r="P2794" t="s">
        <v>895</v>
      </c>
      <c r="Q2794" t="s"/>
      <c r="R2794" t="s">
        <v>80</v>
      </c>
      <c r="S2794" t="s">
        <v>1089</v>
      </c>
      <c r="T2794" t="s">
        <v>82</v>
      </c>
      <c r="U2794" t="s"/>
      <c r="V2794" t="s">
        <v>83</v>
      </c>
      <c r="W2794" t="s">
        <v>94</v>
      </c>
      <c r="X2794" t="s"/>
      <c r="Y2794" t="s">
        <v>85</v>
      </c>
      <c r="Z2794">
        <f>HYPERLINK("https://hotelmonitor-cachepage.eclerx.com/savepage/tk_15439014917828846_sr_2151.html","info")</f>
        <v/>
      </c>
      <c r="AA2794" t="n">
        <v>173847</v>
      </c>
      <c r="AB2794" t="s"/>
      <c r="AC2794" t="s"/>
      <c r="AD2794" t="s">
        <v>86</v>
      </c>
      <c r="AE2794" t="s"/>
      <c r="AF2794" t="s"/>
      <c r="AG2794" t="s"/>
      <c r="AH2794" t="s"/>
      <c r="AI2794" t="s"/>
      <c r="AJ2794" t="s"/>
      <c r="AK2794" t="s">
        <v>87</v>
      </c>
      <c r="AL2794" t="s"/>
      <c r="AM2794" t="s"/>
      <c r="AN2794" t="s">
        <v>87</v>
      </c>
      <c r="AO2794" t="s"/>
      <c r="AP2794" t="n">
        <v>24</v>
      </c>
      <c r="AQ2794" t="s">
        <v>88</v>
      </c>
      <c r="AR2794" t="s">
        <v>103</v>
      </c>
      <c r="AS2794" t="s"/>
      <c r="AT2794" t="s">
        <v>90</v>
      </c>
      <c r="AU2794" t="s"/>
      <c r="AV2794" t="s"/>
      <c r="AW2794" t="s"/>
      <c r="AX2794" t="s"/>
      <c r="AY2794" t="n">
        <v>2311986</v>
      </c>
      <c r="AZ2794" t="s">
        <v>896</v>
      </c>
      <c r="BA2794" t="s"/>
      <c r="BB2794" t="n">
        <v>96905</v>
      </c>
      <c r="BC2794" t="n">
        <v>9.983632564544701</v>
      </c>
      <c r="BD2794" t="n">
        <v>53.556297782236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92</v>
      </c>
    </row>
    <row r="2795" spans="1:70">
      <c r="A2795" t="s">
        <v>97</v>
      </c>
      <c r="B2795" t="s">
        <v>71</v>
      </c>
      <c r="C2795" t="s">
        <v>98</v>
      </c>
      <c r="D2795" t="n">
        <v>2</v>
      </c>
      <c r="E2795" t="s">
        <v>895</v>
      </c>
      <c r="F2795" t="n">
        <v>2028103</v>
      </c>
      <c r="G2795" t="s">
        <v>74</v>
      </c>
      <c r="H2795" t="s">
        <v>75</v>
      </c>
      <c r="I2795" t="s"/>
      <c r="J2795" t="s">
        <v>74</v>
      </c>
      <c r="K2795" t="n">
        <v>282</v>
      </c>
      <c r="L2795" t="s">
        <v>76</v>
      </c>
      <c r="M2795" t="s"/>
      <c r="N2795" t="s">
        <v>1088</v>
      </c>
      <c r="O2795" t="s">
        <v>78</v>
      </c>
      <c r="P2795" t="s">
        <v>895</v>
      </c>
      <c r="Q2795" t="s"/>
      <c r="R2795" t="s">
        <v>80</v>
      </c>
      <c r="S2795" t="s">
        <v>223</v>
      </c>
      <c r="T2795" t="s">
        <v>82</v>
      </c>
      <c r="U2795" t="s"/>
      <c r="V2795" t="s">
        <v>83</v>
      </c>
      <c r="W2795" t="s">
        <v>885</v>
      </c>
      <c r="X2795" t="s"/>
      <c r="Y2795" t="s">
        <v>85</v>
      </c>
      <c r="Z2795">
        <f>HYPERLINK("https://hotelmonitor-cachepage.eclerx.com/savepage/tk_15439014917828846_sr_2151.html","info")</f>
        <v/>
      </c>
      <c r="AA2795" t="n">
        <v>173847</v>
      </c>
      <c r="AB2795" t="s"/>
      <c r="AC2795" t="s"/>
      <c r="AD2795" t="s">
        <v>86</v>
      </c>
      <c r="AE2795" t="s"/>
      <c r="AF2795" t="s"/>
      <c r="AG2795" t="s"/>
      <c r="AH2795" t="s"/>
      <c r="AI2795" t="s"/>
      <c r="AJ2795" t="s"/>
      <c r="AK2795" t="s">
        <v>87</v>
      </c>
      <c r="AL2795" t="s"/>
      <c r="AM2795" t="s"/>
      <c r="AN2795" t="s">
        <v>87</v>
      </c>
      <c r="AO2795" t="s"/>
      <c r="AP2795" t="n">
        <v>24</v>
      </c>
      <c r="AQ2795" t="s">
        <v>88</v>
      </c>
      <c r="AR2795" t="s">
        <v>103</v>
      </c>
      <c r="AS2795" t="s"/>
      <c r="AT2795" t="s">
        <v>90</v>
      </c>
      <c r="AU2795" t="s"/>
      <c r="AV2795" t="s"/>
      <c r="AW2795" t="s"/>
      <c r="AX2795" t="s"/>
      <c r="AY2795" t="n">
        <v>2311986</v>
      </c>
      <c r="AZ2795" t="s">
        <v>896</v>
      </c>
      <c r="BA2795" t="s"/>
      <c r="BB2795" t="n">
        <v>96905</v>
      </c>
      <c r="BC2795" t="n">
        <v>9.983632564544701</v>
      </c>
      <c r="BD2795" t="n">
        <v>53.556297782236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92</v>
      </c>
    </row>
    <row r="2796" spans="1:70">
      <c r="A2796" t="s">
        <v>97</v>
      </c>
      <c r="B2796" t="s">
        <v>71</v>
      </c>
      <c r="C2796" t="s">
        <v>98</v>
      </c>
      <c r="D2796" t="n">
        <v>2</v>
      </c>
      <c r="E2796" t="s">
        <v>895</v>
      </c>
      <c r="F2796" t="n">
        <v>2028103</v>
      </c>
      <c r="G2796" t="s">
        <v>74</v>
      </c>
      <c r="H2796" t="s">
        <v>75</v>
      </c>
      <c r="I2796" t="s"/>
      <c r="J2796" t="s">
        <v>74</v>
      </c>
      <c r="K2796" t="n">
        <v>282</v>
      </c>
      <c r="L2796" t="s">
        <v>76</v>
      </c>
      <c r="M2796" t="s"/>
      <c r="N2796" t="s">
        <v>901</v>
      </c>
      <c r="O2796" t="s">
        <v>78</v>
      </c>
      <c r="P2796" t="s">
        <v>895</v>
      </c>
      <c r="Q2796" t="s"/>
      <c r="R2796" t="s">
        <v>80</v>
      </c>
      <c r="S2796" t="s">
        <v>223</v>
      </c>
      <c r="T2796" t="s">
        <v>82</v>
      </c>
      <c r="U2796" t="s"/>
      <c r="V2796" t="s">
        <v>83</v>
      </c>
      <c r="W2796" t="s">
        <v>94</v>
      </c>
      <c r="X2796" t="s"/>
      <c r="Y2796" t="s">
        <v>85</v>
      </c>
      <c r="Z2796">
        <f>HYPERLINK("https://hotelmonitor-cachepage.eclerx.com/savepage/tk_15439014917828846_sr_2151.html","info")</f>
        <v/>
      </c>
      <c r="AA2796" t="n">
        <v>173847</v>
      </c>
      <c r="AB2796" t="s"/>
      <c r="AC2796" t="s"/>
      <c r="AD2796" t="s">
        <v>86</v>
      </c>
      <c r="AE2796" t="s"/>
      <c r="AF2796" t="s"/>
      <c r="AG2796" t="s"/>
      <c r="AH2796" t="s"/>
      <c r="AI2796" t="s"/>
      <c r="AJ2796" t="s"/>
      <c r="AK2796" t="s">
        <v>87</v>
      </c>
      <c r="AL2796" t="s"/>
      <c r="AM2796" t="s"/>
      <c r="AN2796" t="s">
        <v>87</v>
      </c>
      <c r="AO2796" t="s"/>
      <c r="AP2796" t="n">
        <v>24</v>
      </c>
      <c r="AQ2796" t="s">
        <v>88</v>
      </c>
      <c r="AR2796" t="s">
        <v>89</v>
      </c>
      <c r="AS2796" t="s"/>
      <c r="AT2796" t="s">
        <v>90</v>
      </c>
      <c r="AU2796" t="s"/>
      <c r="AV2796" t="s"/>
      <c r="AW2796" t="s"/>
      <c r="AX2796" t="s"/>
      <c r="AY2796" t="n">
        <v>2311986</v>
      </c>
      <c r="AZ2796" t="s">
        <v>896</v>
      </c>
      <c r="BA2796" t="s"/>
      <c r="BB2796" t="n">
        <v>96905</v>
      </c>
      <c r="BC2796" t="n">
        <v>9.983632564544701</v>
      </c>
      <c r="BD2796" t="n">
        <v>53.556297782236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92</v>
      </c>
    </row>
    <row r="2797" spans="1:70">
      <c r="A2797" t="s">
        <v>97</v>
      </c>
      <c r="B2797" t="s">
        <v>71</v>
      </c>
      <c r="C2797" t="s">
        <v>98</v>
      </c>
      <c r="D2797" t="n">
        <v>2</v>
      </c>
      <c r="E2797" t="s">
        <v>895</v>
      </c>
      <c r="F2797" t="n">
        <v>2028103</v>
      </c>
      <c r="G2797" t="s">
        <v>74</v>
      </c>
      <c r="H2797" t="s">
        <v>75</v>
      </c>
      <c r="I2797" t="s"/>
      <c r="J2797" t="s">
        <v>74</v>
      </c>
      <c r="K2797" t="n">
        <v>296</v>
      </c>
      <c r="L2797" t="s">
        <v>76</v>
      </c>
      <c r="M2797" t="s"/>
      <c r="N2797" t="s">
        <v>902</v>
      </c>
      <c r="O2797" t="s">
        <v>78</v>
      </c>
      <c r="P2797" t="s">
        <v>895</v>
      </c>
      <c r="Q2797" t="s"/>
      <c r="R2797" t="s">
        <v>80</v>
      </c>
      <c r="S2797" t="s">
        <v>911</v>
      </c>
      <c r="T2797" t="s">
        <v>82</v>
      </c>
      <c r="U2797" t="s"/>
      <c r="V2797" t="s">
        <v>83</v>
      </c>
      <c r="W2797" t="s">
        <v>84</v>
      </c>
      <c r="X2797" t="s"/>
      <c r="Y2797" t="s">
        <v>85</v>
      </c>
      <c r="Z2797">
        <f>HYPERLINK("https://hotelmonitor-cachepage.eclerx.com/savepage/tk_15439014917828846_sr_2151.html","info")</f>
        <v/>
      </c>
      <c r="AA2797" t="n">
        <v>173847</v>
      </c>
      <c r="AB2797" t="s"/>
      <c r="AC2797" t="s"/>
      <c r="AD2797" t="s">
        <v>86</v>
      </c>
      <c r="AE2797" t="s"/>
      <c r="AF2797" t="s"/>
      <c r="AG2797" t="s"/>
      <c r="AH2797" t="s"/>
      <c r="AI2797" t="s"/>
      <c r="AJ2797" t="s"/>
      <c r="AK2797" t="s">
        <v>87</v>
      </c>
      <c r="AL2797" t="s"/>
      <c r="AM2797" t="s"/>
      <c r="AN2797" t="s">
        <v>87</v>
      </c>
      <c r="AO2797" t="s"/>
      <c r="AP2797" t="n">
        <v>24</v>
      </c>
      <c r="AQ2797" t="s">
        <v>88</v>
      </c>
      <c r="AR2797" t="s">
        <v>103</v>
      </c>
      <c r="AS2797" t="s"/>
      <c r="AT2797" t="s">
        <v>90</v>
      </c>
      <c r="AU2797" t="s"/>
      <c r="AV2797" t="s"/>
      <c r="AW2797" t="s"/>
      <c r="AX2797" t="s"/>
      <c r="AY2797" t="n">
        <v>2311986</v>
      </c>
      <c r="AZ2797" t="s">
        <v>896</v>
      </c>
      <c r="BA2797" t="s"/>
      <c r="BB2797" t="n">
        <v>96905</v>
      </c>
      <c r="BC2797" t="n">
        <v>9.983632564544701</v>
      </c>
      <c r="BD2797" t="n">
        <v>53.556297782236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92</v>
      </c>
    </row>
    <row r="2798" spans="1:70">
      <c r="A2798" t="s">
        <v>97</v>
      </c>
      <c r="B2798" t="s">
        <v>71</v>
      </c>
      <c r="C2798" t="s">
        <v>98</v>
      </c>
      <c r="D2798" t="n">
        <v>2</v>
      </c>
      <c r="E2798" t="s">
        <v>895</v>
      </c>
      <c r="F2798" t="n">
        <v>2028103</v>
      </c>
      <c r="G2798" t="s">
        <v>74</v>
      </c>
      <c r="H2798" t="s">
        <v>75</v>
      </c>
      <c r="I2798" t="s"/>
      <c r="J2798" t="s">
        <v>74</v>
      </c>
      <c r="K2798" t="n">
        <v>299</v>
      </c>
      <c r="L2798" t="s">
        <v>76</v>
      </c>
      <c r="M2798" t="s"/>
      <c r="N2798" t="s">
        <v>901</v>
      </c>
      <c r="O2798" t="s">
        <v>78</v>
      </c>
      <c r="P2798" t="s">
        <v>895</v>
      </c>
      <c r="Q2798" t="s"/>
      <c r="R2798" t="s">
        <v>80</v>
      </c>
      <c r="S2798" t="s">
        <v>839</v>
      </c>
      <c r="T2798" t="s">
        <v>82</v>
      </c>
      <c r="U2798" t="s"/>
      <c r="V2798" t="s">
        <v>83</v>
      </c>
      <c r="W2798" t="s">
        <v>84</v>
      </c>
      <c r="X2798" t="s"/>
      <c r="Y2798" t="s">
        <v>85</v>
      </c>
      <c r="Z2798">
        <f>HYPERLINK("https://hotelmonitor-cachepage.eclerx.com/savepage/tk_15439014917828846_sr_2151.html","info")</f>
        <v/>
      </c>
      <c r="AA2798" t="n">
        <v>173847</v>
      </c>
      <c r="AB2798" t="s"/>
      <c r="AC2798" t="s"/>
      <c r="AD2798" t="s">
        <v>86</v>
      </c>
      <c r="AE2798" t="s"/>
      <c r="AF2798" t="s"/>
      <c r="AG2798" t="s"/>
      <c r="AH2798" t="s"/>
      <c r="AI2798" t="s"/>
      <c r="AJ2798" t="s"/>
      <c r="AK2798" t="s">
        <v>87</v>
      </c>
      <c r="AL2798" t="s"/>
      <c r="AM2798" t="s"/>
      <c r="AN2798" t="s">
        <v>87</v>
      </c>
      <c r="AO2798" t="s"/>
      <c r="AP2798" t="n">
        <v>24</v>
      </c>
      <c r="AQ2798" t="s">
        <v>88</v>
      </c>
      <c r="AR2798" t="s">
        <v>89</v>
      </c>
      <c r="AS2798" t="s"/>
      <c r="AT2798" t="s">
        <v>90</v>
      </c>
      <c r="AU2798" t="s"/>
      <c r="AV2798" t="s"/>
      <c r="AW2798" t="s"/>
      <c r="AX2798" t="s"/>
      <c r="AY2798" t="n">
        <v>2311986</v>
      </c>
      <c r="AZ2798" t="s">
        <v>896</v>
      </c>
      <c r="BA2798" t="s"/>
      <c r="BB2798" t="n">
        <v>96905</v>
      </c>
      <c r="BC2798" t="n">
        <v>9.983632564544701</v>
      </c>
      <c r="BD2798" t="n">
        <v>53.556297782236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92</v>
      </c>
    </row>
    <row r="2799" spans="1:70">
      <c r="A2799" t="s">
        <v>97</v>
      </c>
      <c r="B2799" t="s">
        <v>71</v>
      </c>
      <c r="C2799" t="s">
        <v>98</v>
      </c>
      <c r="D2799" t="n">
        <v>2</v>
      </c>
      <c r="E2799" t="s">
        <v>895</v>
      </c>
      <c r="F2799" t="n">
        <v>2028103</v>
      </c>
      <c r="G2799" t="s">
        <v>74</v>
      </c>
      <c r="H2799" t="s">
        <v>75</v>
      </c>
      <c r="I2799" t="s"/>
      <c r="J2799" t="s">
        <v>74</v>
      </c>
      <c r="K2799" t="n">
        <v>310</v>
      </c>
      <c r="L2799" t="s">
        <v>76</v>
      </c>
      <c r="M2799" t="s"/>
      <c r="N2799" t="s">
        <v>901</v>
      </c>
      <c r="O2799" t="s">
        <v>78</v>
      </c>
      <c r="P2799" t="s">
        <v>895</v>
      </c>
      <c r="Q2799" t="s"/>
      <c r="R2799" t="s">
        <v>80</v>
      </c>
      <c r="S2799" t="s">
        <v>578</v>
      </c>
      <c r="T2799" t="s">
        <v>82</v>
      </c>
      <c r="U2799" t="s"/>
      <c r="V2799" t="s">
        <v>83</v>
      </c>
      <c r="W2799" t="s">
        <v>84</v>
      </c>
      <c r="X2799" t="s"/>
      <c r="Y2799" t="s">
        <v>85</v>
      </c>
      <c r="Z2799">
        <f>HYPERLINK("https://hotelmonitor-cachepage.eclerx.com/savepage/tk_15439014917828846_sr_2151.html","info")</f>
        <v/>
      </c>
      <c r="AA2799" t="n">
        <v>173847</v>
      </c>
      <c r="AB2799" t="s"/>
      <c r="AC2799" t="s"/>
      <c r="AD2799" t="s">
        <v>86</v>
      </c>
      <c r="AE2799" t="s"/>
      <c r="AF2799" t="s"/>
      <c r="AG2799" t="s"/>
      <c r="AH2799" t="s"/>
      <c r="AI2799" t="s"/>
      <c r="AJ2799" t="s"/>
      <c r="AK2799" t="s">
        <v>87</v>
      </c>
      <c r="AL2799" t="s"/>
      <c r="AM2799" t="s"/>
      <c r="AN2799" t="s">
        <v>87</v>
      </c>
      <c r="AO2799" t="s"/>
      <c r="AP2799" t="n">
        <v>24</v>
      </c>
      <c r="AQ2799" t="s">
        <v>88</v>
      </c>
      <c r="AR2799" t="s">
        <v>89</v>
      </c>
      <c r="AS2799" t="s"/>
      <c r="AT2799" t="s">
        <v>90</v>
      </c>
      <c r="AU2799" t="s"/>
      <c r="AV2799" t="s"/>
      <c r="AW2799" t="s"/>
      <c r="AX2799" t="s"/>
      <c r="AY2799" t="n">
        <v>2311986</v>
      </c>
      <c r="AZ2799" t="s">
        <v>896</v>
      </c>
      <c r="BA2799" t="s"/>
      <c r="BB2799" t="n">
        <v>96905</v>
      </c>
      <c r="BC2799" t="n">
        <v>9.983632564544701</v>
      </c>
      <c r="BD2799" t="n">
        <v>53.556297782236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92</v>
      </c>
    </row>
    <row r="2800" spans="1:70">
      <c r="A2800" t="s">
        <v>97</v>
      </c>
      <c r="B2800" t="s">
        <v>71</v>
      </c>
      <c r="C2800" t="s">
        <v>98</v>
      </c>
      <c r="D2800" t="n">
        <v>2</v>
      </c>
      <c r="E2800" t="s">
        <v>895</v>
      </c>
      <c r="F2800" t="n">
        <v>2028103</v>
      </c>
      <c r="G2800" t="s">
        <v>74</v>
      </c>
      <c r="H2800" t="s">
        <v>75</v>
      </c>
      <c r="I2800" t="s"/>
      <c r="J2800" t="s">
        <v>74</v>
      </c>
      <c r="K2800" t="n">
        <v>312</v>
      </c>
      <c r="L2800" t="s">
        <v>76</v>
      </c>
      <c r="M2800" t="s"/>
      <c r="N2800" t="s">
        <v>756</v>
      </c>
      <c r="O2800" t="s">
        <v>78</v>
      </c>
      <c r="P2800" t="s">
        <v>895</v>
      </c>
      <c r="Q2800" t="s"/>
      <c r="R2800" t="s">
        <v>80</v>
      </c>
      <c r="S2800" t="s">
        <v>1054</v>
      </c>
      <c r="T2800" t="s">
        <v>82</v>
      </c>
      <c r="U2800" t="s"/>
      <c r="V2800" t="s">
        <v>83</v>
      </c>
      <c r="W2800" t="s">
        <v>94</v>
      </c>
      <c r="X2800" t="s"/>
      <c r="Y2800" t="s">
        <v>85</v>
      </c>
      <c r="Z2800">
        <f>HYPERLINK("https://hotelmonitor-cachepage.eclerx.com/savepage/tk_15439014917828846_sr_2151.html","info")</f>
        <v/>
      </c>
      <c r="AA2800" t="n">
        <v>173847</v>
      </c>
      <c r="AB2800" t="s"/>
      <c r="AC2800" t="s"/>
      <c r="AD2800" t="s">
        <v>86</v>
      </c>
      <c r="AE2800" t="s"/>
      <c r="AF2800" t="s"/>
      <c r="AG2800" t="s"/>
      <c r="AH2800" t="s"/>
      <c r="AI2800" t="s"/>
      <c r="AJ2800" t="s"/>
      <c r="AK2800" t="s">
        <v>87</v>
      </c>
      <c r="AL2800" t="s"/>
      <c r="AM2800" t="s"/>
      <c r="AN2800" t="s">
        <v>87</v>
      </c>
      <c r="AO2800" t="s"/>
      <c r="AP2800" t="n">
        <v>24</v>
      </c>
      <c r="AQ2800" t="s">
        <v>88</v>
      </c>
      <c r="AR2800" t="s">
        <v>156</v>
      </c>
      <c r="AS2800" t="s"/>
      <c r="AT2800" t="s">
        <v>90</v>
      </c>
      <c r="AU2800" t="s"/>
      <c r="AV2800" t="s"/>
      <c r="AW2800" t="s"/>
      <c r="AX2800" t="s"/>
      <c r="AY2800" t="n">
        <v>2311986</v>
      </c>
      <c r="AZ2800" t="s">
        <v>896</v>
      </c>
      <c r="BA2800" t="s"/>
      <c r="BB2800" t="n">
        <v>96905</v>
      </c>
      <c r="BC2800" t="n">
        <v>9.983632564544701</v>
      </c>
      <c r="BD2800" t="n">
        <v>53.556297782236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92</v>
      </c>
    </row>
    <row r="2801" spans="1:70">
      <c r="A2801" t="s">
        <v>97</v>
      </c>
      <c r="B2801" t="s">
        <v>71</v>
      </c>
      <c r="C2801" t="s">
        <v>98</v>
      </c>
      <c r="D2801" t="n">
        <v>2</v>
      </c>
      <c r="E2801" t="s">
        <v>895</v>
      </c>
      <c r="F2801" t="n">
        <v>2028103</v>
      </c>
      <c r="G2801" t="s">
        <v>74</v>
      </c>
      <c r="H2801" t="s">
        <v>75</v>
      </c>
      <c r="I2801" t="s"/>
      <c r="J2801" t="s">
        <v>74</v>
      </c>
      <c r="K2801" t="n">
        <v>324</v>
      </c>
      <c r="L2801" t="s">
        <v>76</v>
      </c>
      <c r="M2801" t="s"/>
      <c r="N2801" t="s">
        <v>248</v>
      </c>
      <c r="O2801" t="s">
        <v>78</v>
      </c>
      <c r="P2801" t="s">
        <v>895</v>
      </c>
      <c r="Q2801" t="s"/>
      <c r="R2801" t="s">
        <v>80</v>
      </c>
      <c r="S2801" t="s">
        <v>226</v>
      </c>
      <c r="T2801" t="s">
        <v>82</v>
      </c>
      <c r="U2801" t="s"/>
      <c r="V2801" t="s">
        <v>83</v>
      </c>
      <c r="W2801" t="s">
        <v>885</v>
      </c>
      <c r="X2801" t="s"/>
      <c r="Y2801" t="s">
        <v>85</v>
      </c>
      <c r="Z2801">
        <f>HYPERLINK("https://hotelmonitor-cachepage.eclerx.com/savepage/tk_15439014917828846_sr_2151.html","info")</f>
        <v/>
      </c>
      <c r="AA2801" t="n">
        <v>173847</v>
      </c>
      <c r="AB2801" t="s"/>
      <c r="AC2801" t="s"/>
      <c r="AD2801" t="s">
        <v>86</v>
      </c>
      <c r="AE2801" t="s"/>
      <c r="AF2801" t="s"/>
      <c r="AG2801" t="s"/>
      <c r="AH2801" t="s"/>
      <c r="AI2801" t="s"/>
      <c r="AJ2801" t="s"/>
      <c r="AK2801" t="s">
        <v>87</v>
      </c>
      <c r="AL2801" t="s"/>
      <c r="AM2801" t="s"/>
      <c r="AN2801" t="s">
        <v>87</v>
      </c>
      <c r="AO2801" t="s"/>
      <c r="AP2801" t="n">
        <v>24</v>
      </c>
      <c r="AQ2801" t="s">
        <v>88</v>
      </c>
      <c r="AR2801" t="s">
        <v>103</v>
      </c>
      <c r="AS2801" t="s"/>
      <c r="AT2801" t="s">
        <v>90</v>
      </c>
      <c r="AU2801" t="s"/>
      <c r="AV2801" t="s"/>
      <c r="AW2801" t="s"/>
      <c r="AX2801" t="s"/>
      <c r="AY2801" t="n">
        <v>2311986</v>
      </c>
      <c r="AZ2801" t="s">
        <v>896</v>
      </c>
      <c r="BA2801" t="s"/>
      <c r="BB2801" t="n">
        <v>96905</v>
      </c>
      <c r="BC2801" t="n">
        <v>9.983632564544701</v>
      </c>
      <c r="BD2801" t="n">
        <v>53.556297782236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92</v>
      </c>
    </row>
    <row r="2802" spans="1:70">
      <c r="A2802" t="s">
        <v>97</v>
      </c>
      <c r="B2802" t="s">
        <v>71</v>
      </c>
      <c r="C2802" t="s">
        <v>98</v>
      </c>
      <c r="D2802" t="n">
        <v>2</v>
      </c>
      <c r="E2802" t="s">
        <v>895</v>
      </c>
      <c r="F2802" t="n">
        <v>2028103</v>
      </c>
      <c r="G2802" t="s">
        <v>74</v>
      </c>
      <c r="H2802" t="s">
        <v>75</v>
      </c>
      <c r="I2802" t="s"/>
      <c r="J2802" t="s">
        <v>74</v>
      </c>
      <c r="K2802" t="n">
        <v>388</v>
      </c>
      <c r="L2802" t="s">
        <v>76</v>
      </c>
      <c r="M2802" t="s"/>
      <c r="N2802" t="s">
        <v>559</v>
      </c>
      <c r="O2802" t="s">
        <v>78</v>
      </c>
      <c r="P2802" t="s">
        <v>895</v>
      </c>
      <c r="Q2802" t="s"/>
      <c r="R2802" t="s">
        <v>80</v>
      </c>
      <c r="S2802" t="s">
        <v>1090</v>
      </c>
      <c r="T2802" t="s">
        <v>82</v>
      </c>
      <c r="U2802" t="s"/>
      <c r="V2802" t="s">
        <v>83</v>
      </c>
      <c r="W2802" t="s">
        <v>84</v>
      </c>
      <c r="X2802" t="s"/>
      <c r="Y2802" t="s">
        <v>85</v>
      </c>
      <c r="Z2802">
        <f>HYPERLINK("https://hotelmonitor-cachepage.eclerx.com/savepage/tk_15439014917828846_sr_2151.html","info")</f>
        <v/>
      </c>
      <c r="AA2802" t="n">
        <v>173847</v>
      </c>
      <c r="AB2802" t="s"/>
      <c r="AC2802" t="s"/>
      <c r="AD2802" t="s">
        <v>86</v>
      </c>
      <c r="AE2802" t="s"/>
      <c r="AF2802" t="s"/>
      <c r="AG2802" t="s"/>
      <c r="AH2802" t="s"/>
      <c r="AI2802" t="s"/>
      <c r="AJ2802" t="s"/>
      <c r="AK2802" t="s">
        <v>87</v>
      </c>
      <c r="AL2802" t="s"/>
      <c r="AM2802" t="s"/>
      <c r="AN2802" t="s">
        <v>87</v>
      </c>
      <c r="AO2802" t="s"/>
      <c r="AP2802" t="n">
        <v>24</v>
      </c>
      <c r="AQ2802" t="s">
        <v>88</v>
      </c>
      <c r="AR2802" t="s">
        <v>156</v>
      </c>
      <c r="AS2802" t="s"/>
      <c r="AT2802" t="s">
        <v>90</v>
      </c>
      <c r="AU2802" t="s"/>
      <c r="AV2802" t="s"/>
      <c r="AW2802" t="s"/>
      <c r="AX2802" t="s"/>
      <c r="AY2802" t="n">
        <v>2311986</v>
      </c>
      <c r="AZ2802" t="s">
        <v>896</v>
      </c>
      <c r="BA2802" t="s"/>
      <c r="BB2802" t="n">
        <v>96905</v>
      </c>
      <c r="BC2802" t="n">
        <v>9.983632564544701</v>
      </c>
      <c r="BD2802" t="n">
        <v>53.556297782236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92</v>
      </c>
    </row>
    <row r="2803" spans="1:70">
      <c r="A2803" t="s">
        <v>97</v>
      </c>
      <c r="B2803" t="s">
        <v>71</v>
      </c>
      <c r="C2803" t="s">
        <v>98</v>
      </c>
      <c r="D2803" t="n">
        <v>2</v>
      </c>
      <c r="E2803" t="s">
        <v>895</v>
      </c>
      <c r="F2803" t="n">
        <v>2028103</v>
      </c>
      <c r="G2803" t="s">
        <v>74</v>
      </c>
      <c r="H2803" t="s">
        <v>75</v>
      </c>
      <c r="I2803" t="s"/>
      <c r="J2803" t="s">
        <v>74</v>
      </c>
      <c r="K2803" t="n">
        <v>466</v>
      </c>
      <c r="L2803" t="s">
        <v>76</v>
      </c>
      <c r="M2803" t="s"/>
      <c r="N2803" t="s">
        <v>913</v>
      </c>
      <c r="O2803" t="s">
        <v>78</v>
      </c>
      <c r="P2803" t="s">
        <v>895</v>
      </c>
      <c r="Q2803" t="s"/>
      <c r="R2803" t="s">
        <v>80</v>
      </c>
      <c r="S2803" t="s">
        <v>1091</v>
      </c>
      <c r="T2803" t="s">
        <v>82</v>
      </c>
      <c r="U2803" t="s"/>
      <c r="V2803" t="s">
        <v>83</v>
      </c>
      <c r="W2803" t="s">
        <v>94</v>
      </c>
      <c r="X2803" t="s"/>
      <c r="Y2803" t="s">
        <v>85</v>
      </c>
      <c r="Z2803">
        <f>HYPERLINK("https://hotelmonitor-cachepage.eclerx.com/savepage/tk_15439014917828846_sr_2151.html","info")</f>
        <v/>
      </c>
      <c r="AA2803" t="n">
        <v>173847</v>
      </c>
      <c r="AB2803" t="s"/>
      <c r="AC2803" t="s"/>
      <c r="AD2803" t="s">
        <v>86</v>
      </c>
      <c r="AE2803" t="s"/>
      <c r="AF2803" t="s"/>
      <c r="AG2803" t="s"/>
      <c r="AH2803" t="s"/>
      <c r="AI2803" t="s"/>
      <c r="AJ2803" t="s"/>
      <c r="AK2803" t="s">
        <v>87</v>
      </c>
      <c r="AL2803" t="s"/>
      <c r="AM2803" t="s"/>
      <c r="AN2803" t="s">
        <v>87</v>
      </c>
      <c r="AO2803" t="s"/>
      <c r="AP2803" t="n">
        <v>24</v>
      </c>
      <c r="AQ2803" t="s">
        <v>88</v>
      </c>
      <c r="AR2803" t="s">
        <v>156</v>
      </c>
      <c r="AS2803" t="s"/>
      <c r="AT2803" t="s">
        <v>90</v>
      </c>
      <c r="AU2803" t="s"/>
      <c r="AV2803" t="s"/>
      <c r="AW2803" t="s"/>
      <c r="AX2803" t="s"/>
      <c r="AY2803" t="n">
        <v>2311986</v>
      </c>
      <c r="AZ2803" t="s">
        <v>896</v>
      </c>
      <c r="BA2803" t="s"/>
      <c r="BB2803" t="n">
        <v>96905</v>
      </c>
      <c r="BC2803" t="n">
        <v>9.983632564544701</v>
      </c>
      <c r="BD2803" t="n">
        <v>53.556297782236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92</v>
      </c>
    </row>
    <row r="2804" spans="1:70">
      <c r="A2804" t="s">
        <v>97</v>
      </c>
      <c r="B2804" t="s">
        <v>71</v>
      </c>
      <c r="C2804" t="s">
        <v>98</v>
      </c>
      <c r="D2804" t="n">
        <v>2</v>
      </c>
      <c r="E2804" t="s">
        <v>895</v>
      </c>
      <c r="F2804" t="n">
        <v>2028103</v>
      </c>
      <c r="G2804" t="s">
        <v>74</v>
      </c>
      <c r="H2804" t="s">
        <v>75</v>
      </c>
      <c r="I2804" t="s"/>
      <c r="J2804" t="s">
        <v>74</v>
      </c>
      <c r="K2804" t="n">
        <v>469</v>
      </c>
      <c r="L2804" t="s">
        <v>76</v>
      </c>
      <c r="M2804" t="s"/>
      <c r="N2804" t="s">
        <v>756</v>
      </c>
      <c r="O2804" t="s">
        <v>78</v>
      </c>
      <c r="P2804" t="s">
        <v>895</v>
      </c>
      <c r="Q2804" t="s"/>
      <c r="R2804" t="s">
        <v>80</v>
      </c>
      <c r="S2804" t="s">
        <v>1092</v>
      </c>
      <c r="T2804" t="s">
        <v>82</v>
      </c>
      <c r="U2804" t="s"/>
      <c r="V2804" t="s">
        <v>83</v>
      </c>
      <c r="W2804" t="s">
        <v>84</v>
      </c>
      <c r="X2804" t="s"/>
      <c r="Y2804" t="s">
        <v>85</v>
      </c>
      <c r="Z2804">
        <f>HYPERLINK("https://hotelmonitor-cachepage.eclerx.com/savepage/tk_15439014917828846_sr_2151.html","info")</f>
        <v/>
      </c>
      <c r="AA2804" t="n">
        <v>173847</v>
      </c>
      <c r="AB2804" t="s"/>
      <c r="AC2804" t="s"/>
      <c r="AD2804" t="s">
        <v>86</v>
      </c>
      <c r="AE2804" t="s"/>
      <c r="AF2804" t="s"/>
      <c r="AG2804" t="s"/>
      <c r="AH2804" t="s"/>
      <c r="AI2804" t="s"/>
      <c r="AJ2804" t="s"/>
      <c r="AK2804" t="s">
        <v>87</v>
      </c>
      <c r="AL2804" t="s"/>
      <c r="AM2804" t="s"/>
      <c r="AN2804" t="s">
        <v>87</v>
      </c>
      <c r="AO2804" t="s"/>
      <c r="AP2804" t="n">
        <v>24</v>
      </c>
      <c r="AQ2804" t="s">
        <v>88</v>
      </c>
      <c r="AR2804" t="s">
        <v>156</v>
      </c>
      <c r="AS2804" t="s"/>
      <c r="AT2804" t="s">
        <v>90</v>
      </c>
      <c r="AU2804" t="s"/>
      <c r="AV2804" t="s"/>
      <c r="AW2804" t="s"/>
      <c r="AX2804" t="s"/>
      <c r="AY2804" t="n">
        <v>2311986</v>
      </c>
      <c r="AZ2804" t="s">
        <v>896</v>
      </c>
      <c r="BA2804" t="s"/>
      <c r="BB2804" t="n">
        <v>96905</v>
      </c>
      <c r="BC2804" t="n">
        <v>9.983632564544701</v>
      </c>
      <c r="BD2804" t="n">
        <v>53.556297782236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92</v>
      </c>
    </row>
    <row r="2805" spans="1:70">
      <c r="A2805" t="s">
        <v>97</v>
      </c>
      <c r="B2805" t="s">
        <v>71</v>
      </c>
      <c r="C2805" t="s">
        <v>98</v>
      </c>
      <c r="D2805" t="n">
        <v>2</v>
      </c>
      <c r="E2805" t="s">
        <v>391</v>
      </c>
      <c r="F2805" t="n">
        <v>-1</v>
      </c>
      <c r="G2805" t="s">
        <v>74</v>
      </c>
      <c r="H2805" t="s">
        <v>75</v>
      </c>
      <c r="I2805" t="s"/>
      <c r="J2805" t="s">
        <v>74</v>
      </c>
      <c r="K2805" t="n">
        <v>177</v>
      </c>
      <c r="L2805" t="s">
        <v>76</v>
      </c>
      <c r="M2805" t="s"/>
      <c r="N2805" t="s">
        <v>370</v>
      </c>
      <c r="O2805" t="s">
        <v>78</v>
      </c>
      <c r="P2805" t="s">
        <v>391</v>
      </c>
      <c r="Q2805" t="s"/>
      <c r="R2805" t="s">
        <v>80</v>
      </c>
      <c r="S2805" t="s">
        <v>375</v>
      </c>
      <c r="T2805" t="s">
        <v>82</v>
      </c>
      <c r="U2805" t="s"/>
      <c r="V2805" t="s">
        <v>83</v>
      </c>
      <c r="W2805" t="s">
        <v>94</v>
      </c>
      <c r="X2805" t="s"/>
      <c r="Y2805" t="s">
        <v>85</v>
      </c>
      <c r="Z2805">
        <f>HYPERLINK("https://hotelmonitor-cachepage.eclerx.com/savepage/tk_15439016750708141_sr_2151.html","info")</f>
        <v/>
      </c>
      <c r="AA2805" t="n">
        <v>-6796300</v>
      </c>
      <c r="AB2805" t="s"/>
      <c r="AC2805" t="s"/>
      <c r="AD2805" t="s">
        <v>86</v>
      </c>
      <c r="AE2805" t="s"/>
      <c r="AF2805" t="s"/>
      <c r="AG2805" t="s"/>
      <c r="AH2805" t="s"/>
      <c r="AI2805" t="s"/>
      <c r="AJ2805" t="s"/>
      <c r="AK2805" t="s">
        <v>87</v>
      </c>
      <c r="AL2805" t="s"/>
      <c r="AM2805" t="s"/>
      <c r="AN2805" t="s">
        <v>87</v>
      </c>
      <c r="AO2805" t="s"/>
      <c r="AP2805" t="n">
        <v>82</v>
      </c>
      <c r="AQ2805" t="s">
        <v>88</v>
      </c>
      <c r="AR2805" t="s">
        <v>110</v>
      </c>
      <c r="AS2805" t="s"/>
      <c r="AT2805" t="s">
        <v>90</v>
      </c>
      <c r="AU2805" t="s"/>
      <c r="AV2805" t="s"/>
      <c r="AW2805" t="s"/>
      <c r="AX2805" t="s"/>
      <c r="AY2805" t="n">
        <v>6796300</v>
      </c>
      <c r="AZ2805" t="s">
        <v>322</v>
      </c>
      <c r="BA2805" t="s"/>
      <c r="BB2805" t="n">
        <v>27827</v>
      </c>
      <c r="BC2805" t="n">
        <v>0</v>
      </c>
      <c r="BD2805" t="n">
        <v>0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92</v>
      </c>
    </row>
    <row r="2806" spans="1:70">
      <c r="A2806" t="s">
        <v>97</v>
      </c>
      <c r="B2806" t="s">
        <v>71</v>
      </c>
      <c r="C2806" t="s">
        <v>98</v>
      </c>
      <c r="D2806" t="n">
        <v>2</v>
      </c>
      <c r="E2806" t="s">
        <v>391</v>
      </c>
      <c r="F2806" t="n">
        <v>-1</v>
      </c>
      <c r="G2806" t="s">
        <v>74</v>
      </c>
      <c r="H2806" t="s">
        <v>75</v>
      </c>
      <c r="I2806" t="s"/>
      <c r="J2806" t="s">
        <v>74</v>
      </c>
      <c r="K2806" t="n">
        <v>182</v>
      </c>
      <c r="L2806" t="s">
        <v>76</v>
      </c>
      <c r="M2806" t="s"/>
      <c r="N2806" t="s">
        <v>77</v>
      </c>
      <c r="O2806" t="s">
        <v>78</v>
      </c>
      <c r="P2806" t="s">
        <v>391</v>
      </c>
      <c r="Q2806" t="s"/>
      <c r="R2806" t="s">
        <v>80</v>
      </c>
      <c r="S2806" t="s">
        <v>321</v>
      </c>
      <c r="T2806" t="s">
        <v>82</v>
      </c>
      <c r="U2806" t="s"/>
      <c r="V2806" t="s">
        <v>83</v>
      </c>
      <c r="W2806" t="s">
        <v>94</v>
      </c>
      <c r="X2806" t="s"/>
      <c r="Y2806" t="s">
        <v>85</v>
      </c>
      <c r="Z2806">
        <f>HYPERLINK("https://hotelmonitor-cachepage.eclerx.com/savepage/tk_15439016750708141_sr_2151.html","info")</f>
        <v/>
      </c>
      <c r="AA2806" t="n">
        <v>-6796300</v>
      </c>
      <c r="AB2806" t="s"/>
      <c r="AC2806" t="s"/>
      <c r="AD2806" t="s">
        <v>86</v>
      </c>
      <c r="AE2806" t="s"/>
      <c r="AF2806" t="s"/>
      <c r="AG2806" t="s"/>
      <c r="AH2806" t="s"/>
      <c r="AI2806" t="s"/>
      <c r="AJ2806" t="s"/>
      <c r="AK2806" t="s">
        <v>87</v>
      </c>
      <c r="AL2806" t="s"/>
      <c r="AM2806" t="s"/>
      <c r="AN2806" t="s">
        <v>87</v>
      </c>
      <c r="AO2806" t="s"/>
      <c r="AP2806" t="n">
        <v>82</v>
      </c>
      <c r="AQ2806" t="s">
        <v>88</v>
      </c>
      <c r="AR2806" t="s">
        <v>119</v>
      </c>
      <c r="AS2806" t="s"/>
      <c r="AT2806" t="s">
        <v>90</v>
      </c>
      <c r="AU2806" t="s"/>
      <c r="AV2806" t="s"/>
      <c r="AW2806" t="s"/>
      <c r="AX2806" t="s"/>
      <c r="AY2806" t="n">
        <v>6796300</v>
      </c>
      <c r="AZ2806" t="s">
        <v>322</v>
      </c>
      <c r="BA2806" t="s"/>
      <c r="BB2806" t="n">
        <v>27827</v>
      </c>
      <c r="BC2806" t="n">
        <v>0</v>
      </c>
      <c r="BD2806" t="n">
        <v>0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92</v>
      </c>
    </row>
    <row r="2807" spans="1:70">
      <c r="A2807" t="s">
        <v>97</v>
      </c>
      <c r="B2807" t="s">
        <v>71</v>
      </c>
      <c r="C2807" t="s">
        <v>98</v>
      </c>
      <c r="D2807" t="n">
        <v>2</v>
      </c>
      <c r="E2807" t="s">
        <v>391</v>
      </c>
      <c r="F2807" t="n">
        <v>-1</v>
      </c>
      <c r="G2807" t="s">
        <v>74</v>
      </c>
      <c r="H2807" t="s">
        <v>75</v>
      </c>
      <c r="I2807" t="s"/>
      <c r="J2807" t="s">
        <v>74</v>
      </c>
      <c r="K2807" t="n">
        <v>182</v>
      </c>
      <c r="L2807" t="s">
        <v>76</v>
      </c>
      <c r="M2807" t="s"/>
      <c r="N2807" t="s">
        <v>77</v>
      </c>
      <c r="O2807" t="s">
        <v>78</v>
      </c>
      <c r="P2807" t="s">
        <v>391</v>
      </c>
      <c r="Q2807" t="s"/>
      <c r="R2807" t="s">
        <v>80</v>
      </c>
      <c r="S2807" t="s">
        <v>321</v>
      </c>
      <c r="T2807" t="s">
        <v>82</v>
      </c>
      <c r="U2807" t="s"/>
      <c r="V2807" t="s">
        <v>83</v>
      </c>
      <c r="W2807" t="s">
        <v>94</v>
      </c>
      <c r="X2807" t="s"/>
      <c r="Y2807" t="s">
        <v>85</v>
      </c>
      <c r="Z2807">
        <f>HYPERLINK("https://hotelmonitor-cachepage.eclerx.com/savepage/tk_15439016750708141_sr_2151.html","info")</f>
        <v/>
      </c>
      <c r="AA2807" t="n">
        <v>-6796300</v>
      </c>
      <c r="AB2807" t="s"/>
      <c r="AC2807" t="s"/>
      <c r="AD2807" t="s">
        <v>86</v>
      </c>
      <c r="AE2807" t="s"/>
      <c r="AF2807" t="s"/>
      <c r="AG2807" t="s"/>
      <c r="AH2807" t="s"/>
      <c r="AI2807" t="s"/>
      <c r="AJ2807" t="s"/>
      <c r="AK2807" t="s">
        <v>87</v>
      </c>
      <c r="AL2807" t="s"/>
      <c r="AM2807" t="s"/>
      <c r="AN2807" t="s">
        <v>87</v>
      </c>
      <c r="AO2807" t="s"/>
      <c r="AP2807" t="n">
        <v>82</v>
      </c>
      <c r="AQ2807" t="s">
        <v>88</v>
      </c>
      <c r="AR2807" t="s">
        <v>140</v>
      </c>
      <c r="AS2807" t="s"/>
      <c r="AT2807" t="s">
        <v>90</v>
      </c>
      <c r="AU2807" t="s"/>
      <c r="AV2807" t="s"/>
      <c r="AW2807" t="s"/>
      <c r="AX2807" t="s"/>
      <c r="AY2807" t="n">
        <v>6796300</v>
      </c>
      <c r="AZ2807" t="s">
        <v>322</v>
      </c>
      <c r="BA2807" t="s"/>
      <c r="BB2807" t="n">
        <v>27827</v>
      </c>
      <c r="BC2807" t="n">
        <v>0</v>
      </c>
      <c r="BD2807" t="n">
        <v>0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92</v>
      </c>
    </row>
    <row r="2808" spans="1:70">
      <c r="A2808" t="s">
        <v>97</v>
      </c>
      <c r="B2808" t="s">
        <v>71</v>
      </c>
      <c r="C2808" t="s">
        <v>98</v>
      </c>
      <c r="D2808" t="n">
        <v>2</v>
      </c>
      <c r="E2808" t="s">
        <v>391</v>
      </c>
      <c r="F2808" t="n">
        <v>-1</v>
      </c>
      <c r="G2808" t="s">
        <v>74</v>
      </c>
      <c r="H2808" t="s">
        <v>75</v>
      </c>
      <c r="I2808" t="s"/>
      <c r="J2808" t="s">
        <v>74</v>
      </c>
      <c r="K2808" t="n">
        <v>184</v>
      </c>
      <c r="L2808" t="s">
        <v>76</v>
      </c>
      <c r="M2808" t="s"/>
      <c r="N2808" t="s">
        <v>77</v>
      </c>
      <c r="O2808" t="s">
        <v>78</v>
      </c>
      <c r="P2808" t="s">
        <v>391</v>
      </c>
      <c r="Q2808" t="s"/>
      <c r="R2808" t="s">
        <v>80</v>
      </c>
      <c r="S2808" t="s">
        <v>182</v>
      </c>
      <c r="T2808" t="s">
        <v>82</v>
      </c>
      <c r="U2808" t="s"/>
      <c r="V2808" t="s">
        <v>83</v>
      </c>
      <c r="W2808" t="s">
        <v>94</v>
      </c>
      <c r="X2808" t="s"/>
      <c r="Y2808" t="s">
        <v>85</v>
      </c>
      <c r="Z2808">
        <f>HYPERLINK("https://hotelmonitor-cachepage.eclerx.com/savepage/tk_15439016750708141_sr_2151.html","info")</f>
        <v/>
      </c>
      <c r="AA2808" t="n">
        <v>-6796300</v>
      </c>
      <c r="AB2808" t="s"/>
      <c r="AC2808" t="s"/>
      <c r="AD2808" t="s">
        <v>86</v>
      </c>
      <c r="AE2808" t="s"/>
      <c r="AF2808" t="s"/>
      <c r="AG2808" t="s"/>
      <c r="AH2808" t="s"/>
      <c r="AI2808" t="s"/>
      <c r="AJ2808" t="s"/>
      <c r="AK2808" t="s">
        <v>87</v>
      </c>
      <c r="AL2808" t="s"/>
      <c r="AM2808" t="s"/>
      <c r="AN2808" t="s">
        <v>87</v>
      </c>
      <c r="AO2808" t="s"/>
      <c r="AP2808" t="n">
        <v>82</v>
      </c>
      <c r="AQ2808" t="s">
        <v>88</v>
      </c>
      <c r="AR2808" t="s">
        <v>124</v>
      </c>
      <c r="AS2808" t="s"/>
      <c r="AT2808" t="s">
        <v>90</v>
      </c>
      <c r="AU2808" t="s"/>
      <c r="AV2808" t="s"/>
      <c r="AW2808" t="s"/>
      <c r="AX2808" t="s"/>
      <c r="AY2808" t="n">
        <v>6796300</v>
      </c>
      <c r="AZ2808" t="s">
        <v>322</v>
      </c>
      <c r="BA2808" t="s"/>
      <c r="BB2808" t="n">
        <v>27827</v>
      </c>
      <c r="BC2808" t="n">
        <v>0</v>
      </c>
      <c r="BD2808" t="n">
        <v>0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92</v>
      </c>
    </row>
    <row r="2809" spans="1:70">
      <c r="A2809" t="s">
        <v>97</v>
      </c>
      <c r="B2809" t="s">
        <v>71</v>
      </c>
      <c r="C2809" t="s">
        <v>98</v>
      </c>
      <c r="D2809" t="n">
        <v>2</v>
      </c>
      <c r="E2809" t="s">
        <v>391</v>
      </c>
      <c r="F2809" t="n">
        <v>-1</v>
      </c>
      <c r="G2809" t="s">
        <v>74</v>
      </c>
      <c r="H2809" t="s">
        <v>75</v>
      </c>
      <c r="I2809" t="s"/>
      <c r="J2809" t="s">
        <v>74</v>
      </c>
      <c r="K2809" t="n">
        <v>188</v>
      </c>
      <c r="L2809" t="s">
        <v>76</v>
      </c>
      <c r="M2809" t="s"/>
      <c r="N2809" t="s">
        <v>77</v>
      </c>
      <c r="O2809" t="s">
        <v>78</v>
      </c>
      <c r="P2809" t="s">
        <v>391</v>
      </c>
      <c r="Q2809" t="s"/>
      <c r="R2809" t="s">
        <v>80</v>
      </c>
      <c r="S2809" t="s">
        <v>185</v>
      </c>
      <c r="T2809" t="s">
        <v>82</v>
      </c>
      <c r="U2809" t="s"/>
      <c r="V2809" t="s">
        <v>83</v>
      </c>
      <c r="W2809" t="s">
        <v>94</v>
      </c>
      <c r="X2809" t="s"/>
      <c r="Y2809" t="s">
        <v>85</v>
      </c>
      <c r="Z2809">
        <f>HYPERLINK("https://hotelmonitor-cachepage.eclerx.com/savepage/tk_15439016750708141_sr_2151.html","info")</f>
        <v/>
      </c>
      <c r="AA2809" t="n">
        <v>-6796300</v>
      </c>
      <c r="AB2809" t="s"/>
      <c r="AC2809" t="s"/>
      <c r="AD2809" t="s">
        <v>86</v>
      </c>
      <c r="AE2809" t="s"/>
      <c r="AF2809" t="s"/>
      <c r="AG2809" t="s"/>
      <c r="AH2809" t="s"/>
      <c r="AI2809" t="s"/>
      <c r="AJ2809" t="s"/>
      <c r="AK2809" t="s">
        <v>87</v>
      </c>
      <c r="AL2809" t="s"/>
      <c r="AM2809" t="s"/>
      <c r="AN2809" t="s">
        <v>87</v>
      </c>
      <c r="AO2809" t="s"/>
      <c r="AP2809" t="n">
        <v>82</v>
      </c>
      <c r="AQ2809" t="s">
        <v>88</v>
      </c>
      <c r="AR2809" t="s">
        <v>89</v>
      </c>
      <c r="AS2809" t="s"/>
      <c r="AT2809" t="s">
        <v>90</v>
      </c>
      <c r="AU2809" t="s"/>
      <c r="AV2809" t="s"/>
      <c r="AW2809" t="s"/>
      <c r="AX2809" t="s"/>
      <c r="AY2809" t="n">
        <v>6796300</v>
      </c>
      <c r="AZ2809" t="s">
        <v>322</v>
      </c>
      <c r="BA2809" t="s"/>
      <c r="BB2809" t="n">
        <v>27827</v>
      </c>
      <c r="BC2809" t="n">
        <v>0</v>
      </c>
      <c r="BD2809" t="n">
        <v>0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92</v>
      </c>
    </row>
    <row r="2810" spans="1:70">
      <c r="A2810" t="s">
        <v>97</v>
      </c>
      <c r="B2810" t="s">
        <v>71</v>
      </c>
      <c r="C2810" t="s">
        <v>98</v>
      </c>
      <c r="D2810" t="n">
        <v>2</v>
      </c>
      <c r="E2810" t="s">
        <v>391</v>
      </c>
      <c r="F2810" t="n">
        <v>-1</v>
      </c>
      <c r="G2810" t="s">
        <v>74</v>
      </c>
      <c r="H2810" t="s">
        <v>75</v>
      </c>
      <c r="I2810" t="s"/>
      <c r="J2810" t="s">
        <v>74</v>
      </c>
      <c r="K2810" t="n">
        <v>188</v>
      </c>
      <c r="L2810" t="s">
        <v>76</v>
      </c>
      <c r="M2810" t="s"/>
      <c r="N2810" t="s">
        <v>370</v>
      </c>
      <c r="O2810" t="s">
        <v>78</v>
      </c>
      <c r="P2810" t="s">
        <v>391</v>
      </c>
      <c r="Q2810" t="s"/>
      <c r="R2810" t="s">
        <v>80</v>
      </c>
      <c r="S2810" t="s">
        <v>185</v>
      </c>
      <c r="T2810" t="s">
        <v>82</v>
      </c>
      <c r="U2810" t="s"/>
      <c r="V2810" t="s">
        <v>83</v>
      </c>
      <c r="W2810" t="s">
        <v>94</v>
      </c>
      <c r="X2810" t="s"/>
      <c r="Y2810" t="s">
        <v>85</v>
      </c>
      <c r="Z2810">
        <f>HYPERLINK("https://hotelmonitor-cachepage.eclerx.com/savepage/tk_15439016750708141_sr_2151.html","info")</f>
        <v/>
      </c>
      <c r="AA2810" t="n">
        <v>-6796300</v>
      </c>
      <c r="AB2810" t="s"/>
      <c r="AC2810" t="s"/>
      <c r="AD2810" t="s">
        <v>86</v>
      </c>
      <c r="AE2810" t="s"/>
      <c r="AF2810" t="s"/>
      <c r="AG2810" t="s"/>
      <c r="AH2810" t="s"/>
      <c r="AI2810" t="s"/>
      <c r="AJ2810" t="s"/>
      <c r="AK2810" t="s">
        <v>87</v>
      </c>
      <c r="AL2810" t="s"/>
      <c r="AM2810" t="s"/>
      <c r="AN2810" t="s">
        <v>87</v>
      </c>
      <c r="AO2810" t="s"/>
      <c r="AP2810" t="n">
        <v>82</v>
      </c>
      <c r="AQ2810" t="s">
        <v>88</v>
      </c>
      <c r="AR2810" t="s">
        <v>116</v>
      </c>
      <c r="AS2810" t="s"/>
      <c r="AT2810" t="s">
        <v>90</v>
      </c>
      <c r="AU2810" t="s"/>
      <c r="AV2810" t="s"/>
      <c r="AW2810" t="s"/>
      <c r="AX2810" t="s"/>
      <c r="AY2810" t="n">
        <v>6796300</v>
      </c>
      <c r="AZ2810" t="s">
        <v>322</v>
      </c>
      <c r="BA2810" t="s"/>
      <c r="BB2810" t="n">
        <v>27827</v>
      </c>
      <c r="BC2810" t="n">
        <v>0</v>
      </c>
      <c r="BD2810" t="n">
        <v>0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92</v>
      </c>
    </row>
    <row r="2811" spans="1:70">
      <c r="A2811" t="s">
        <v>97</v>
      </c>
      <c r="B2811" t="s">
        <v>71</v>
      </c>
      <c r="C2811" t="s">
        <v>98</v>
      </c>
      <c r="D2811" t="n">
        <v>2</v>
      </c>
      <c r="E2811" t="s">
        <v>391</v>
      </c>
      <c r="F2811" t="n">
        <v>-1</v>
      </c>
      <c r="G2811" t="s">
        <v>74</v>
      </c>
      <c r="H2811" t="s">
        <v>75</v>
      </c>
      <c r="I2811" t="s"/>
      <c r="J2811" t="s">
        <v>74</v>
      </c>
      <c r="K2811" t="n">
        <v>199</v>
      </c>
      <c r="L2811" t="s">
        <v>76</v>
      </c>
      <c r="M2811" t="s"/>
      <c r="N2811" t="s">
        <v>396</v>
      </c>
      <c r="O2811" t="s">
        <v>78</v>
      </c>
      <c r="P2811" t="s">
        <v>391</v>
      </c>
      <c r="Q2811" t="s"/>
      <c r="R2811" t="s">
        <v>80</v>
      </c>
      <c r="S2811" t="s">
        <v>171</v>
      </c>
      <c r="T2811" t="s">
        <v>82</v>
      </c>
      <c r="U2811" t="s"/>
      <c r="V2811" t="s">
        <v>83</v>
      </c>
      <c r="W2811" t="s">
        <v>94</v>
      </c>
      <c r="X2811" t="s"/>
      <c r="Y2811" t="s">
        <v>85</v>
      </c>
      <c r="Z2811">
        <f>HYPERLINK("https://hotelmonitor-cachepage.eclerx.com/savepage/tk_15439016750708141_sr_2151.html","info")</f>
        <v/>
      </c>
      <c r="AA2811" t="n">
        <v>-6796300</v>
      </c>
      <c r="AB2811" t="s"/>
      <c r="AC2811" t="s"/>
      <c r="AD2811" t="s">
        <v>86</v>
      </c>
      <c r="AE2811" t="s"/>
      <c r="AF2811" t="s"/>
      <c r="AG2811" t="s"/>
      <c r="AH2811" t="s"/>
      <c r="AI2811" t="s"/>
      <c r="AJ2811" t="s"/>
      <c r="AK2811" t="s">
        <v>87</v>
      </c>
      <c r="AL2811" t="s"/>
      <c r="AM2811" t="s"/>
      <c r="AN2811" t="s">
        <v>87</v>
      </c>
      <c r="AO2811" t="s"/>
      <c r="AP2811" t="n">
        <v>82</v>
      </c>
      <c r="AQ2811" t="s">
        <v>88</v>
      </c>
      <c r="AR2811" t="s">
        <v>110</v>
      </c>
      <c r="AS2811" t="s"/>
      <c r="AT2811" t="s">
        <v>90</v>
      </c>
      <c r="AU2811" t="s"/>
      <c r="AV2811" t="s"/>
      <c r="AW2811" t="s"/>
      <c r="AX2811" t="s"/>
      <c r="AY2811" t="n">
        <v>6796300</v>
      </c>
      <c r="AZ2811" t="s">
        <v>322</v>
      </c>
      <c r="BA2811" t="s"/>
      <c r="BB2811" t="n">
        <v>27827</v>
      </c>
      <c r="BC2811" t="n">
        <v>0</v>
      </c>
      <c r="BD2811" t="n">
        <v>0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92</v>
      </c>
    </row>
    <row r="2812" spans="1:70">
      <c r="A2812" t="s">
        <v>97</v>
      </c>
      <c r="B2812" t="s">
        <v>71</v>
      </c>
      <c r="C2812" t="s">
        <v>98</v>
      </c>
      <c r="D2812" t="n">
        <v>2</v>
      </c>
      <c r="E2812" t="s">
        <v>391</v>
      </c>
      <c r="F2812" t="n">
        <v>-1</v>
      </c>
      <c r="G2812" t="s">
        <v>74</v>
      </c>
      <c r="H2812" t="s">
        <v>75</v>
      </c>
      <c r="I2812" t="s"/>
      <c r="J2812" t="s">
        <v>74</v>
      </c>
      <c r="K2812" t="n">
        <v>210</v>
      </c>
      <c r="L2812" t="s">
        <v>76</v>
      </c>
      <c r="M2812" t="s"/>
      <c r="N2812" t="s">
        <v>396</v>
      </c>
      <c r="O2812" t="s">
        <v>78</v>
      </c>
      <c r="P2812" t="s">
        <v>391</v>
      </c>
      <c r="Q2812" t="s"/>
      <c r="R2812" t="s">
        <v>80</v>
      </c>
      <c r="S2812" t="s">
        <v>259</v>
      </c>
      <c r="T2812" t="s">
        <v>82</v>
      </c>
      <c r="U2812" t="s"/>
      <c r="V2812" t="s">
        <v>83</v>
      </c>
      <c r="W2812" t="s">
        <v>94</v>
      </c>
      <c r="X2812" t="s"/>
      <c r="Y2812" t="s">
        <v>85</v>
      </c>
      <c r="Z2812">
        <f>HYPERLINK("https://hotelmonitor-cachepage.eclerx.com/savepage/tk_15439016750708141_sr_2151.html","info")</f>
        <v/>
      </c>
      <c r="AA2812" t="n">
        <v>-6796300</v>
      </c>
      <c r="AB2812" t="s"/>
      <c r="AC2812" t="s"/>
      <c r="AD2812" t="s">
        <v>86</v>
      </c>
      <c r="AE2812" t="s"/>
      <c r="AF2812" t="s"/>
      <c r="AG2812" t="s"/>
      <c r="AH2812" t="s"/>
      <c r="AI2812" t="s"/>
      <c r="AJ2812" t="s"/>
      <c r="AK2812" t="s">
        <v>87</v>
      </c>
      <c r="AL2812" t="s"/>
      <c r="AM2812" t="s"/>
      <c r="AN2812" t="s">
        <v>87</v>
      </c>
      <c r="AO2812" t="s"/>
      <c r="AP2812" t="n">
        <v>82</v>
      </c>
      <c r="AQ2812" t="s">
        <v>88</v>
      </c>
      <c r="AR2812" t="s">
        <v>116</v>
      </c>
      <c r="AS2812" t="s"/>
      <c r="AT2812" t="s">
        <v>90</v>
      </c>
      <c r="AU2812" t="s"/>
      <c r="AV2812" t="s"/>
      <c r="AW2812" t="s"/>
      <c r="AX2812" t="s"/>
      <c r="AY2812" t="n">
        <v>6796300</v>
      </c>
      <c r="AZ2812" t="s">
        <v>322</v>
      </c>
      <c r="BA2812" t="s"/>
      <c r="BB2812" t="n">
        <v>27827</v>
      </c>
      <c r="BC2812" t="n">
        <v>0</v>
      </c>
      <c r="BD2812" t="n">
        <v>0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92</v>
      </c>
    </row>
    <row r="2813" spans="1:70">
      <c r="A2813" t="s">
        <v>97</v>
      </c>
      <c r="B2813" t="s">
        <v>71</v>
      </c>
      <c r="C2813" t="s">
        <v>98</v>
      </c>
      <c r="D2813" t="n">
        <v>2</v>
      </c>
      <c r="E2813" t="s">
        <v>391</v>
      </c>
      <c r="F2813" t="n">
        <v>-1</v>
      </c>
      <c r="G2813" t="s">
        <v>74</v>
      </c>
      <c r="H2813" t="s">
        <v>75</v>
      </c>
      <c r="I2813" t="s"/>
      <c r="J2813" t="s">
        <v>74</v>
      </c>
      <c r="K2813" t="n">
        <v>210</v>
      </c>
      <c r="L2813" t="s">
        <v>76</v>
      </c>
      <c r="M2813" t="s"/>
      <c r="N2813" t="s">
        <v>191</v>
      </c>
      <c r="O2813" t="s">
        <v>78</v>
      </c>
      <c r="P2813" t="s">
        <v>391</v>
      </c>
      <c r="Q2813" t="s"/>
      <c r="R2813" t="s">
        <v>80</v>
      </c>
      <c r="S2813" t="s">
        <v>259</v>
      </c>
      <c r="T2813" t="s">
        <v>82</v>
      </c>
      <c r="U2813" t="s"/>
      <c r="V2813" t="s">
        <v>83</v>
      </c>
      <c r="W2813" t="s">
        <v>94</v>
      </c>
      <c r="X2813" t="s"/>
      <c r="Y2813" t="s">
        <v>85</v>
      </c>
      <c r="Z2813">
        <f>HYPERLINK("https://hotelmonitor-cachepage.eclerx.com/savepage/tk_15439016750708141_sr_2151.html","info")</f>
        <v/>
      </c>
      <c r="AA2813" t="n">
        <v>-6796300</v>
      </c>
      <c r="AB2813" t="s"/>
      <c r="AC2813" t="s"/>
      <c r="AD2813" t="s">
        <v>86</v>
      </c>
      <c r="AE2813" t="s"/>
      <c r="AF2813" t="s"/>
      <c r="AG2813" t="s"/>
      <c r="AH2813" t="s"/>
      <c r="AI2813" t="s"/>
      <c r="AJ2813" t="s"/>
      <c r="AK2813" t="s">
        <v>87</v>
      </c>
      <c r="AL2813" t="s"/>
      <c r="AM2813" t="s"/>
      <c r="AN2813" t="s">
        <v>87</v>
      </c>
      <c r="AO2813" t="s"/>
      <c r="AP2813" t="n">
        <v>82</v>
      </c>
      <c r="AQ2813" t="s">
        <v>88</v>
      </c>
      <c r="AR2813" t="s">
        <v>89</v>
      </c>
      <c r="AS2813" t="s"/>
      <c r="AT2813" t="s">
        <v>90</v>
      </c>
      <c r="AU2813" t="s"/>
      <c r="AV2813" t="s"/>
      <c r="AW2813" t="s"/>
      <c r="AX2813" t="s"/>
      <c r="AY2813" t="n">
        <v>6796300</v>
      </c>
      <c r="AZ2813" t="s">
        <v>322</v>
      </c>
      <c r="BA2813" t="s"/>
      <c r="BB2813" t="n">
        <v>27827</v>
      </c>
      <c r="BC2813" t="n">
        <v>0</v>
      </c>
      <c r="BD2813" t="n">
        <v>0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92</v>
      </c>
    </row>
    <row r="2814" spans="1:70">
      <c r="A2814" t="s">
        <v>97</v>
      </c>
      <c r="B2814" t="s">
        <v>71</v>
      </c>
      <c r="C2814" t="s">
        <v>98</v>
      </c>
      <c r="D2814" t="n">
        <v>2</v>
      </c>
      <c r="E2814" t="s">
        <v>391</v>
      </c>
      <c r="F2814" t="n">
        <v>-1</v>
      </c>
      <c r="G2814" t="s">
        <v>74</v>
      </c>
      <c r="H2814" t="s">
        <v>75</v>
      </c>
      <c r="I2814" t="s"/>
      <c r="J2814" t="s">
        <v>74</v>
      </c>
      <c r="K2814" t="n">
        <v>231</v>
      </c>
      <c r="L2814" t="s">
        <v>76</v>
      </c>
      <c r="M2814" t="s"/>
      <c r="N2814" t="s">
        <v>399</v>
      </c>
      <c r="O2814" t="s">
        <v>78</v>
      </c>
      <c r="P2814" t="s">
        <v>391</v>
      </c>
      <c r="Q2814" t="s"/>
      <c r="R2814" t="s">
        <v>80</v>
      </c>
      <c r="S2814" t="s">
        <v>209</v>
      </c>
      <c r="T2814" t="s">
        <v>82</v>
      </c>
      <c r="U2814" t="s"/>
      <c r="V2814" t="s">
        <v>83</v>
      </c>
      <c r="W2814" t="s">
        <v>94</v>
      </c>
      <c r="X2814" t="s"/>
      <c r="Y2814" t="s">
        <v>85</v>
      </c>
      <c r="Z2814">
        <f>HYPERLINK("https://hotelmonitor-cachepage.eclerx.com/savepage/tk_15439016750708141_sr_2151.html","info")</f>
        <v/>
      </c>
      <c r="AA2814" t="n">
        <v>-6796300</v>
      </c>
      <c r="AB2814" t="s"/>
      <c r="AC2814" t="s"/>
      <c r="AD2814" t="s">
        <v>86</v>
      </c>
      <c r="AE2814" t="s"/>
      <c r="AF2814" t="s"/>
      <c r="AG2814" t="s"/>
      <c r="AH2814" t="s"/>
      <c r="AI2814" t="s"/>
      <c r="AJ2814" t="s"/>
      <c r="AK2814" t="s">
        <v>87</v>
      </c>
      <c r="AL2814" t="s"/>
      <c r="AM2814" t="s"/>
      <c r="AN2814" t="s">
        <v>87</v>
      </c>
      <c r="AO2814" t="s"/>
      <c r="AP2814" t="n">
        <v>82</v>
      </c>
      <c r="AQ2814" t="s">
        <v>88</v>
      </c>
      <c r="AR2814" t="s">
        <v>110</v>
      </c>
      <c r="AS2814" t="s"/>
      <c r="AT2814" t="s">
        <v>90</v>
      </c>
      <c r="AU2814" t="s"/>
      <c r="AV2814" t="s"/>
      <c r="AW2814" t="s"/>
      <c r="AX2814" t="s"/>
      <c r="AY2814" t="n">
        <v>6796300</v>
      </c>
      <c r="AZ2814" t="s">
        <v>322</v>
      </c>
      <c r="BA2814" t="s"/>
      <c r="BB2814" t="n">
        <v>27827</v>
      </c>
      <c r="BC2814" t="n">
        <v>0</v>
      </c>
      <c r="BD2814" t="n">
        <v>0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92</v>
      </c>
    </row>
    <row r="2815" spans="1:70">
      <c r="A2815" t="s">
        <v>97</v>
      </c>
      <c r="B2815" t="s">
        <v>71</v>
      </c>
      <c r="C2815" t="s">
        <v>98</v>
      </c>
      <c r="D2815" t="n">
        <v>2</v>
      </c>
      <c r="E2815" t="s">
        <v>391</v>
      </c>
      <c r="F2815" t="n">
        <v>-1</v>
      </c>
      <c r="G2815" t="s">
        <v>74</v>
      </c>
      <c r="H2815" t="s">
        <v>75</v>
      </c>
      <c r="I2815" t="s"/>
      <c r="J2815" t="s">
        <v>74</v>
      </c>
      <c r="K2815" t="n">
        <v>235</v>
      </c>
      <c r="L2815" t="s">
        <v>76</v>
      </c>
      <c r="M2815" t="s"/>
      <c r="N2815" t="s">
        <v>77</v>
      </c>
      <c r="O2815" t="s">
        <v>78</v>
      </c>
      <c r="P2815" t="s">
        <v>391</v>
      </c>
      <c r="Q2815" t="s"/>
      <c r="R2815" t="s">
        <v>80</v>
      </c>
      <c r="S2815" t="s">
        <v>614</v>
      </c>
      <c r="T2815" t="s">
        <v>82</v>
      </c>
      <c r="U2815" t="s"/>
      <c r="V2815" t="s">
        <v>83</v>
      </c>
      <c r="W2815" t="s">
        <v>84</v>
      </c>
      <c r="X2815" t="s"/>
      <c r="Y2815" t="s">
        <v>85</v>
      </c>
      <c r="Z2815">
        <f>HYPERLINK("https://hotelmonitor-cachepage.eclerx.com/savepage/tk_15439016750708141_sr_2151.html","info")</f>
        <v/>
      </c>
      <c r="AA2815" t="n">
        <v>-6796300</v>
      </c>
      <c r="AB2815" t="s"/>
      <c r="AC2815" t="s"/>
      <c r="AD2815" t="s">
        <v>86</v>
      </c>
      <c r="AE2815" t="s"/>
      <c r="AF2815" t="s"/>
      <c r="AG2815" t="s"/>
      <c r="AH2815" t="s"/>
      <c r="AI2815" t="s"/>
      <c r="AJ2815" t="s"/>
      <c r="AK2815" t="s">
        <v>87</v>
      </c>
      <c r="AL2815" t="s"/>
      <c r="AM2815" t="s"/>
      <c r="AN2815" t="s">
        <v>87</v>
      </c>
      <c r="AO2815" t="s"/>
      <c r="AP2815" t="n">
        <v>82</v>
      </c>
      <c r="AQ2815" t="s">
        <v>88</v>
      </c>
      <c r="AR2815" t="s">
        <v>119</v>
      </c>
      <c r="AS2815" t="s"/>
      <c r="AT2815" t="s">
        <v>90</v>
      </c>
      <c r="AU2815" t="s"/>
      <c r="AV2815" t="s"/>
      <c r="AW2815" t="s"/>
      <c r="AX2815" t="s"/>
      <c r="AY2815" t="n">
        <v>6796300</v>
      </c>
      <c r="AZ2815" t="s">
        <v>322</v>
      </c>
      <c r="BA2815" t="s"/>
      <c r="BB2815" t="n">
        <v>27827</v>
      </c>
      <c r="BC2815" t="n">
        <v>0</v>
      </c>
      <c r="BD2815" t="n">
        <v>0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92</v>
      </c>
    </row>
    <row r="2816" spans="1:70">
      <c r="A2816" t="s">
        <v>97</v>
      </c>
      <c r="B2816" t="s">
        <v>71</v>
      </c>
      <c r="C2816" t="s">
        <v>98</v>
      </c>
      <c r="D2816" t="n">
        <v>2</v>
      </c>
      <c r="E2816" t="s">
        <v>391</v>
      </c>
      <c r="F2816" t="n">
        <v>-1</v>
      </c>
      <c r="G2816" t="s">
        <v>74</v>
      </c>
      <c r="H2816" t="s">
        <v>75</v>
      </c>
      <c r="I2816" t="s"/>
      <c r="J2816" t="s">
        <v>74</v>
      </c>
      <c r="K2816" t="n">
        <v>235</v>
      </c>
      <c r="L2816" t="s">
        <v>76</v>
      </c>
      <c r="M2816" t="s"/>
      <c r="N2816" t="s">
        <v>77</v>
      </c>
      <c r="O2816" t="s">
        <v>78</v>
      </c>
      <c r="P2816" t="s">
        <v>391</v>
      </c>
      <c r="Q2816" t="s"/>
      <c r="R2816" t="s">
        <v>80</v>
      </c>
      <c r="S2816" t="s">
        <v>614</v>
      </c>
      <c r="T2816" t="s">
        <v>82</v>
      </c>
      <c r="U2816" t="s"/>
      <c r="V2816" t="s">
        <v>83</v>
      </c>
      <c r="W2816" t="s">
        <v>84</v>
      </c>
      <c r="X2816" t="s"/>
      <c r="Y2816" t="s">
        <v>85</v>
      </c>
      <c r="Z2816">
        <f>HYPERLINK("https://hotelmonitor-cachepage.eclerx.com/savepage/tk_15439016750708141_sr_2151.html","info")</f>
        <v/>
      </c>
      <c r="AA2816" t="n">
        <v>-6796300</v>
      </c>
      <c r="AB2816" t="s"/>
      <c r="AC2816" t="s"/>
      <c r="AD2816" t="s">
        <v>86</v>
      </c>
      <c r="AE2816" t="s"/>
      <c r="AF2816" t="s"/>
      <c r="AG2816" t="s"/>
      <c r="AH2816" t="s"/>
      <c r="AI2816" t="s"/>
      <c r="AJ2816" t="s"/>
      <c r="AK2816" t="s">
        <v>87</v>
      </c>
      <c r="AL2816" t="s"/>
      <c r="AM2816" t="s"/>
      <c r="AN2816" t="s">
        <v>87</v>
      </c>
      <c r="AO2816" t="s"/>
      <c r="AP2816" t="n">
        <v>82</v>
      </c>
      <c r="AQ2816" t="s">
        <v>88</v>
      </c>
      <c r="AR2816" t="s">
        <v>140</v>
      </c>
      <c r="AS2816" t="s"/>
      <c r="AT2816" t="s">
        <v>90</v>
      </c>
      <c r="AU2816" t="s"/>
      <c r="AV2816" t="s"/>
      <c r="AW2816" t="s"/>
      <c r="AX2816" t="s"/>
      <c r="AY2816" t="n">
        <v>6796300</v>
      </c>
      <c r="AZ2816" t="s">
        <v>322</v>
      </c>
      <c r="BA2816" t="s"/>
      <c r="BB2816" t="n">
        <v>27827</v>
      </c>
      <c r="BC2816" t="n">
        <v>0</v>
      </c>
      <c r="BD2816" t="n">
        <v>0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92</v>
      </c>
    </row>
    <row r="2817" spans="1:70">
      <c r="A2817" t="s">
        <v>97</v>
      </c>
      <c r="B2817" t="s">
        <v>71</v>
      </c>
      <c r="C2817" t="s">
        <v>98</v>
      </c>
      <c r="D2817" t="n">
        <v>2</v>
      </c>
      <c r="E2817" t="s">
        <v>391</v>
      </c>
      <c r="F2817" t="n">
        <v>-1</v>
      </c>
      <c r="G2817" t="s">
        <v>74</v>
      </c>
      <c r="H2817" t="s">
        <v>75</v>
      </c>
      <c r="I2817" t="s"/>
      <c r="J2817" t="s">
        <v>74</v>
      </c>
      <c r="K2817" t="n">
        <v>237</v>
      </c>
      <c r="L2817" t="s">
        <v>76</v>
      </c>
      <c r="M2817" t="s"/>
      <c r="N2817" t="s">
        <v>77</v>
      </c>
      <c r="O2817" t="s">
        <v>78</v>
      </c>
      <c r="P2817" t="s">
        <v>391</v>
      </c>
      <c r="Q2817" t="s"/>
      <c r="R2817" t="s">
        <v>80</v>
      </c>
      <c r="S2817" t="s">
        <v>331</v>
      </c>
      <c r="T2817" t="s">
        <v>82</v>
      </c>
      <c r="U2817" t="s"/>
      <c r="V2817" t="s">
        <v>83</v>
      </c>
      <c r="W2817" t="s">
        <v>84</v>
      </c>
      <c r="X2817" t="s"/>
      <c r="Y2817" t="s">
        <v>85</v>
      </c>
      <c r="Z2817">
        <f>HYPERLINK("https://hotelmonitor-cachepage.eclerx.com/savepage/tk_15439016750708141_sr_2151.html","info")</f>
        <v/>
      </c>
      <c r="AA2817" t="n">
        <v>-6796300</v>
      </c>
      <c r="AB2817" t="s"/>
      <c r="AC2817" t="s"/>
      <c r="AD2817" t="s">
        <v>86</v>
      </c>
      <c r="AE2817" t="s"/>
      <c r="AF2817" t="s"/>
      <c r="AG2817" t="s"/>
      <c r="AH2817" t="s"/>
      <c r="AI2817" t="s"/>
      <c r="AJ2817" t="s"/>
      <c r="AK2817" t="s">
        <v>87</v>
      </c>
      <c r="AL2817" t="s"/>
      <c r="AM2817" t="s"/>
      <c r="AN2817" t="s">
        <v>87</v>
      </c>
      <c r="AO2817" t="s"/>
      <c r="AP2817" t="n">
        <v>82</v>
      </c>
      <c r="AQ2817" t="s">
        <v>88</v>
      </c>
      <c r="AR2817" t="s">
        <v>124</v>
      </c>
      <c r="AS2817" t="s"/>
      <c r="AT2817" t="s">
        <v>90</v>
      </c>
      <c r="AU2817" t="s"/>
      <c r="AV2817" t="s"/>
      <c r="AW2817" t="s"/>
      <c r="AX2817" t="s"/>
      <c r="AY2817" t="n">
        <v>6796300</v>
      </c>
      <c r="AZ2817" t="s">
        <v>322</v>
      </c>
      <c r="BA2817" t="s"/>
      <c r="BB2817" t="n">
        <v>27827</v>
      </c>
      <c r="BC2817" t="n">
        <v>0</v>
      </c>
      <c r="BD2817" t="n">
        <v>0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92</v>
      </c>
    </row>
    <row r="2818" spans="1:70">
      <c r="A2818" t="s">
        <v>97</v>
      </c>
      <c r="B2818" t="s">
        <v>71</v>
      </c>
      <c r="C2818" t="s">
        <v>98</v>
      </c>
      <c r="D2818" t="n">
        <v>2</v>
      </c>
      <c r="E2818" t="s">
        <v>391</v>
      </c>
      <c r="F2818" t="n">
        <v>-1</v>
      </c>
      <c r="G2818" t="s">
        <v>74</v>
      </c>
      <c r="H2818" t="s">
        <v>75</v>
      </c>
      <c r="I2818" t="s"/>
      <c r="J2818" t="s">
        <v>74</v>
      </c>
      <c r="K2818" t="n">
        <v>242</v>
      </c>
      <c r="L2818" t="s">
        <v>76</v>
      </c>
      <c r="M2818" t="s"/>
      <c r="N2818" t="s">
        <v>77</v>
      </c>
      <c r="O2818" t="s">
        <v>78</v>
      </c>
      <c r="P2818" t="s">
        <v>391</v>
      </c>
      <c r="Q2818" t="s"/>
      <c r="R2818" t="s">
        <v>80</v>
      </c>
      <c r="S2818" t="s">
        <v>665</v>
      </c>
      <c r="T2818" t="s">
        <v>82</v>
      </c>
      <c r="U2818" t="s"/>
      <c r="V2818" t="s">
        <v>83</v>
      </c>
      <c r="W2818" t="s">
        <v>84</v>
      </c>
      <c r="X2818" t="s"/>
      <c r="Y2818" t="s">
        <v>85</v>
      </c>
      <c r="Z2818">
        <f>HYPERLINK("https://hotelmonitor-cachepage.eclerx.com/savepage/tk_15439016750708141_sr_2151.html","info")</f>
        <v/>
      </c>
      <c r="AA2818" t="n">
        <v>-6796300</v>
      </c>
      <c r="AB2818" t="s"/>
      <c r="AC2818" t="s"/>
      <c r="AD2818" t="s">
        <v>86</v>
      </c>
      <c r="AE2818" t="s"/>
      <c r="AF2818" t="s"/>
      <c r="AG2818" t="s"/>
      <c r="AH2818" t="s"/>
      <c r="AI2818" t="s"/>
      <c r="AJ2818" t="s"/>
      <c r="AK2818" t="s">
        <v>87</v>
      </c>
      <c r="AL2818" t="s"/>
      <c r="AM2818" t="s"/>
      <c r="AN2818" t="s">
        <v>87</v>
      </c>
      <c r="AO2818" t="s"/>
      <c r="AP2818" t="n">
        <v>82</v>
      </c>
      <c r="AQ2818" t="s">
        <v>88</v>
      </c>
      <c r="AR2818" t="s">
        <v>89</v>
      </c>
      <c r="AS2818" t="s"/>
      <c r="AT2818" t="s">
        <v>90</v>
      </c>
      <c r="AU2818" t="s"/>
      <c r="AV2818" t="s"/>
      <c r="AW2818" t="s"/>
      <c r="AX2818" t="s"/>
      <c r="AY2818" t="n">
        <v>6796300</v>
      </c>
      <c r="AZ2818" t="s">
        <v>322</v>
      </c>
      <c r="BA2818" t="s"/>
      <c r="BB2818" t="n">
        <v>27827</v>
      </c>
      <c r="BC2818" t="n">
        <v>0</v>
      </c>
      <c r="BD2818" t="n">
        <v>0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92</v>
      </c>
    </row>
    <row r="2819" spans="1:70">
      <c r="A2819" t="s">
        <v>97</v>
      </c>
      <c r="B2819" t="s">
        <v>71</v>
      </c>
      <c r="C2819" t="s">
        <v>98</v>
      </c>
      <c r="D2819" t="n">
        <v>2</v>
      </c>
      <c r="E2819" t="s">
        <v>391</v>
      </c>
      <c r="F2819" t="n">
        <v>-1</v>
      </c>
      <c r="G2819" t="s">
        <v>74</v>
      </c>
      <c r="H2819" t="s">
        <v>75</v>
      </c>
      <c r="I2819" t="s"/>
      <c r="J2819" t="s">
        <v>74</v>
      </c>
      <c r="K2819" t="n">
        <v>244</v>
      </c>
      <c r="L2819" t="s">
        <v>76</v>
      </c>
      <c r="M2819" t="s"/>
      <c r="N2819" t="s">
        <v>203</v>
      </c>
      <c r="O2819" t="s">
        <v>78</v>
      </c>
      <c r="P2819" t="s">
        <v>391</v>
      </c>
      <c r="Q2819" t="s"/>
      <c r="R2819" t="s">
        <v>80</v>
      </c>
      <c r="S2819" t="s">
        <v>215</v>
      </c>
      <c r="T2819" t="s">
        <v>82</v>
      </c>
      <c r="U2819" t="s"/>
      <c r="V2819" t="s">
        <v>83</v>
      </c>
      <c r="W2819" t="s">
        <v>94</v>
      </c>
      <c r="X2819" t="s"/>
      <c r="Y2819" t="s">
        <v>85</v>
      </c>
      <c r="Z2819">
        <f>HYPERLINK("https://hotelmonitor-cachepage.eclerx.com/savepage/tk_15439016750708141_sr_2151.html","info")</f>
        <v/>
      </c>
      <c r="AA2819" t="n">
        <v>-6796300</v>
      </c>
      <c r="AB2819" t="s"/>
      <c r="AC2819" t="s"/>
      <c r="AD2819" t="s">
        <v>86</v>
      </c>
      <c r="AE2819" t="s"/>
      <c r="AF2819" t="s"/>
      <c r="AG2819" t="s"/>
      <c r="AH2819" t="s"/>
      <c r="AI2819" t="s"/>
      <c r="AJ2819" t="s"/>
      <c r="AK2819" t="s">
        <v>87</v>
      </c>
      <c r="AL2819" t="s"/>
      <c r="AM2819" t="s"/>
      <c r="AN2819" t="s">
        <v>87</v>
      </c>
      <c r="AO2819" t="s"/>
      <c r="AP2819" t="n">
        <v>82</v>
      </c>
      <c r="AQ2819" t="s">
        <v>88</v>
      </c>
      <c r="AR2819" t="s">
        <v>89</v>
      </c>
      <c r="AS2819" t="s"/>
      <c r="AT2819" t="s">
        <v>90</v>
      </c>
      <c r="AU2819" t="s"/>
      <c r="AV2819" t="s"/>
      <c r="AW2819" t="s"/>
      <c r="AX2819" t="s"/>
      <c r="AY2819" t="n">
        <v>6796300</v>
      </c>
      <c r="AZ2819" t="s">
        <v>322</v>
      </c>
      <c r="BA2819" t="s"/>
      <c r="BB2819" t="n">
        <v>27827</v>
      </c>
      <c r="BC2819" t="n">
        <v>0</v>
      </c>
      <c r="BD2819" t="n">
        <v>0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92</v>
      </c>
    </row>
    <row r="2820" spans="1:70">
      <c r="A2820" t="s">
        <v>97</v>
      </c>
      <c r="B2820" t="s">
        <v>71</v>
      </c>
      <c r="C2820" t="s">
        <v>98</v>
      </c>
      <c r="D2820" t="n">
        <v>2</v>
      </c>
      <c r="E2820" t="s">
        <v>391</v>
      </c>
      <c r="F2820" t="n">
        <v>-1</v>
      </c>
      <c r="G2820" t="s">
        <v>74</v>
      </c>
      <c r="H2820" t="s">
        <v>75</v>
      </c>
      <c r="I2820" t="s"/>
      <c r="J2820" t="s">
        <v>74</v>
      </c>
      <c r="K2820" t="n">
        <v>245</v>
      </c>
      <c r="L2820" t="s">
        <v>76</v>
      </c>
      <c r="M2820" t="s"/>
      <c r="N2820" t="s">
        <v>399</v>
      </c>
      <c r="O2820" t="s">
        <v>78</v>
      </c>
      <c r="P2820" t="s">
        <v>391</v>
      </c>
      <c r="Q2820" t="s"/>
      <c r="R2820" t="s">
        <v>80</v>
      </c>
      <c r="S2820" t="s">
        <v>216</v>
      </c>
      <c r="T2820" t="s">
        <v>82</v>
      </c>
      <c r="U2820" t="s"/>
      <c r="V2820" t="s">
        <v>83</v>
      </c>
      <c r="W2820" t="s">
        <v>94</v>
      </c>
      <c r="X2820" t="s"/>
      <c r="Y2820" t="s">
        <v>85</v>
      </c>
      <c r="Z2820">
        <f>HYPERLINK("https://hotelmonitor-cachepage.eclerx.com/savepage/tk_15439016750708141_sr_2151.html","info")</f>
        <v/>
      </c>
      <c r="AA2820" t="n">
        <v>-6796300</v>
      </c>
      <c r="AB2820" t="s"/>
      <c r="AC2820" t="s"/>
      <c r="AD2820" t="s">
        <v>86</v>
      </c>
      <c r="AE2820" t="s"/>
      <c r="AF2820" t="s"/>
      <c r="AG2820" t="s"/>
      <c r="AH2820" t="s"/>
      <c r="AI2820" t="s"/>
      <c r="AJ2820" t="s"/>
      <c r="AK2820" t="s">
        <v>87</v>
      </c>
      <c r="AL2820" t="s"/>
      <c r="AM2820" t="s"/>
      <c r="AN2820" t="s">
        <v>87</v>
      </c>
      <c r="AO2820" t="s"/>
      <c r="AP2820" t="n">
        <v>82</v>
      </c>
      <c r="AQ2820" t="s">
        <v>88</v>
      </c>
      <c r="AR2820" t="s">
        <v>116</v>
      </c>
      <c r="AS2820" t="s"/>
      <c r="AT2820" t="s">
        <v>90</v>
      </c>
      <c r="AU2820" t="s"/>
      <c r="AV2820" t="s"/>
      <c r="AW2820" t="s"/>
      <c r="AX2820" t="s"/>
      <c r="AY2820" t="n">
        <v>6796300</v>
      </c>
      <c r="AZ2820" t="s">
        <v>322</v>
      </c>
      <c r="BA2820" t="s"/>
      <c r="BB2820" t="n">
        <v>27827</v>
      </c>
      <c r="BC2820" t="n">
        <v>0</v>
      </c>
      <c r="BD2820" t="n">
        <v>0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92</v>
      </c>
    </row>
    <row r="2821" spans="1:70">
      <c r="A2821" t="s">
        <v>97</v>
      </c>
      <c r="B2821" t="s">
        <v>71</v>
      </c>
      <c r="C2821" t="s">
        <v>98</v>
      </c>
      <c r="D2821" t="n">
        <v>2</v>
      </c>
      <c r="E2821" t="s">
        <v>391</v>
      </c>
      <c r="F2821" t="n">
        <v>-1</v>
      </c>
      <c r="G2821" t="s">
        <v>74</v>
      </c>
      <c r="H2821" t="s">
        <v>75</v>
      </c>
      <c r="I2821" t="s"/>
      <c r="J2821" t="s">
        <v>74</v>
      </c>
      <c r="K2821" t="n">
        <v>265</v>
      </c>
      <c r="L2821" t="s">
        <v>76</v>
      </c>
      <c r="M2821" t="s"/>
      <c r="N2821" t="s">
        <v>191</v>
      </c>
      <c r="O2821" t="s">
        <v>78</v>
      </c>
      <c r="P2821" t="s">
        <v>391</v>
      </c>
      <c r="Q2821" t="s"/>
      <c r="R2821" t="s">
        <v>80</v>
      </c>
      <c r="S2821" t="s">
        <v>794</v>
      </c>
      <c r="T2821" t="s">
        <v>82</v>
      </c>
      <c r="U2821" t="s"/>
      <c r="V2821" t="s">
        <v>83</v>
      </c>
      <c r="W2821" t="s">
        <v>84</v>
      </c>
      <c r="X2821" t="s"/>
      <c r="Y2821" t="s">
        <v>85</v>
      </c>
      <c r="Z2821">
        <f>HYPERLINK("https://hotelmonitor-cachepage.eclerx.com/savepage/tk_15439016750708141_sr_2151.html","info")</f>
        <v/>
      </c>
      <c r="AA2821" t="n">
        <v>-6796300</v>
      </c>
      <c r="AB2821" t="s"/>
      <c r="AC2821" t="s"/>
      <c r="AD2821" t="s">
        <v>86</v>
      </c>
      <c r="AE2821" t="s"/>
      <c r="AF2821" t="s"/>
      <c r="AG2821" t="s"/>
      <c r="AH2821" t="s"/>
      <c r="AI2821" t="s"/>
      <c r="AJ2821" t="s"/>
      <c r="AK2821" t="s">
        <v>87</v>
      </c>
      <c r="AL2821" t="s"/>
      <c r="AM2821" t="s"/>
      <c r="AN2821" t="s">
        <v>87</v>
      </c>
      <c r="AO2821" t="s"/>
      <c r="AP2821" t="n">
        <v>82</v>
      </c>
      <c r="AQ2821" t="s">
        <v>88</v>
      </c>
      <c r="AR2821" t="s">
        <v>89</v>
      </c>
      <c r="AS2821" t="s"/>
      <c r="AT2821" t="s">
        <v>90</v>
      </c>
      <c r="AU2821" t="s"/>
      <c r="AV2821" t="s"/>
      <c r="AW2821" t="s"/>
      <c r="AX2821" t="s"/>
      <c r="AY2821" t="n">
        <v>6796300</v>
      </c>
      <c r="AZ2821" t="s">
        <v>322</v>
      </c>
      <c r="BA2821" t="s"/>
      <c r="BB2821" t="n">
        <v>27827</v>
      </c>
      <c r="BC2821" t="n">
        <v>0</v>
      </c>
      <c r="BD2821" t="n">
        <v>0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92</v>
      </c>
    </row>
    <row r="2822" spans="1:70">
      <c r="A2822" t="s">
        <v>97</v>
      </c>
      <c r="B2822" t="s">
        <v>71</v>
      </c>
      <c r="C2822" t="s">
        <v>98</v>
      </c>
      <c r="D2822" t="n">
        <v>2</v>
      </c>
      <c r="E2822" t="s">
        <v>391</v>
      </c>
      <c r="F2822" t="n">
        <v>-1</v>
      </c>
      <c r="G2822" t="s">
        <v>74</v>
      </c>
      <c r="H2822" t="s">
        <v>75</v>
      </c>
      <c r="I2822" t="s"/>
      <c r="J2822" t="s">
        <v>74</v>
      </c>
      <c r="K2822" t="n">
        <v>299</v>
      </c>
      <c r="L2822" t="s">
        <v>76</v>
      </c>
      <c r="M2822" t="s"/>
      <c r="N2822" t="s">
        <v>203</v>
      </c>
      <c r="O2822" t="s">
        <v>78</v>
      </c>
      <c r="P2822" t="s">
        <v>391</v>
      </c>
      <c r="Q2822" t="s"/>
      <c r="R2822" t="s">
        <v>80</v>
      </c>
      <c r="S2822" t="s">
        <v>839</v>
      </c>
      <c r="T2822" t="s">
        <v>82</v>
      </c>
      <c r="U2822" t="s"/>
      <c r="V2822" t="s">
        <v>83</v>
      </c>
      <c r="W2822" t="s">
        <v>84</v>
      </c>
      <c r="X2822" t="s"/>
      <c r="Y2822" t="s">
        <v>85</v>
      </c>
      <c r="Z2822">
        <f>HYPERLINK("https://hotelmonitor-cachepage.eclerx.com/savepage/tk_15439016750708141_sr_2151.html","info")</f>
        <v/>
      </c>
      <c r="AA2822" t="n">
        <v>-6796300</v>
      </c>
      <c r="AB2822" t="s"/>
      <c r="AC2822" t="s"/>
      <c r="AD2822" t="s">
        <v>86</v>
      </c>
      <c r="AE2822" t="s"/>
      <c r="AF2822" t="s"/>
      <c r="AG2822" t="s"/>
      <c r="AH2822" t="s"/>
      <c r="AI2822" t="s"/>
      <c r="AJ2822" t="s"/>
      <c r="AK2822" t="s">
        <v>87</v>
      </c>
      <c r="AL2822" t="s"/>
      <c r="AM2822" t="s"/>
      <c r="AN2822" t="s">
        <v>87</v>
      </c>
      <c r="AO2822" t="s"/>
      <c r="AP2822" t="n">
        <v>82</v>
      </c>
      <c r="AQ2822" t="s">
        <v>88</v>
      </c>
      <c r="AR2822" t="s">
        <v>89</v>
      </c>
      <c r="AS2822" t="s"/>
      <c r="AT2822" t="s">
        <v>90</v>
      </c>
      <c r="AU2822" t="s"/>
      <c r="AV2822" t="s"/>
      <c r="AW2822" t="s"/>
      <c r="AX2822" t="s"/>
      <c r="AY2822" t="n">
        <v>6796300</v>
      </c>
      <c r="AZ2822" t="s">
        <v>322</v>
      </c>
      <c r="BA2822" t="s"/>
      <c r="BB2822" t="n">
        <v>27827</v>
      </c>
      <c r="BC2822" t="n">
        <v>0</v>
      </c>
      <c r="BD2822" t="n">
        <v>0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92</v>
      </c>
    </row>
    <row r="2823" spans="1:70">
      <c r="A2823" t="s">
        <v>97</v>
      </c>
      <c r="B2823" t="s">
        <v>71</v>
      </c>
      <c r="C2823" t="s">
        <v>98</v>
      </c>
      <c r="D2823" t="n">
        <v>2</v>
      </c>
      <c r="E2823" t="s">
        <v>1008</v>
      </c>
      <c r="F2823" t="n">
        <v>2028104</v>
      </c>
      <c r="G2823" t="s">
        <v>74</v>
      </c>
      <c r="H2823" t="s">
        <v>75</v>
      </c>
      <c r="I2823" t="s"/>
      <c r="J2823" t="s">
        <v>74</v>
      </c>
      <c r="K2823" t="n">
        <v>76</v>
      </c>
      <c r="L2823" t="s">
        <v>76</v>
      </c>
      <c r="M2823" t="s"/>
      <c r="N2823" t="s">
        <v>77</v>
      </c>
      <c r="O2823" t="s">
        <v>78</v>
      </c>
      <c r="P2823" t="s">
        <v>1008</v>
      </c>
      <c r="Q2823" t="s"/>
      <c r="R2823" t="s">
        <v>80</v>
      </c>
      <c r="S2823" t="s">
        <v>388</v>
      </c>
      <c r="T2823" t="s">
        <v>82</v>
      </c>
      <c r="U2823" t="s"/>
      <c r="V2823" t="s">
        <v>83</v>
      </c>
      <c r="W2823" t="s">
        <v>94</v>
      </c>
      <c r="X2823" t="s"/>
      <c r="Y2823" t="s">
        <v>85</v>
      </c>
      <c r="Z2823">
        <f>HYPERLINK("https://hotelmonitor-cachepage.eclerx.com/savepage/tk_15439017513105977_sr_2151.html","info")</f>
        <v/>
      </c>
      <c r="AA2823" t="n">
        <v>174753</v>
      </c>
      <c r="AB2823" t="s"/>
      <c r="AC2823" t="s"/>
      <c r="AD2823" t="s">
        <v>86</v>
      </c>
      <c r="AE2823" t="s"/>
      <c r="AF2823" t="s"/>
      <c r="AG2823" t="s"/>
      <c r="AH2823" t="s"/>
      <c r="AI2823" t="s"/>
      <c r="AJ2823" t="s"/>
      <c r="AK2823" t="s">
        <v>87</v>
      </c>
      <c r="AL2823" t="s"/>
      <c r="AM2823" t="s"/>
      <c r="AN2823" t="s">
        <v>87</v>
      </c>
      <c r="AO2823" t="s"/>
      <c r="AP2823" t="n">
        <v>108</v>
      </c>
      <c r="AQ2823" t="s">
        <v>88</v>
      </c>
      <c r="AR2823" t="s">
        <v>121</v>
      </c>
      <c r="AS2823" t="s"/>
      <c r="AT2823" t="s">
        <v>90</v>
      </c>
      <c r="AU2823" t="s"/>
      <c r="AV2823" t="s"/>
      <c r="AW2823" t="s"/>
      <c r="AX2823" t="s"/>
      <c r="AY2823" t="n">
        <v>2640986</v>
      </c>
      <c r="AZ2823" t="s">
        <v>1009</v>
      </c>
      <c r="BA2823" t="s"/>
      <c r="BB2823" t="n">
        <v>102380</v>
      </c>
      <c r="BC2823" t="n">
        <v>10.01596</v>
      </c>
      <c r="BD2823" t="n">
        <v>53.546125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92</v>
      </c>
    </row>
    <row r="2824" spans="1:70">
      <c r="A2824" t="s">
        <v>97</v>
      </c>
      <c r="B2824" t="s">
        <v>71</v>
      </c>
      <c r="C2824" t="s">
        <v>98</v>
      </c>
      <c r="D2824" t="n">
        <v>2</v>
      </c>
      <c r="E2824" t="s">
        <v>1008</v>
      </c>
      <c r="F2824" t="n">
        <v>2028104</v>
      </c>
      <c r="G2824" t="s">
        <v>74</v>
      </c>
      <c r="H2824" t="s">
        <v>75</v>
      </c>
      <c r="I2824" t="s"/>
      <c r="J2824" t="s">
        <v>74</v>
      </c>
      <c r="K2824" t="n">
        <v>77</v>
      </c>
      <c r="L2824" t="s">
        <v>76</v>
      </c>
      <c r="M2824" t="s"/>
      <c r="N2824" t="s">
        <v>77</v>
      </c>
      <c r="O2824" t="s">
        <v>78</v>
      </c>
      <c r="P2824" t="s">
        <v>1008</v>
      </c>
      <c r="Q2824" t="s"/>
      <c r="R2824" t="s">
        <v>80</v>
      </c>
      <c r="S2824" t="s">
        <v>109</v>
      </c>
      <c r="T2824" t="s">
        <v>82</v>
      </c>
      <c r="U2824" t="s"/>
      <c r="V2824" t="s">
        <v>83</v>
      </c>
      <c r="W2824" t="s">
        <v>94</v>
      </c>
      <c r="X2824" t="s"/>
      <c r="Y2824" t="s">
        <v>85</v>
      </c>
      <c r="Z2824">
        <f>HYPERLINK("https://hotelmonitor-cachepage.eclerx.com/savepage/tk_15439017513105977_sr_2151.html","info")</f>
        <v/>
      </c>
      <c r="AA2824" t="n">
        <v>174753</v>
      </c>
      <c r="AB2824" t="s"/>
      <c r="AC2824" t="s"/>
      <c r="AD2824" t="s">
        <v>86</v>
      </c>
      <c r="AE2824" t="s"/>
      <c r="AF2824" t="s"/>
      <c r="AG2824" t="s"/>
      <c r="AH2824" t="s"/>
      <c r="AI2824" t="s"/>
      <c r="AJ2824" t="s"/>
      <c r="AK2824" t="s">
        <v>87</v>
      </c>
      <c r="AL2824" t="s"/>
      <c r="AM2824" t="s"/>
      <c r="AN2824" t="s">
        <v>87</v>
      </c>
      <c r="AO2824" t="s"/>
      <c r="AP2824" t="n">
        <v>108</v>
      </c>
      <c r="AQ2824" t="s">
        <v>88</v>
      </c>
      <c r="AR2824" t="s">
        <v>96</v>
      </c>
      <c r="AS2824" t="s"/>
      <c r="AT2824" t="s">
        <v>90</v>
      </c>
      <c r="AU2824" t="s"/>
      <c r="AV2824" t="s"/>
      <c r="AW2824" t="s"/>
      <c r="AX2824" t="s"/>
      <c r="AY2824" t="n">
        <v>2640986</v>
      </c>
      <c r="AZ2824" t="s">
        <v>1009</v>
      </c>
      <c r="BA2824" t="s"/>
      <c r="BB2824" t="n">
        <v>102380</v>
      </c>
      <c r="BC2824" t="n">
        <v>10.01596</v>
      </c>
      <c r="BD2824" t="n">
        <v>53.546125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92</v>
      </c>
    </row>
    <row r="2825" spans="1:70">
      <c r="A2825" t="s">
        <v>97</v>
      </c>
      <c r="B2825" t="s">
        <v>71</v>
      </c>
      <c r="C2825" t="s">
        <v>98</v>
      </c>
      <c r="D2825" t="n">
        <v>2</v>
      </c>
      <c r="E2825" t="s">
        <v>1008</v>
      </c>
      <c r="F2825" t="n">
        <v>2028104</v>
      </c>
      <c r="G2825" t="s">
        <v>74</v>
      </c>
      <c r="H2825" t="s">
        <v>75</v>
      </c>
      <c r="I2825" t="s"/>
      <c r="J2825" t="s">
        <v>74</v>
      </c>
      <c r="K2825" t="n">
        <v>82</v>
      </c>
      <c r="L2825" t="s">
        <v>76</v>
      </c>
      <c r="M2825" t="s"/>
      <c r="N2825" t="s">
        <v>111</v>
      </c>
      <c r="O2825" t="s">
        <v>78</v>
      </c>
      <c r="P2825" t="s">
        <v>1008</v>
      </c>
      <c r="Q2825" t="s"/>
      <c r="R2825" t="s">
        <v>80</v>
      </c>
      <c r="S2825" t="s">
        <v>118</v>
      </c>
      <c r="T2825" t="s">
        <v>82</v>
      </c>
      <c r="U2825" t="s"/>
      <c r="V2825" t="s">
        <v>83</v>
      </c>
      <c r="W2825" t="s">
        <v>94</v>
      </c>
      <c r="X2825" t="s"/>
      <c r="Y2825" t="s">
        <v>85</v>
      </c>
      <c r="Z2825">
        <f>HYPERLINK("https://hotelmonitor-cachepage.eclerx.com/savepage/tk_15439017513105977_sr_2151.html","info")</f>
        <v/>
      </c>
      <c r="AA2825" t="n">
        <v>174753</v>
      </c>
      <c r="AB2825" t="s"/>
      <c r="AC2825" t="s"/>
      <c r="AD2825" t="s">
        <v>86</v>
      </c>
      <c r="AE2825" t="s"/>
      <c r="AF2825" t="s"/>
      <c r="AG2825" t="s"/>
      <c r="AH2825" t="s"/>
      <c r="AI2825" t="s"/>
      <c r="AJ2825" t="s"/>
      <c r="AK2825" t="s">
        <v>87</v>
      </c>
      <c r="AL2825" t="s"/>
      <c r="AM2825" t="s"/>
      <c r="AN2825" t="s">
        <v>87</v>
      </c>
      <c r="AO2825" t="s"/>
      <c r="AP2825" t="n">
        <v>108</v>
      </c>
      <c r="AQ2825" t="s">
        <v>88</v>
      </c>
      <c r="AR2825" t="s">
        <v>113</v>
      </c>
      <c r="AS2825" t="s"/>
      <c r="AT2825" t="s">
        <v>90</v>
      </c>
      <c r="AU2825" t="s"/>
      <c r="AV2825" t="s"/>
      <c r="AW2825" t="s"/>
      <c r="AX2825" t="s"/>
      <c r="AY2825" t="n">
        <v>2640986</v>
      </c>
      <c r="AZ2825" t="s">
        <v>1009</v>
      </c>
      <c r="BA2825" t="s"/>
      <c r="BB2825" t="n">
        <v>102380</v>
      </c>
      <c r="BC2825" t="n">
        <v>10.01596</v>
      </c>
      <c r="BD2825" t="n">
        <v>53.546125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92</v>
      </c>
    </row>
    <row r="2826" spans="1:70">
      <c r="A2826" t="s">
        <v>97</v>
      </c>
      <c r="B2826" t="s">
        <v>71</v>
      </c>
      <c r="C2826" t="s">
        <v>98</v>
      </c>
      <c r="D2826" t="n">
        <v>2</v>
      </c>
      <c r="E2826" t="s">
        <v>1008</v>
      </c>
      <c r="F2826" t="n">
        <v>2028104</v>
      </c>
      <c r="G2826" t="s">
        <v>74</v>
      </c>
      <c r="H2826" t="s">
        <v>75</v>
      </c>
      <c r="I2826" t="s"/>
      <c r="J2826" t="s">
        <v>74</v>
      </c>
      <c r="K2826" t="n">
        <v>82</v>
      </c>
      <c r="L2826" t="s">
        <v>76</v>
      </c>
      <c r="M2826" t="s"/>
      <c r="N2826" t="s">
        <v>1010</v>
      </c>
      <c r="O2826" t="s">
        <v>78</v>
      </c>
      <c r="P2826" t="s">
        <v>1008</v>
      </c>
      <c r="Q2826" t="s"/>
      <c r="R2826" t="s">
        <v>80</v>
      </c>
      <c r="S2826" t="s">
        <v>118</v>
      </c>
      <c r="T2826" t="s">
        <v>82</v>
      </c>
      <c r="U2826" t="s"/>
      <c r="V2826" t="s">
        <v>83</v>
      </c>
      <c r="W2826" t="s">
        <v>84</v>
      </c>
      <c r="X2826" t="s"/>
      <c r="Y2826" t="s">
        <v>85</v>
      </c>
      <c r="Z2826">
        <f>HYPERLINK("https://hotelmonitor-cachepage.eclerx.com/savepage/tk_15439017513105977_sr_2151.html","info")</f>
        <v/>
      </c>
      <c r="AA2826" t="n">
        <v>174753</v>
      </c>
      <c r="AB2826" t="s"/>
      <c r="AC2826" t="s"/>
      <c r="AD2826" t="s">
        <v>86</v>
      </c>
      <c r="AE2826" t="s"/>
      <c r="AF2826" t="s"/>
      <c r="AG2826" t="s"/>
      <c r="AH2826" t="s"/>
      <c r="AI2826" t="s"/>
      <c r="AJ2826" t="s"/>
      <c r="AK2826" t="s">
        <v>87</v>
      </c>
      <c r="AL2826" t="s"/>
      <c r="AM2826" t="s"/>
      <c r="AN2826" t="s">
        <v>87</v>
      </c>
      <c r="AO2826" t="s"/>
      <c r="AP2826" t="n">
        <v>108</v>
      </c>
      <c r="AQ2826" t="s">
        <v>88</v>
      </c>
      <c r="AR2826" t="s">
        <v>107</v>
      </c>
      <c r="AS2826" t="s"/>
      <c r="AT2826" t="s">
        <v>90</v>
      </c>
      <c r="AU2826" t="s"/>
      <c r="AV2826" t="s"/>
      <c r="AW2826" t="s"/>
      <c r="AX2826" t="s"/>
      <c r="AY2826" t="n">
        <v>2640986</v>
      </c>
      <c r="AZ2826" t="s">
        <v>1009</v>
      </c>
      <c r="BA2826" t="s"/>
      <c r="BB2826" t="n">
        <v>102380</v>
      </c>
      <c r="BC2826" t="n">
        <v>10.01596</v>
      </c>
      <c r="BD2826" t="n">
        <v>53.546125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92</v>
      </c>
    </row>
    <row r="2827" spans="1:70">
      <c r="A2827" t="s">
        <v>97</v>
      </c>
      <c r="B2827" t="s">
        <v>71</v>
      </c>
      <c r="C2827" t="s">
        <v>98</v>
      </c>
      <c r="D2827" t="n">
        <v>2</v>
      </c>
      <c r="E2827" t="s">
        <v>1008</v>
      </c>
      <c r="F2827" t="n">
        <v>2028104</v>
      </c>
      <c r="G2827" t="s">
        <v>74</v>
      </c>
      <c r="H2827" t="s">
        <v>75</v>
      </c>
      <c r="I2827" t="s"/>
      <c r="J2827" t="s">
        <v>74</v>
      </c>
      <c r="K2827" t="n">
        <v>82</v>
      </c>
      <c r="L2827" t="s">
        <v>76</v>
      </c>
      <c r="M2827" t="s"/>
      <c r="N2827" t="s">
        <v>77</v>
      </c>
      <c r="O2827" t="s">
        <v>78</v>
      </c>
      <c r="P2827" t="s">
        <v>1008</v>
      </c>
      <c r="Q2827" t="s"/>
      <c r="R2827" t="s">
        <v>80</v>
      </c>
      <c r="S2827" t="s">
        <v>118</v>
      </c>
      <c r="T2827" t="s">
        <v>82</v>
      </c>
      <c r="U2827" t="s"/>
      <c r="V2827" t="s">
        <v>83</v>
      </c>
      <c r="W2827" t="s">
        <v>94</v>
      </c>
      <c r="X2827" t="s"/>
      <c r="Y2827" t="s">
        <v>85</v>
      </c>
      <c r="Z2827">
        <f>HYPERLINK("https://hotelmonitor-cachepage.eclerx.com/savepage/tk_15439017513105977_sr_2151.html","info")</f>
        <v/>
      </c>
      <c r="AA2827" t="n">
        <v>174753</v>
      </c>
      <c r="AB2827" t="s"/>
      <c r="AC2827" t="s"/>
      <c r="AD2827" t="s">
        <v>86</v>
      </c>
      <c r="AE2827" t="s"/>
      <c r="AF2827" t="s"/>
      <c r="AG2827" t="s"/>
      <c r="AH2827" t="s"/>
      <c r="AI2827" t="s"/>
      <c r="AJ2827" t="s"/>
      <c r="AK2827" t="s">
        <v>87</v>
      </c>
      <c r="AL2827" t="s"/>
      <c r="AM2827" t="s"/>
      <c r="AN2827" t="s">
        <v>87</v>
      </c>
      <c r="AO2827" t="s"/>
      <c r="AP2827" t="n">
        <v>108</v>
      </c>
      <c r="AQ2827" t="s">
        <v>88</v>
      </c>
      <c r="AR2827" t="s">
        <v>126</v>
      </c>
      <c r="AS2827" t="s"/>
      <c r="AT2827" t="s">
        <v>90</v>
      </c>
      <c r="AU2827" t="s"/>
      <c r="AV2827" t="s"/>
      <c r="AW2827" t="s"/>
      <c r="AX2827" t="s"/>
      <c r="AY2827" t="n">
        <v>2640986</v>
      </c>
      <c r="AZ2827" t="s">
        <v>1009</v>
      </c>
      <c r="BA2827" t="s"/>
      <c r="BB2827" t="n">
        <v>102380</v>
      </c>
      <c r="BC2827" t="n">
        <v>10.01596</v>
      </c>
      <c r="BD2827" t="n">
        <v>53.546125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92</v>
      </c>
    </row>
    <row r="2828" spans="1:70">
      <c r="A2828" t="s">
        <v>97</v>
      </c>
      <c r="B2828" t="s">
        <v>71</v>
      </c>
      <c r="C2828" t="s">
        <v>98</v>
      </c>
      <c r="D2828" t="n">
        <v>2</v>
      </c>
      <c r="E2828" t="s">
        <v>1008</v>
      </c>
      <c r="F2828" t="n">
        <v>2028104</v>
      </c>
      <c r="G2828" t="s">
        <v>74</v>
      </c>
      <c r="H2828" t="s">
        <v>75</v>
      </c>
      <c r="I2828" t="s"/>
      <c r="J2828" t="s">
        <v>74</v>
      </c>
      <c r="K2828" t="n">
        <v>88</v>
      </c>
      <c r="L2828" t="s">
        <v>76</v>
      </c>
      <c r="M2828" t="s"/>
      <c r="N2828" t="s">
        <v>300</v>
      </c>
      <c r="O2828" t="s">
        <v>78</v>
      </c>
      <c r="P2828" t="s">
        <v>1008</v>
      </c>
      <c r="Q2828" t="s"/>
      <c r="R2828" t="s">
        <v>80</v>
      </c>
      <c r="S2828" t="s">
        <v>147</v>
      </c>
      <c r="T2828" t="s">
        <v>82</v>
      </c>
      <c r="U2828" t="s"/>
      <c r="V2828" t="s">
        <v>83</v>
      </c>
      <c r="W2828" t="s">
        <v>94</v>
      </c>
      <c r="X2828" t="s"/>
      <c r="Y2828" t="s">
        <v>85</v>
      </c>
      <c r="Z2828">
        <f>HYPERLINK("https://hotelmonitor-cachepage.eclerx.com/savepage/tk_15439017513105977_sr_2151.html","info")</f>
        <v/>
      </c>
      <c r="AA2828" t="n">
        <v>174753</v>
      </c>
      <c r="AB2828" t="s"/>
      <c r="AC2828" t="s"/>
      <c r="AD2828" t="s">
        <v>86</v>
      </c>
      <c r="AE2828" t="s"/>
      <c r="AF2828" t="s"/>
      <c r="AG2828" t="s"/>
      <c r="AH2828" t="s"/>
      <c r="AI2828" t="s"/>
      <c r="AJ2828" t="s"/>
      <c r="AK2828" t="s">
        <v>87</v>
      </c>
      <c r="AL2828" t="s"/>
      <c r="AM2828" t="s"/>
      <c r="AN2828" t="s">
        <v>87</v>
      </c>
      <c r="AO2828" t="s"/>
      <c r="AP2828" t="n">
        <v>108</v>
      </c>
      <c r="AQ2828" t="s">
        <v>88</v>
      </c>
      <c r="AR2828" t="s">
        <v>110</v>
      </c>
      <c r="AS2828" t="s"/>
      <c r="AT2828" t="s">
        <v>90</v>
      </c>
      <c r="AU2828" t="s"/>
      <c r="AV2828" t="s"/>
      <c r="AW2828" t="s"/>
      <c r="AX2828" t="s"/>
      <c r="AY2828" t="n">
        <v>2640986</v>
      </c>
      <c r="AZ2828" t="s">
        <v>1009</v>
      </c>
      <c r="BA2828" t="s"/>
      <c r="BB2828" t="n">
        <v>102380</v>
      </c>
      <c r="BC2828" t="n">
        <v>10.01596</v>
      </c>
      <c r="BD2828" t="n">
        <v>53.546125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92</v>
      </c>
    </row>
    <row r="2829" spans="1:70">
      <c r="A2829" t="s">
        <v>97</v>
      </c>
      <c r="B2829" t="s">
        <v>71</v>
      </c>
      <c r="C2829" t="s">
        <v>98</v>
      </c>
      <c r="D2829" t="n">
        <v>2</v>
      </c>
      <c r="E2829" t="s">
        <v>1008</v>
      </c>
      <c r="F2829" t="n">
        <v>2028104</v>
      </c>
      <c r="G2829" t="s">
        <v>74</v>
      </c>
      <c r="H2829" t="s">
        <v>75</v>
      </c>
      <c r="I2829" t="s"/>
      <c r="J2829" t="s">
        <v>74</v>
      </c>
      <c r="K2829" t="n">
        <v>91</v>
      </c>
      <c r="L2829" t="s">
        <v>76</v>
      </c>
      <c r="M2829" t="s"/>
      <c r="N2829" t="s">
        <v>117</v>
      </c>
      <c r="O2829" t="s">
        <v>78</v>
      </c>
      <c r="P2829" t="s">
        <v>1008</v>
      </c>
      <c r="Q2829" t="s"/>
      <c r="R2829" t="s">
        <v>80</v>
      </c>
      <c r="S2829" t="s">
        <v>148</v>
      </c>
      <c r="T2829" t="s">
        <v>82</v>
      </c>
      <c r="U2829" t="s"/>
      <c r="V2829" t="s">
        <v>83</v>
      </c>
      <c r="W2829" t="s">
        <v>94</v>
      </c>
      <c r="X2829" t="s"/>
      <c r="Y2829" t="s">
        <v>85</v>
      </c>
      <c r="Z2829">
        <f>HYPERLINK("https://hotelmonitor-cachepage.eclerx.com/savepage/tk_15439017513105977_sr_2151.html","info")</f>
        <v/>
      </c>
      <c r="AA2829" t="n">
        <v>174753</v>
      </c>
      <c r="AB2829" t="s"/>
      <c r="AC2829" t="s"/>
      <c r="AD2829" t="s">
        <v>86</v>
      </c>
      <c r="AE2829" t="s"/>
      <c r="AF2829" t="s"/>
      <c r="AG2829" t="s"/>
      <c r="AH2829" t="s"/>
      <c r="AI2829" t="s"/>
      <c r="AJ2829" t="s"/>
      <c r="AK2829" t="s">
        <v>87</v>
      </c>
      <c r="AL2829" t="s"/>
      <c r="AM2829" t="s"/>
      <c r="AN2829" t="s">
        <v>87</v>
      </c>
      <c r="AO2829" t="s"/>
      <c r="AP2829" t="n">
        <v>108</v>
      </c>
      <c r="AQ2829" t="s">
        <v>88</v>
      </c>
      <c r="AR2829" t="s">
        <v>103</v>
      </c>
      <c r="AS2829" t="s"/>
      <c r="AT2829" t="s">
        <v>90</v>
      </c>
      <c r="AU2829" t="s"/>
      <c r="AV2829" t="s"/>
      <c r="AW2829" t="s"/>
      <c r="AX2829" t="s"/>
      <c r="AY2829" t="n">
        <v>2640986</v>
      </c>
      <c r="AZ2829" t="s">
        <v>1009</v>
      </c>
      <c r="BA2829" t="s"/>
      <c r="BB2829" t="n">
        <v>102380</v>
      </c>
      <c r="BC2829" t="n">
        <v>10.01596</v>
      </c>
      <c r="BD2829" t="n">
        <v>53.546125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92</v>
      </c>
    </row>
    <row r="2830" spans="1:70">
      <c r="A2830" t="s">
        <v>97</v>
      </c>
      <c r="B2830" t="s">
        <v>71</v>
      </c>
      <c r="C2830" t="s">
        <v>98</v>
      </c>
      <c r="D2830" t="n">
        <v>2</v>
      </c>
      <c r="E2830" t="s">
        <v>1008</v>
      </c>
      <c r="F2830" t="n">
        <v>2028104</v>
      </c>
      <c r="G2830" t="s">
        <v>74</v>
      </c>
      <c r="H2830" t="s">
        <v>75</v>
      </c>
      <c r="I2830" t="s"/>
      <c r="J2830" t="s">
        <v>74</v>
      </c>
      <c r="K2830" t="n">
        <v>91</v>
      </c>
      <c r="L2830" t="s">
        <v>76</v>
      </c>
      <c r="M2830" t="s"/>
      <c r="N2830" t="s">
        <v>117</v>
      </c>
      <c r="O2830" t="s">
        <v>78</v>
      </c>
      <c r="P2830" t="s">
        <v>1008</v>
      </c>
      <c r="Q2830" t="s"/>
      <c r="R2830" t="s">
        <v>80</v>
      </c>
      <c r="S2830" t="s">
        <v>148</v>
      </c>
      <c r="T2830" t="s">
        <v>82</v>
      </c>
      <c r="U2830" t="s"/>
      <c r="V2830" t="s">
        <v>83</v>
      </c>
      <c r="W2830" t="s">
        <v>94</v>
      </c>
      <c r="X2830" t="s"/>
      <c r="Y2830" t="s">
        <v>85</v>
      </c>
      <c r="Z2830">
        <f>HYPERLINK("https://hotelmonitor-cachepage.eclerx.com/savepage/tk_15439017513105977_sr_2151.html","info")</f>
        <v/>
      </c>
      <c r="AA2830" t="n">
        <v>174753</v>
      </c>
      <c r="AB2830" t="s"/>
      <c r="AC2830" t="s"/>
      <c r="AD2830" t="s">
        <v>86</v>
      </c>
      <c r="AE2830" t="s"/>
      <c r="AF2830" t="s"/>
      <c r="AG2830" t="s"/>
      <c r="AH2830" t="s"/>
      <c r="AI2830" t="s"/>
      <c r="AJ2830" t="s"/>
      <c r="AK2830" t="s">
        <v>87</v>
      </c>
      <c r="AL2830" t="s"/>
      <c r="AM2830" t="s"/>
      <c r="AN2830" t="s">
        <v>87</v>
      </c>
      <c r="AO2830" t="s"/>
      <c r="AP2830" t="n">
        <v>108</v>
      </c>
      <c r="AQ2830" t="s">
        <v>88</v>
      </c>
      <c r="AR2830" t="s">
        <v>103</v>
      </c>
      <c r="AS2830" t="s"/>
      <c r="AT2830" t="s">
        <v>90</v>
      </c>
      <c r="AU2830" t="s"/>
      <c r="AV2830" t="s"/>
      <c r="AW2830" t="s"/>
      <c r="AX2830" t="s"/>
      <c r="AY2830" t="n">
        <v>2640986</v>
      </c>
      <c r="AZ2830" t="s">
        <v>1009</v>
      </c>
      <c r="BA2830" t="s"/>
      <c r="BB2830" t="n">
        <v>102380</v>
      </c>
      <c r="BC2830" t="n">
        <v>10.01596</v>
      </c>
      <c r="BD2830" t="n">
        <v>53.546125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92</v>
      </c>
    </row>
    <row r="2831" spans="1:70">
      <c r="A2831" t="s">
        <v>97</v>
      </c>
      <c r="B2831" t="s">
        <v>71</v>
      </c>
      <c r="C2831" t="s">
        <v>98</v>
      </c>
      <c r="D2831" t="n">
        <v>2</v>
      </c>
      <c r="E2831" t="s">
        <v>1008</v>
      </c>
      <c r="F2831" t="n">
        <v>2028104</v>
      </c>
      <c r="G2831" t="s">
        <v>74</v>
      </c>
      <c r="H2831" t="s">
        <v>75</v>
      </c>
      <c r="I2831" t="s"/>
      <c r="J2831" t="s">
        <v>74</v>
      </c>
      <c r="K2831" t="n">
        <v>92</v>
      </c>
      <c r="L2831" t="s">
        <v>76</v>
      </c>
      <c r="M2831" t="s"/>
      <c r="N2831" t="s">
        <v>300</v>
      </c>
      <c r="O2831" t="s">
        <v>78</v>
      </c>
      <c r="P2831" t="s">
        <v>1008</v>
      </c>
      <c r="Q2831" t="s"/>
      <c r="R2831" t="s">
        <v>80</v>
      </c>
      <c r="S2831" t="s">
        <v>129</v>
      </c>
      <c r="T2831" t="s">
        <v>82</v>
      </c>
      <c r="U2831" t="s"/>
      <c r="V2831" t="s">
        <v>83</v>
      </c>
      <c r="W2831" t="s">
        <v>94</v>
      </c>
      <c r="X2831" t="s"/>
      <c r="Y2831" t="s">
        <v>85</v>
      </c>
      <c r="Z2831">
        <f>HYPERLINK("https://hotelmonitor-cachepage.eclerx.com/savepage/tk_15439017513105977_sr_2151.html","info")</f>
        <v/>
      </c>
      <c r="AA2831" t="n">
        <v>174753</v>
      </c>
      <c r="AB2831" t="s"/>
      <c r="AC2831" t="s"/>
      <c r="AD2831" t="s">
        <v>86</v>
      </c>
      <c r="AE2831" t="s"/>
      <c r="AF2831" t="s"/>
      <c r="AG2831" t="s"/>
      <c r="AH2831" t="s"/>
      <c r="AI2831" t="s"/>
      <c r="AJ2831" t="s"/>
      <c r="AK2831" t="s">
        <v>87</v>
      </c>
      <c r="AL2831" t="s"/>
      <c r="AM2831" t="s"/>
      <c r="AN2831" t="s">
        <v>87</v>
      </c>
      <c r="AO2831" t="s"/>
      <c r="AP2831" t="n">
        <v>108</v>
      </c>
      <c r="AQ2831" t="s">
        <v>88</v>
      </c>
      <c r="AR2831" t="s">
        <v>116</v>
      </c>
      <c r="AS2831" t="s"/>
      <c r="AT2831" t="s">
        <v>90</v>
      </c>
      <c r="AU2831" t="s"/>
      <c r="AV2831" t="s"/>
      <c r="AW2831" t="s"/>
      <c r="AX2831" t="s"/>
      <c r="AY2831" t="n">
        <v>2640986</v>
      </c>
      <c r="AZ2831" t="s">
        <v>1009</v>
      </c>
      <c r="BA2831" t="s"/>
      <c r="BB2831" t="n">
        <v>102380</v>
      </c>
      <c r="BC2831" t="n">
        <v>10.01596</v>
      </c>
      <c r="BD2831" t="n">
        <v>53.546125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92</v>
      </c>
    </row>
    <row r="2832" spans="1:70">
      <c r="A2832" t="s">
        <v>97</v>
      </c>
      <c r="B2832" t="s">
        <v>71</v>
      </c>
      <c r="C2832" t="s">
        <v>98</v>
      </c>
      <c r="D2832" t="n">
        <v>2</v>
      </c>
      <c r="E2832" t="s">
        <v>1008</v>
      </c>
      <c r="F2832" t="n">
        <v>2028104</v>
      </c>
      <c r="G2832" t="s">
        <v>74</v>
      </c>
      <c r="H2832" t="s">
        <v>75</v>
      </c>
      <c r="I2832" t="s"/>
      <c r="J2832" t="s">
        <v>74</v>
      </c>
      <c r="K2832" t="n">
        <v>92</v>
      </c>
      <c r="L2832" t="s">
        <v>76</v>
      </c>
      <c r="M2832" t="s"/>
      <c r="N2832" t="s">
        <v>77</v>
      </c>
      <c r="O2832" t="s">
        <v>78</v>
      </c>
      <c r="P2832" t="s">
        <v>1008</v>
      </c>
      <c r="Q2832" t="s"/>
      <c r="R2832" t="s">
        <v>80</v>
      </c>
      <c r="S2832" t="s">
        <v>129</v>
      </c>
      <c r="T2832" t="s">
        <v>82</v>
      </c>
      <c r="U2832" t="s"/>
      <c r="V2832" t="s">
        <v>83</v>
      </c>
      <c r="W2832" t="s">
        <v>94</v>
      </c>
      <c r="X2832" t="s"/>
      <c r="Y2832" t="s">
        <v>85</v>
      </c>
      <c r="Z2832">
        <f>HYPERLINK("https://hotelmonitor-cachepage.eclerx.com/savepage/tk_15439017513105977_sr_2151.html","info")</f>
        <v/>
      </c>
      <c r="AA2832" t="n">
        <v>174753</v>
      </c>
      <c r="AB2832" t="s"/>
      <c r="AC2832" t="s"/>
      <c r="AD2832" t="s">
        <v>86</v>
      </c>
      <c r="AE2832" t="s"/>
      <c r="AF2832" t="s"/>
      <c r="AG2832" t="s"/>
      <c r="AH2832" t="s"/>
      <c r="AI2832" t="s"/>
      <c r="AJ2832" t="s"/>
      <c r="AK2832" t="s">
        <v>87</v>
      </c>
      <c r="AL2832" t="s"/>
      <c r="AM2832" t="s"/>
      <c r="AN2832" t="s">
        <v>87</v>
      </c>
      <c r="AO2832" t="s"/>
      <c r="AP2832" t="n">
        <v>108</v>
      </c>
      <c r="AQ2832" t="s">
        <v>88</v>
      </c>
      <c r="AR2832" t="s">
        <v>119</v>
      </c>
      <c r="AS2832" t="s"/>
      <c r="AT2832" t="s">
        <v>90</v>
      </c>
      <c r="AU2832" t="s"/>
      <c r="AV2832" t="s"/>
      <c r="AW2832" t="s"/>
      <c r="AX2832" t="s"/>
      <c r="AY2832" t="n">
        <v>2640986</v>
      </c>
      <c r="AZ2832" t="s">
        <v>1009</v>
      </c>
      <c r="BA2832" t="s"/>
      <c r="BB2832" t="n">
        <v>102380</v>
      </c>
      <c r="BC2832" t="n">
        <v>10.01596</v>
      </c>
      <c r="BD2832" t="n">
        <v>53.546125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92</v>
      </c>
    </row>
    <row r="2833" spans="1:70">
      <c r="A2833" t="s">
        <v>97</v>
      </c>
      <c r="B2833" t="s">
        <v>71</v>
      </c>
      <c r="C2833" t="s">
        <v>98</v>
      </c>
      <c r="D2833" t="n">
        <v>2</v>
      </c>
      <c r="E2833" t="s">
        <v>1008</v>
      </c>
      <c r="F2833" t="n">
        <v>2028104</v>
      </c>
      <c r="G2833" t="s">
        <v>74</v>
      </c>
      <c r="H2833" t="s">
        <v>75</v>
      </c>
      <c r="I2833" t="s"/>
      <c r="J2833" t="s">
        <v>74</v>
      </c>
      <c r="K2833" t="n">
        <v>94</v>
      </c>
      <c r="L2833" t="s">
        <v>76</v>
      </c>
      <c r="M2833" t="s"/>
      <c r="N2833" t="s">
        <v>300</v>
      </c>
      <c r="O2833" t="s">
        <v>78</v>
      </c>
      <c r="P2833" t="s">
        <v>1008</v>
      </c>
      <c r="Q2833" t="s"/>
      <c r="R2833" t="s">
        <v>80</v>
      </c>
      <c r="S2833" t="s">
        <v>267</v>
      </c>
      <c r="T2833" t="s">
        <v>82</v>
      </c>
      <c r="U2833" t="s"/>
      <c r="V2833" t="s">
        <v>83</v>
      </c>
      <c r="W2833" t="s">
        <v>84</v>
      </c>
      <c r="X2833" t="s"/>
      <c r="Y2833" t="s">
        <v>85</v>
      </c>
      <c r="Z2833">
        <f>HYPERLINK("https://hotelmonitor-cachepage.eclerx.com/savepage/tk_15439017513105977_sr_2151.html","info")</f>
        <v/>
      </c>
      <c r="AA2833" t="n">
        <v>174753</v>
      </c>
      <c r="AB2833" t="s"/>
      <c r="AC2833" t="s"/>
      <c r="AD2833" t="s">
        <v>86</v>
      </c>
      <c r="AE2833" t="s"/>
      <c r="AF2833" t="s"/>
      <c r="AG2833" t="s"/>
      <c r="AH2833" t="s"/>
      <c r="AI2833" t="s"/>
      <c r="AJ2833" t="s"/>
      <c r="AK2833" t="s">
        <v>87</v>
      </c>
      <c r="AL2833" t="s"/>
      <c r="AM2833" t="s"/>
      <c r="AN2833" t="s">
        <v>87</v>
      </c>
      <c r="AO2833" t="s"/>
      <c r="AP2833" t="n">
        <v>108</v>
      </c>
      <c r="AQ2833" t="s">
        <v>88</v>
      </c>
      <c r="AR2833" t="s">
        <v>110</v>
      </c>
      <c r="AS2833" t="s"/>
      <c r="AT2833" t="s">
        <v>90</v>
      </c>
      <c r="AU2833" t="s"/>
      <c r="AV2833" t="s"/>
      <c r="AW2833" t="s"/>
      <c r="AX2833" t="s"/>
      <c r="AY2833" t="n">
        <v>2640986</v>
      </c>
      <c r="AZ2833" t="s">
        <v>1009</v>
      </c>
      <c r="BA2833" t="s"/>
      <c r="BB2833" t="n">
        <v>102380</v>
      </c>
      <c r="BC2833" t="n">
        <v>10.01596</v>
      </c>
      <c r="BD2833" t="n">
        <v>53.546125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92</v>
      </c>
    </row>
    <row r="2834" spans="1:70">
      <c r="A2834" t="s">
        <v>97</v>
      </c>
      <c r="B2834" t="s">
        <v>71</v>
      </c>
      <c r="C2834" t="s">
        <v>98</v>
      </c>
      <c r="D2834" t="n">
        <v>2</v>
      </c>
      <c r="E2834" t="s">
        <v>1008</v>
      </c>
      <c r="F2834" t="n">
        <v>2028104</v>
      </c>
      <c r="G2834" t="s">
        <v>74</v>
      </c>
      <c r="H2834" t="s">
        <v>75</v>
      </c>
      <c r="I2834" t="s"/>
      <c r="J2834" t="s">
        <v>74</v>
      </c>
      <c r="K2834" t="n">
        <v>94</v>
      </c>
      <c r="L2834" t="s">
        <v>76</v>
      </c>
      <c r="M2834" t="s"/>
      <c r="N2834" t="s">
        <v>77</v>
      </c>
      <c r="O2834" t="s">
        <v>78</v>
      </c>
      <c r="P2834" t="s">
        <v>1008</v>
      </c>
      <c r="Q2834" t="s"/>
      <c r="R2834" t="s">
        <v>80</v>
      </c>
      <c r="S2834" t="s">
        <v>267</v>
      </c>
      <c r="T2834" t="s">
        <v>82</v>
      </c>
      <c r="U2834" t="s"/>
      <c r="V2834" t="s">
        <v>83</v>
      </c>
      <c r="W2834" t="s">
        <v>94</v>
      </c>
      <c r="X2834" t="s"/>
      <c r="Y2834" t="s">
        <v>85</v>
      </c>
      <c r="Z2834">
        <f>HYPERLINK("https://hotelmonitor-cachepage.eclerx.com/savepage/tk_15439017513105977_sr_2151.html","info")</f>
        <v/>
      </c>
      <c r="AA2834" t="n">
        <v>174753</v>
      </c>
      <c r="AB2834" t="s"/>
      <c r="AC2834" t="s"/>
      <c r="AD2834" t="s">
        <v>86</v>
      </c>
      <c r="AE2834" t="s"/>
      <c r="AF2834" t="s"/>
      <c r="AG2834" t="s"/>
      <c r="AH2834" t="s"/>
      <c r="AI2834" t="s"/>
      <c r="AJ2834" t="s"/>
      <c r="AK2834" t="s">
        <v>87</v>
      </c>
      <c r="AL2834" t="s"/>
      <c r="AM2834" t="s"/>
      <c r="AN2834" t="s">
        <v>87</v>
      </c>
      <c r="AO2834" t="s"/>
      <c r="AP2834" t="n">
        <v>108</v>
      </c>
      <c r="AQ2834" t="s">
        <v>88</v>
      </c>
      <c r="AR2834" t="s">
        <v>124</v>
      </c>
      <c r="AS2834" t="s"/>
      <c r="AT2834" t="s">
        <v>90</v>
      </c>
      <c r="AU2834" t="s"/>
      <c r="AV2834" t="s"/>
      <c r="AW2834" t="s"/>
      <c r="AX2834" t="s"/>
      <c r="AY2834" t="n">
        <v>2640986</v>
      </c>
      <c r="AZ2834" t="s">
        <v>1009</v>
      </c>
      <c r="BA2834" t="s"/>
      <c r="BB2834" t="n">
        <v>102380</v>
      </c>
      <c r="BC2834" t="n">
        <v>10.01596</v>
      </c>
      <c r="BD2834" t="n">
        <v>53.546125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92</v>
      </c>
    </row>
    <row r="2835" spans="1:70">
      <c r="A2835" t="s">
        <v>97</v>
      </c>
      <c r="B2835" t="s">
        <v>71</v>
      </c>
      <c r="C2835" t="s">
        <v>98</v>
      </c>
      <c r="D2835" t="n">
        <v>2</v>
      </c>
      <c r="E2835" t="s">
        <v>1008</v>
      </c>
      <c r="F2835" t="n">
        <v>2028104</v>
      </c>
      <c r="G2835" t="s">
        <v>74</v>
      </c>
      <c r="H2835" t="s">
        <v>75</v>
      </c>
      <c r="I2835" t="s"/>
      <c r="J2835" t="s">
        <v>74</v>
      </c>
      <c r="K2835" t="n">
        <v>94</v>
      </c>
      <c r="L2835" t="s">
        <v>76</v>
      </c>
      <c r="M2835" t="s"/>
      <c r="N2835" t="s">
        <v>372</v>
      </c>
      <c r="O2835" t="s">
        <v>78</v>
      </c>
      <c r="P2835" t="s">
        <v>1008</v>
      </c>
      <c r="Q2835" t="s"/>
      <c r="R2835" t="s">
        <v>80</v>
      </c>
      <c r="S2835" t="s">
        <v>267</v>
      </c>
      <c r="T2835" t="s">
        <v>82</v>
      </c>
      <c r="U2835" t="s"/>
      <c r="V2835" t="s">
        <v>83</v>
      </c>
      <c r="W2835" t="s">
        <v>94</v>
      </c>
      <c r="X2835" t="s"/>
      <c r="Y2835" t="s">
        <v>85</v>
      </c>
      <c r="Z2835">
        <f>HYPERLINK("https://hotelmonitor-cachepage.eclerx.com/savepage/tk_15439017513105977_sr_2151.html","info")</f>
        <v/>
      </c>
      <c r="AA2835" t="n">
        <v>174753</v>
      </c>
      <c r="AB2835" t="s"/>
      <c r="AC2835" t="s"/>
      <c r="AD2835" t="s">
        <v>86</v>
      </c>
      <c r="AE2835" t="s"/>
      <c r="AF2835" t="s"/>
      <c r="AG2835" t="s"/>
      <c r="AH2835" t="s"/>
      <c r="AI2835" t="s"/>
      <c r="AJ2835" t="s"/>
      <c r="AK2835" t="s">
        <v>87</v>
      </c>
      <c r="AL2835" t="s"/>
      <c r="AM2835" t="s"/>
      <c r="AN2835" t="s">
        <v>87</v>
      </c>
      <c r="AO2835" t="s"/>
      <c r="AP2835" t="n">
        <v>108</v>
      </c>
      <c r="AQ2835" t="s">
        <v>88</v>
      </c>
      <c r="AR2835" t="s">
        <v>96</v>
      </c>
      <c r="AS2835" t="s"/>
      <c r="AT2835" t="s">
        <v>90</v>
      </c>
      <c r="AU2835" t="s"/>
      <c r="AV2835" t="s"/>
      <c r="AW2835" t="s"/>
      <c r="AX2835" t="s"/>
      <c r="AY2835" t="n">
        <v>2640986</v>
      </c>
      <c r="AZ2835" t="s">
        <v>1009</v>
      </c>
      <c r="BA2835" t="s"/>
      <c r="BB2835" t="n">
        <v>102380</v>
      </c>
      <c r="BC2835" t="n">
        <v>10.01596</v>
      </c>
      <c r="BD2835" t="n">
        <v>53.546125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92</v>
      </c>
    </row>
    <row r="2836" spans="1:70">
      <c r="A2836" t="s">
        <v>97</v>
      </c>
      <c r="B2836" t="s">
        <v>71</v>
      </c>
      <c r="C2836" t="s">
        <v>98</v>
      </c>
      <c r="D2836" t="n">
        <v>2</v>
      </c>
      <c r="E2836" t="s">
        <v>1008</v>
      </c>
      <c r="F2836" t="n">
        <v>2028104</v>
      </c>
      <c r="G2836" t="s">
        <v>74</v>
      </c>
      <c r="H2836" t="s">
        <v>75</v>
      </c>
      <c r="I2836" t="s"/>
      <c r="J2836" t="s">
        <v>74</v>
      </c>
      <c r="K2836" t="n">
        <v>96</v>
      </c>
      <c r="L2836" t="s">
        <v>76</v>
      </c>
      <c r="M2836" t="s"/>
      <c r="N2836" t="s">
        <v>111</v>
      </c>
      <c r="O2836" t="s">
        <v>78</v>
      </c>
      <c r="P2836" t="s">
        <v>1008</v>
      </c>
      <c r="Q2836" t="s"/>
      <c r="R2836" t="s">
        <v>80</v>
      </c>
      <c r="S2836" t="s">
        <v>406</v>
      </c>
      <c r="T2836" t="s">
        <v>82</v>
      </c>
      <c r="U2836" t="s"/>
      <c r="V2836" t="s">
        <v>83</v>
      </c>
      <c r="W2836" t="s">
        <v>84</v>
      </c>
      <c r="X2836" t="s"/>
      <c r="Y2836" t="s">
        <v>85</v>
      </c>
      <c r="Z2836">
        <f>HYPERLINK("https://hotelmonitor-cachepage.eclerx.com/savepage/tk_15439017513105977_sr_2151.html","info")</f>
        <v/>
      </c>
      <c r="AA2836" t="n">
        <v>174753</v>
      </c>
      <c r="AB2836" t="s"/>
      <c r="AC2836" t="s"/>
      <c r="AD2836" t="s">
        <v>86</v>
      </c>
      <c r="AE2836" t="s"/>
      <c r="AF2836" t="s"/>
      <c r="AG2836" t="s"/>
      <c r="AH2836" t="s"/>
      <c r="AI2836" t="s"/>
      <c r="AJ2836" t="s"/>
      <c r="AK2836" t="s">
        <v>87</v>
      </c>
      <c r="AL2836" t="s"/>
      <c r="AM2836" t="s"/>
      <c r="AN2836" t="s">
        <v>87</v>
      </c>
      <c r="AO2836" t="s"/>
      <c r="AP2836" t="n">
        <v>108</v>
      </c>
      <c r="AQ2836" t="s">
        <v>88</v>
      </c>
      <c r="AR2836" t="s">
        <v>113</v>
      </c>
      <c r="AS2836" t="s"/>
      <c r="AT2836" t="s">
        <v>90</v>
      </c>
      <c r="AU2836" t="s"/>
      <c r="AV2836" t="s"/>
      <c r="AW2836" t="s"/>
      <c r="AX2836" t="s"/>
      <c r="AY2836" t="n">
        <v>2640986</v>
      </c>
      <c r="AZ2836" t="s">
        <v>1009</v>
      </c>
      <c r="BA2836" t="s"/>
      <c r="BB2836" t="n">
        <v>102380</v>
      </c>
      <c r="BC2836" t="n">
        <v>10.01596</v>
      </c>
      <c r="BD2836" t="n">
        <v>53.546125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92</v>
      </c>
    </row>
    <row r="2837" spans="1:70">
      <c r="A2837" t="s">
        <v>97</v>
      </c>
      <c r="B2837" t="s">
        <v>71</v>
      </c>
      <c r="C2837" t="s">
        <v>98</v>
      </c>
      <c r="D2837" t="n">
        <v>2</v>
      </c>
      <c r="E2837" t="s">
        <v>1008</v>
      </c>
      <c r="F2837" t="n">
        <v>2028104</v>
      </c>
      <c r="G2837" t="s">
        <v>74</v>
      </c>
      <c r="H2837" t="s">
        <v>75</v>
      </c>
      <c r="I2837" t="s"/>
      <c r="J2837" t="s">
        <v>74</v>
      </c>
      <c r="K2837" t="n">
        <v>96</v>
      </c>
      <c r="L2837" t="s">
        <v>76</v>
      </c>
      <c r="M2837" t="s"/>
      <c r="N2837" t="s">
        <v>77</v>
      </c>
      <c r="O2837" t="s">
        <v>78</v>
      </c>
      <c r="P2837" t="s">
        <v>1008</v>
      </c>
      <c r="Q2837" t="s"/>
      <c r="R2837" t="s">
        <v>80</v>
      </c>
      <c r="S2837" t="s">
        <v>406</v>
      </c>
      <c r="T2837" t="s">
        <v>82</v>
      </c>
      <c r="U2837" t="s"/>
      <c r="V2837" t="s">
        <v>83</v>
      </c>
      <c r="W2837" t="s">
        <v>94</v>
      </c>
      <c r="X2837" t="s"/>
      <c r="Y2837" t="s">
        <v>85</v>
      </c>
      <c r="Z2837">
        <f>HYPERLINK("https://hotelmonitor-cachepage.eclerx.com/savepage/tk_15439017513105977_sr_2151.html","info")</f>
        <v/>
      </c>
      <c r="AA2837" t="n">
        <v>174753</v>
      </c>
      <c r="AB2837" t="s"/>
      <c r="AC2837" t="s"/>
      <c r="AD2837" t="s">
        <v>86</v>
      </c>
      <c r="AE2837" t="s"/>
      <c r="AF2837" t="s"/>
      <c r="AG2837" t="s"/>
      <c r="AH2837" t="s"/>
      <c r="AI2837" t="s"/>
      <c r="AJ2837" t="s"/>
      <c r="AK2837" t="s">
        <v>87</v>
      </c>
      <c r="AL2837" t="s"/>
      <c r="AM2837" t="s"/>
      <c r="AN2837" t="s">
        <v>87</v>
      </c>
      <c r="AO2837" t="s"/>
      <c r="AP2837" t="n">
        <v>108</v>
      </c>
      <c r="AQ2837" t="s">
        <v>88</v>
      </c>
      <c r="AR2837" t="s">
        <v>89</v>
      </c>
      <c r="AS2837" t="s"/>
      <c r="AT2837" t="s">
        <v>90</v>
      </c>
      <c r="AU2837" t="s"/>
      <c r="AV2837" t="s"/>
      <c r="AW2837" t="s"/>
      <c r="AX2837" t="s"/>
      <c r="AY2837" t="n">
        <v>2640986</v>
      </c>
      <c r="AZ2837" t="s">
        <v>1009</v>
      </c>
      <c r="BA2837" t="s"/>
      <c r="BB2837" t="n">
        <v>102380</v>
      </c>
      <c r="BC2837" t="n">
        <v>10.01596</v>
      </c>
      <c r="BD2837" t="n">
        <v>53.546125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92</v>
      </c>
    </row>
    <row r="2838" spans="1:70">
      <c r="A2838" t="s">
        <v>97</v>
      </c>
      <c r="B2838" t="s">
        <v>71</v>
      </c>
      <c r="C2838" t="s">
        <v>98</v>
      </c>
      <c r="D2838" t="n">
        <v>2</v>
      </c>
      <c r="E2838" t="s">
        <v>1008</v>
      </c>
      <c r="F2838" t="n">
        <v>2028104</v>
      </c>
      <c r="G2838" t="s">
        <v>74</v>
      </c>
      <c r="H2838" t="s">
        <v>75</v>
      </c>
      <c r="I2838" t="s"/>
      <c r="J2838" t="s">
        <v>74</v>
      </c>
      <c r="K2838" t="n">
        <v>96</v>
      </c>
      <c r="L2838" t="s">
        <v>76</v>
      </c>
      <c r="M2838" t="s"/>
      <c r="N2838" t="s">
        <v>1010</v>
      </c>
      <c r="O2838" t="s">
        <v>78</v>
      </c>
      <c r="P2838" t="s">
        <v>1008</v>
      </c>
      <c r="Q2838" t="s"/>
      <c r="R2838" t="s">
        <v>80</v>
      </c>
      <c r="S2838" t="s">
        <v>406</v>
      </c>
      <c r="T2838" t="s">
        <v>82</v>
      </c>
      <c r="U2838" t="s"/>
      <c r="V2838" t="s">
        <v>83</v>
      </c>
      <c r="W2838" t="s">
        <v>84</v>
      </c>
      <c r="X2838" t="s"/>
      <c r="Y2838" t="s">
        <v>85</v>
      </c>
      <c r="Z2838">
        <f>HYPERLINK("https://hotelmonitor-cachepage.eclerx.com/savepage/tk_15439017513105977_sr_2151.html","info")</f>
        <v/>
      </c>
      <c r="AA2838" t="n">
        <v>174753</v>
      </c>
      <c r="AB2838" t="s"/>
      <c r="AC2838" t="s"/>
      <c r="AD2838" t="s">
        <v>86</v>
      </c>
      <c r="AE2838" t="s"/>
      <c r="AF2838" t="s"/>
      <c r="AG2838" t="s"/>
      <c r="AH2838" t="s"/>
      <c r="AI2838" t="s"/>
      <c r="AJ2838" t="s"/>
      <c r="AK2838" t="s">
        <v>87</v>
      </c>
      <c r="AL2838" t="s"/>
      <c r="AM2838" t="s"/>
      <c r="AN2838" t="s">
        <v>87</v>
      </c>
      <c r="AO2838" t="s"/>
      <c r="AP2838" t="n">
        <v>108</v>
      </c>
      <c r="AQ2838" t="s">
        <v>88</v>
      </c>
      <c r="AR2838" t="s">
        <v>107</v>
      </c>
      <c r="AS2838" t="s"/>
      <c r="AT2838" t="s">
        <v>90</v>
      </c>
      <c r="AU2838" t="s"/>
      <c r="AV2838" t="s"/>
      <c r="AW2838" t="s"/>
      <c r="AX2838" t="s"/>
      <c r="AY2838" t="n">
        <v>2640986</v>
      </c>
      <c r="AZ2838" t="s">
        <v>1009</v>
      </c>
      <c r="BA2838" t="s"/>
      <c r="BB2838" t="n">
        <v>102380</v>
      </c>
      <c r="BC2838" t="n">
        <v>10.01596</v>
      </c>
      <c r="BD2838" t="n">
        <v>53.546125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92</v>
      </c>
    </row>
    <row r="2839" spans="1:70">
      <c r="A2839" t="s">
        <v>97</v>
      </c>
      <c r="B2839" t="s">
        <v>71</v>
      </c>
      <c r="C2839" t="s">
        <v>98</v>
      </c>
      <c r="D2839" t="n">
        <v>2</v>
      </c>
      <c r="E2839" t="s">
        <v>1008</v>
      </c>
      <c r="F2839" t="n">
        <v>2028104</v>
      </c>
      <c r="G2839" t="s">
        <v>74</v>
      </c>
      <c r="H2839" t="s">
        <v>75</v>
      </c>
      <c r="I2839" t="s"/>
      <c r="J2839" t="s">
        <v>74</v>
      </c>
      <c r="K2839" t="n">
        <v>97</v>
      </c>
      <c r="L2839" t="s">
        <v>76</v>
      </c>
      <c r="M2839" t="s"/>
      <c r="N2839" t="s">
        <v>117</v>
      </c>
      <c r="O2839" t="s">
        <v>78</v>
      </c>
      <c r="P2839" t="s">
        <v>1008</v>
      </c>
      <c r="Q2839" t="s"/>
      <c r="R2839" t="s">
        <v>80</v>
      </c>
      <c r="S2839" t="s">
        <v>314</v>
      </c>
      <c r="T2839" t="s">
        <v>82</v>
      </c>
      <c r="U2839" t="s"/>
      <c r="V2839" t="s">
        <v>83</v>
      </c>
      <c r="W2839" t="s">
        <v>84</v>
      </c>
      <c r="X2839" t="s"/>
      <c r="Y2839" t="s">
        <v>85</v>
      </c>
      <c r="Z2839">
        <f>HYPERLINK("https://hotelmonitor-cachepage.eclerx.com/savepage/tk_15439017513105977_sr_2151.html","info")</f>
        <v/>
      </c>
      <c r="AA2839" t="n">
        <v>174753</v>
      </c>
      <c r="AB2839" t="s"/>
      <c r="AC2839" t="s"/>
      <c r="AD2839" t="s">
        <v>86</v>
      </c>
      <c r="AE2839" t="s"/>
      <c r="AF2839" t="s"/>
      <c r="AG2839" t="s"/>
      <c r="AH2839" t="s"/>
      <c r="AI2839" t="s"/>
      <c r="AJ2839" t="s"/>
      <c r="AK2839" t="s">
        <v>87</v>
      </c>
      <c r="AL2839" t="s"/>
      <c r="AM2839" t="s"/>
      <c r="AN2839" t="s">
        <v>87</v>
      </c>
      <c r="AO2839" t="s"/>
      <c r="AP2839" t="n">
        <v>108</v>
      </c>
      <c r="AQ2839" t="s">
        <v>88</v>
      </c>
      <c r="AR2839" t="s">
        <v>103</v>
      </c>
      <c r="AS2839" t="s"/>
      <c r="AT2839" t="s">
        <v>90</v>
      </c>
      <c r="AU2839" t="s"/>
      <c r="AV2839" t="s"/>
      <c r="AW2839" t="s"/>
      <c r="AX2839" t="s"/>
      <c r="AY2839" t="n">
        <v>2640986</v>
      </c>
      <c r="AZ2839" t="s">
        <v>1009</v>
      </c>
      <c r="BA2839" t="s"/>
      <c r="BB2839" t="n">
        <v>102380</v>
      </c>
      <c r="BC2839" t="n">
        <v>10.01596</v>
      </c>
      <c r="BD2839" t="n">
        <v>53.546125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92</v>
      </c>
    </row>
    <row r="2840" spans="1:70">
      <c r="A2840" t="s">
        <v>97</v>
      </c>
      <c r="B2840" t="s">
        <v>71</v>
      </c>
      <c r="C2840" t="s">
        <v>98</v>
      </c>
      <c r="D2840" t="n">
        <v>2</v>
      </c>
      <c r="E2840" t="s">
        <v>1008</v>
      </c>
      <c r="F2840" t="n">
        <v>2028104</v>
      </c>
      <c r="G2840" t="s">
        <v>74</v>
      </c>
      <c r="H2840" t="s">
        <v>75</v>
      </c>
      <c r="I2840" t="s"/>
      <c r="J2840" t="s">
        <v>74</v>
      </c>
      <c r="K2840" t="n">
        <v>97</v>
      </c>
      <c r="L2840" t="s">
        <v>76</v>
      </c>
      <c r="M2840" t="s"/>
      <c r="N2840" t="s">
        <v>117</v>
      </c>
      <c r="O2840" t="s">
        <v>78</v>
      </c>
      <c r="P2840" t="s">
        <v>1008</v>
      </c>
      <c r="Q2840" t="s"/>
      <c r="R2840" t="s">
        <v>80</v>
      </c>
      <c r="S2840" t="s">
        <v>314</v>
      </c>
      <c r="T2840" t="s">
        <v>82</v>
      </c>
      <c r="U2840" t="s"/>
      <c r="V2840" t="s">
        <v>83</v>
      </c>
      <c r="W2840" t="s">
        <v>84</v>
      </c>
      <c r="X2840" t="s"/>
      <c r="Y2840" t="s">
        <v>85</v>
      </c>
      <c r="Z2840">
        <f>HYPERLINK("https://hotelmonitor-cachepage.eclerx.com/savepage/tk_15439017513105977_sr_2151.html","info")</f>
        <v/>
      </c>
      <c r="AA2840" t="n">
        <v>174753</v>
      </c>
      <c r="AB2840" t="s"/>
      <c r="AC2840" t="s"/>
      <c r="AD2840" t="s">
        <v>86</v>
      </c>
      <c r="AE2840" t="s"/>
      <c r="AF2840" t="s"/>
      <c r="AG2840" t="s"/>
      <c r="AH2840" t="s"/>
      <c r="AI2840" t="s"/>
      <c r="AJ2840" t="s"/>
      <c r="AK2840" t="s">
        <v>87</v>
      </c>
      <c r="AL2840" t="s"/>
      <c r="AM2840" t="s"/>
      <c r="AN2840" t="s">
        <v>87</v>
      </c>
      <c r="AO2840" t="s"/>
      <c r="AP2840" t="n">
        <v>108</v>
      </c>
      <c r="AQ2840" t="s">
        <v>88</v>
      </c>
      <c r="AR2840" t="s">
        <v>103</v>
      </c>
      <c r="AS2840" t="s"/>
      <c r="AT2840" t="s">
        <v>90</v>
      </c>
      <c r="AU2840" t="s"/>
      <c r="AV2840" t="s"/>
      <c r="AW2840" t="s"/>
      <c r="AX2840" t="s"/>
      <c r="AY2840" t="n">
        <v>2640986</v>
      </c>
      <c r="AZ2840" t="s">
        <v>1009</v>
      </c>
      <c r="BA2840" t="s"/>
      <c r="BB2840" t="n">
        <v>102380</v>
      </c>
      <c r="BC2840" t="n">
        <v>10.01596</v>
      </c>
      <c r="BD2840" t="n">
        <v>53.546125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92</v>
      </c>
    </row>
    <row r="2841" spans="1:70">
      <c r="A2841" t="s">
        <v>97</v>
      </c>
      <c r="B2841" t="s">
        <v>71</v>
      </c>
      <c r="C2841" t="s">
        <v>98</v>
      </c>
      <c r="D2841" t="n">
        <v>2</v>
      </c>
      <c r="E2841" t="s">
        <v>1008</v>
      </c>
      <c r="F2841" t="n">
        <v>2028104</v>
      </c>
      <c r="G2841" t="s">
        <v>74</v>
      </c>
      <c r="H2841" t="s">
        <v>75</v>
      </c>
      <c r="I2841" t="s"/>
      <c r="J2841" t="s">
        <v>74</v>
      </c>
      <c r="K2841" t="n">
        <v>98</v>
      </c>
      <c r="L2841" t="s">
        <v>76</v>
      </c>
      <c r="M2841" t="s"/>
      <c r="N2841" t="s">
        <v>77</v>
      </c>
      <c r="O2841" t="s">
        <v>78</v>
      </c>
      <c r="P2841" t="s">
        <v>1008</v>
      </c>
      <c r="Q2841" t="s"/>
      <c r="R2841" t="s">
        <v>80</v>
      </c>
      <c r="S2841" t="s">
        <v>482</v>
      </c>
      <c r="T2841" t="s">
        <v>82</v>
      </c>
      <c r="U2841" t="s"/>
      <c r="V2841" t="s">
        <v>83</v>
      </c>
      <c r="W2841" t="s">
        <v>84</v>
      </c>
      <c r="X2841" t="s"/>
      <c r="Y2841" t="s">
        <v>85</v>
      </c>
      <c r="Z2841">
        <f>HYPERLINK("https://hotelmonitor-cachepage.eclerx.com/savepage/tk_15439017513105977_sr_2151.html","info")</f>
        <v/>
      </c>
      <c r="AA2841" t="n">
        <v>174753</v>
      </c>
      <c r="AB2841" t="s"/>
      <c r="AC2841" t="s"/>
      <c r="AD2841" t="s">
        <v>86</v>
      </c>
      <c r="AE2841" t="s"/>
      <c r="AF2841" t="s"/>
      <c r="AG2841" t="s"/>
      <c r="AH2841" t="s"/>
      <c r="AI2841" t="s"/>
      <c r="AJ2841" t="s"/>
      <c r="AK2841" t="s">
        <v>87</v>
      </c>
      <c r="AL2841" t="s"/>
      <c r="AM2841" t="s"/>
      <c r="AN2841" t="s">
        <v>87</v>
      </c>
      <c r="AO2841" t="s"/>
      <c r="AP2841" t="n">
        <v>108</v>
      </c>
      <c r="AQ2841" t="s">
        <v>88</v>
      </c>
      <c r="AR2841" t="s">
        <v>119</v>
      </c>
      <c r="AS2841" t="s"/>
      <c r="AT2841" t="s">
        <v>90</v>
      </c>
      <c r="AU2841" t="s"/>
      <c r="AV2841" t="s"/>
      <c r="AW2841" t="s"/>
      <c r="AX2841" t="s"/>
      <c r="AY2841" t="n">
        <v>2640986</v>
      </c>
      <c r="AZ2841" t="s">
        <v>1009</v>
      </c>
      <c r="BA2841" t="s"/>
      <c r="BB2841" t="n">
        <v>102380</v>
      </c>
      <c r="BC2841" t="n">
        <v>10.01596</v>
      </c>
      <c r="BD2841" t="n">
        <v>53.546125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92</v>
      </c>
    </row>
    <row r="2842" spans="1:70">
      <c r="A2842" t="s">
        <v>97</v>
      </c>
      <c r="B2842" t="s">
        <v>71</v>
      </c>
      <c r="C2842" t="s">
        <v>98</v>
      </c>
      <c r="D2842" t="n">
        <v>2</v>
      </c>
      <c r="E2842" t="s">
        <v>1008</v>
      </c>
      <c r="F2842" t="n">
        <v>2028104</v>
      </c>
      <c r="G2842" t="s">
        <v>74</v>
      </c>
      <c r="H2842" t="s">
        <v>75</v>
      </c>
      <c r="I2842" t="s"/>
      <c r="J2842" t="s">
        <v>74</v>
      </c>
      <c r="K2842" t="n">
        <v>99</v>
      </c>
      <c r="L2842" t="s">
        <v>76</v>
      </c>
      <c r="M2842" t="s"/>
      <c r="N2842" t="s">
        <v>77</v>
      </c>
      <c r="O2842" t="s">
        <v>78</v>
      </c>
      <c r="P2842" t="s">
        <v>1008</v>
      </c>
      <c r="Q2842" t="s"/>
      <c r="R2842" t="s">
        <v>80</v>
      </c>
      <c r="S2842" t="s">
        <v>525</v>
      </c>
      <c r="T2842" t="s">
        <v>82</v>
      </c>
      <c r="U2842" t="s"/>
      <c r="V2842" t="s">
        <v>83</v>
      </c>
      <c r="W2842" t="s">
        <v>84</v>
      </c>
      <c r="X2842" t="s"/>
      <c r="Y2842" t="s">
        <v>85</v>
      </c>
      <c r="Z2842">
        <f>HYPERLINK("https://hotelmonitor-cachepage.eclerx.com/savepage/tk_15439017513105977_sr_2151.html","info")</f>
        <v/>
      </c>
      <c r="AA2842" t="n">
        <v>174753</v>
      </c>
      <c r="AB2842" t="s"/>
      <c r="AC2842" t="s"/>
      <c r="AD2842" t="s">
        <v>86</v>
      </c>
      <c r="AE2842" t="s"/>
      <c r="AF2842" t="s"/>
      <c r="AG2842" t="s"/>
      <c r="AH2842" t="s"/>
      <c r="AI2842" t="s"/>
      <c r="AJ2842" t="s"/>
      <c r="AK2842" t="s">
        <v>87</v>
      </c>
      <c r="AL2842" t="s"/>
      <c r="AM2842" t="s"/>
      <c r="AN2842" t="s">
        <v>87</v>
      </c>
      <c r="AO2842" t="s"/>
      <c r="AP2842" t="n">
        <v>108</v>
      </c>
      <c r="AQ2842" t="s">
        <v>88</v>
      </c>
      <c r="AR2842" t="s">
        <v>121</v>
      </c>
      <c r="AS2842" t="s"/>
      <c r="AT2842" t="s">
        <v>90</v>
      </c>
      <c r="AU2842" t="s"/>
      <c r="AV2842" t="s"/>
      <c r="AW2842" t="s"/>
      <c r="AX2842" t="s"/>
      <c r="AY2842" t="n">
        <v>2640986</v>
      </c>
      <c r="AZ2842" t="s">
        <v>1009</v>
      </c>
      <c r="BA2842" t="s"/>
      <c r="BB2842" t="n">
        <v>102380</v>
      </c>
      <c r="BC2842" t="n">
        <v>10.01596</v>
      </c>
      <c r="BD2842" t="n">
        <v>53.546125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92</v>
      </c>
    </row>
    <row r="2843" spans="1:70">
      <c r="A2843" t="s">
        <v>97</v>
      </c>
      <c r="B2843" t="s">
        <v>71</v>
      </c>
      <c r="C2843" t="s">
        <v>98</v>
      </c>
      <c r="D2843" t="n">
        <v>2</v>
      </c>
      <c r="E2843" t="s">
        <v>1008</v>
      </c>
      <c r="F2843" t="n">
        <v>2028104</v>
      </c>
      <c r="G2843" t="s">
        <v>74</v>
      </c>
      <c r="H2843" t="s">
        <v>75</v>
      </c>
      <c r="I2843" t="s"/>
      <c r="J2843" t="s">
        <v>74</v>
      </c>
      <c r="K2843" t="n">
        <v>99</v>
      </c>
      <c r="L2843" t="s">
        <v>76</v>
      </c>
      <c r="M2843" t="s"/>
      <c r="N2843" t="s">
        <v>1012</v>
      </c>
      <c r="O2843" t="s">
        <v>78</v>
      </c>
      <c r="P2843" t="s">
        <v>1008</v>
      </c>
      <c r="Q2843" t="s"/>
      <c r="R2843" t="s">
        <v>80</v>
      </c>
      <c r="S2843" t="s">
        <v>525</v>
      </c>
      <c r="T2843" t="s">
        <v>82</v>
      </c>
      <c r="U2843" t="s"/>
      <c r="V2843" t="s">
        <v>83</v>
      </c>
      <c r="W2843" t="s">
        <v>84</v>
      </c>
      <c r="X2843" t="s"/>
      <c r="Y2843" t="s">
        <v>85</v>
      </c>
      <c r="Z2843">
        <f>HYPERLINK("https://hotelmonitor-cachepage.eclerx.com/savepage/tk_15439017513105977_sr_2151.html","info")</f>
        <v/>
      </c>
      <c r="AA2843" t="n">
        <v>174753</v>
      </c>
      <c r="AB2843" t="s"/>
      <c r="AC2843" t="s"/>
      <c r="AD2843" t="s">
        <v>86</v>
      </c>
      <c r="AE2843" t="s"/>
      <c r="AF2843" t="s"/>
      <c r="AG2843" t="s"/>
      <c r="AH2843" t="s"/>
      <c r="AI2843" t="s"/>
      <c r="AJ2843" t="s"/>
      <c r="AK2843" t="s">
        <v>87</v>
      </c>
      <c r="AL2843" t="s"/>
      <c r="AM2843" t="s"/>
      <c r="AN2843" t="s">
        <v>87</v>
      </c>
      <c r="AO2843" t="s"/>
      <c r="AP2843" t="n">
        <v>108</v>
      </c>
      <c r="AQ2843" t="s">
        <v>88</v>
      </c>
      <c r="AR2843" t="s">
        <v>1013</v>
      </c>
      <c r="AS2843" t="s"/>
      <c r="AT2843" t="s">
        <v>90</v>
      </c>
      <c r="AU2843" t="s"/>
      <c r="AV2843" t="s"/>
      <c r="AW2843" t="s"/>
      <c r="AX2843" t="s"/>
      <c r="AY2843" t="n">
        <v>2640986</v>
      </c>
      <c r="AZ2843" t="s">
        <v>1009</v>
      </c>
      <c r="BA2843" t="s"/>
      <c r="BB2843" t="n">
        <v>102380</v>
      </c>
      <c r="BC2843" t="n">
        <v>10.01596</v>
      </c>
      <c r="BD2843" t="n">
        <v>53.546125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92</v>
      </c>
    </row>
    <row r="2844" spans="1:70">
      <c r="A2844" t="s">
        <v>97</v>
      </c>
      <c r="B2844" t="s">
        <v>71</v>
      </c>
      <c r="C2844" t="s">
        <v>98</v>
      </c>
      <c r="D2844" t="n">
        <v>2</v>
      </c>
      <c r="E2844" t="s">
        <v>1008</v>
      </c>
      <c r="F2844" t="n">
        <v>2028104</v>
      </c>
      <c r="G2844" t="s">
        <v>74</v>
      </c>
      <c r="H2844" t="s">
        <v>75</v>
      </c>
      <c r="I2844" t="s"/>
      <c r="J2844" t="s">
        <v>74</v>
      </c>
      <c r="K2844" t="n">
        <v>99</v>
      </c>
      <c r="L2844" t="s">
        <v>76</v>
      </c>
      <c r="M2844" t="s"/>
      <c r="N2844" t="s">
        <v>1011</v>
      </c>
      <c r="O2844" t="s">
        <v>78</v>
      </c>
      <c r="P2844" t="s">
        <v>1008</v>
      </c>
      <c r="Q2844" t="s"/>
      <c r="R2844" t="s">
        <v>80</v>
      </c>
      <c r="S2844" t="s">
        <v>525</v>
      </c>
      <c r="T2844" t="s">
        <v>82</v>
      </c>
      <c r="U2844" t="s"/>
      <c r="V2844" t="s">
        <v>83</v>
      </c>
      <c r="W2844" t="s">
        <v>84</v>
      </c>
      <c r="X2844" t="s"/>
      <c r="Y2844" t="s">
        <v>85</v>
      </c>
      <c r="Z2844">
        <f>HYPERLINK("https://hotelmonitor-cachepage.eclerx.com/savepage/tk_15439017513105977_sr_2151.html","info")</f>
        <v/>
      </c>
      <c r="AA2844" t="n">
        <v>174753</v>
      </c>
      <c r="AB2844" t="s"/>
      <c r="AC2844" t="s"/>
      <c r="AD2844" t="s">
        <v>86</v>
      </c>
      <c r="AE2844" t="s"/>
      <c r="AF2844" t="s"/>
      <c r="AG2844" t="s"/>
      <c r="AH2844" t="s"/>
      <c r="AI2844" t="s"/>
      <c r="AJ2844" t="s"/>
      <c r="AK2844" t="s">
        <v>87</v>
      </c>
      <c r="AL2844" t="s"/>
      <c r="AM2844" t="s"/>
      <c r="AN2844" t="s">
        <v>87</v>
      </c>
      <c r="AO2844" t="s"/>
      <c r="AP2844" t="n">
        <v>108</v>
      </c>
      <c r="AQ2844" t="s">
        <v>88</v>
      </c>
      <c r="AR2844" t="s">
        <v>110</v>
      </c>
      <c r="AS2844" t="s"/>
      <c r="AT2844" t="s">
        <v>90</v>
      </c>
      <c r="AU2844" t="s"/>
      <c r="AV2844" t="s"/>
      <c r="AW2844" t="s"/>
      <c r="AX2844" t="s"/>
      <c r="AY2844" t="n">
        <v>2640986</v>
      </c>
      <c r="AZ2844" t="s">
        <v>1009</v>
      </c>
      <c r="BA2844" t="s"/>
      <c r="BB2844" t="n">
        <v>102380</v>
      </c>
      <c r="BC2844" t="n">
        <v>10.01596</v>
      </c>
      <c r="BD2844" t="n">
        <v>53.546125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92</v>
      </c>
    </row>
    <row r="2845" spans="1:70">
      <c r="A2845" t="s">
        <v>97</v>
      </c>
      <c r="B2845" t="s">
        <v>71</v>
      </c>
      <c r="C2845" t="s">
        <v>98</v>
      </c>
      <c r="D2845" t="n">
        <v>2</v>
      </c>
      <c r="E2845" t="s">
        <v>1008</v>
      </c>
      <c r="F2845" t="n">
        <v>2028104</v>
      </c>
      <c r="G2845" t="s">
        <v>74</v>
      </c>
      <c r="H2845" t="s">
        <v>75</v>
      </c>
      <c r="I2845" t="s"/>
      <c r="J2845" t="s">
        <v>74</v>
      </c>
      <c r="K2845" t="n">
        <v>99</v>
      </c>
      <c r="L2845" t="s">
        <v>76</v>
      </c>
      <c r="M2845" t="s"/>
      <c r="N2845" t="s">
        <v>300</v>
      </c>
      <c r="O2845" t="s">
        <v>78</v>
      </c>
      <c r="P2845" t="s">
        <v>1008</v>
      </c>
      <c r="Q2845" t="s"/>
      <c r="R2845" t="s">
        <v>80</v>
      </c>
      <c r="S2845" t="s">
        <v>525</v>
      </c>
      <c r="T2845" t="s">
        <v>82</v>
      </c>
      <c r="U2845" t="s"/>
      <c r="V2845" t="s">
        <v>83</v>
      </c>
      <c r="W2845" t="s">
        <v>84</v>
      </c>
      <c r="X2845" t="s"/>
      <c r="Y2845" t="s">
        <v>85</v>
      </c>
      <c r="Z2845">
        <f>HYPERLINK("https://hotelmonitor-cachepage.eclerx.com/savepage/tk_15439017513105977_sr_2151.html","info")</f>
        <v/>
      </c>
      <c r="AA2845" t="n">
        <v>174753</v>
      </c>
      <c r="AB2845" t="s"/>
      <c r="AC2845" t="s"/>
      <c r="AD2845" t="s">
        <v>86</v>
      </c>
      <c r="AE2845" t="s"/>
      <c r="AF2845" t="s"/>
      <c r="AG2845" t="s"/>
      <c r="AH2845" t="s"/>
      <c r="AI2845" t="s"/>
      <c r="AJ2845" t="s"/>
      <c r="AK2845" t="s">
        <v>87</v>
      </c>
      <c r="AL2845" t="s"/>
      <c r="AM2845" t="s"/>
      <c r="AN2845" t="s">
        <v>87</v>
      </c>
      <c r="AO2845" t="s"/>
      <c r="AP2845" t="n">
        <v>108</v>
      </c>
      <c r="AQ2845" t="s">
        <v>88</v>
      </c>
      <c r="AR2845" t="s">
        <v>116</v>
      </c>
      <c r="AS2845" t="s"/>
      <c r="AT2845" t="s">
        <v>90</v>
      </c>
      <c r="AU2845" t="s"/>
      <c r="AV2845" t="s"/>
      <c r="AW2845" t="s"/>
      <c r="AX2845" t="s"/>
      <c r="AY2845" t="n">
        <v>2640986</v>
      </c>
      <c r="AZ2845" t="s">
        <v>1009</v>
      </c>
      <c r="BA2845" t="s"/>
      <c r="BB2845" t="n">
        <v>102380</v>
      </c>
      <c r="BC2845" t="n">
        <v>10.01596</v>
      </c>
      <c r="BD2845" t="n">
        <v>53.546125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92</v>
      </c>
    </row>
    <row r="2846" spans="1:70">
      <c r="A2846" t="s">
        <v>97</v>
      </c>
      <c r="B2846" t="s">
        <v>71</v>
      </c>
      <c r="C2846" t="s">
        <v>98</v>
      </c>
      <c r="D2846" t="n">
        <v>2</v>
      </c>
      <c r="E2846" t="s">
        <v>1008</v>
      </c>
      <c r="F2846" t="n">
        <v>2028104</v>
      </c>
      <c r="G2846" t="s">
        <v>74</v>
      </c>
      <c r="H2846" t="s">
        <v>75</v>
      </c>
      <c r="I2846" t="s"/>
      <c r="J2846" t="s">
        <v>74</v>
      </c>
      <c r="K2846" t="n">
        <v>100</v>
      </c>
      <c r="L2846" t="s">
        <v>76</v>
      </c>
      <c r="M2846" t="s"/>
      <c r="N2846" t="s">
        <v>77</v>
      </c>
      <c r="O2846" t="s">
        <v>78</v>
      </c>
      <c r="P2846" t="s">
        <v>1008</v>
      </c>
      <c r="Q2846" t="s"/>
      <c r="R2846" t="s">
        <v>80</v>
      </c>
      <c r="S2846" t="s">
        <v>315</v>
      </c>
      <c r="T2846" t="s">
        <v>82</v>
      </c>
      <c r="U2846" t="s"/>
      <c r="V2846" t="s">
        <v>83</v>
      </c>
      <c r="W2846" t="s">
        <v>84</v>
      </c>
      <c r="X2846" t="s"/>
      <c r="Y2846" t="s">
        <v>85</v>
      </c>
      <c r="Z2846">
        <f>HYPERLINK("https://hotelmonitor-cachepage.eclerx.com/savepage/tk_15439017513105977_sr_2151.html","info")</f>
        <v/>
      </c>
      <c r="AA2846" t="n">
        <v>174753</v>
      </c>
      <c r="AB2846" t="s"/>
      <c r="AC2846" t="s"/>
      <c r="AD2846" t="s">
        <v>86</v>
      </c>
      <c r="AE2846" t="s"/>
      <c r="AF2846" t="s"/>
      <c r="AG2846" t="s"/>
      <c r="AH2846" t="s"/>
      <c r="AI2846" t="s"/>
      <c r="AJ2846" t="s"/>
      <c r="AK2846" t="s">
        <v>87</v>
      </c>
      <c r="AL2846" t="s"/>
      <c r="AM2846" t="s"/>
      <c r="AN2846" t="s">
        <v>87</v>
      </c>
      <c r="AO2846" t="s"/>
      <c r="AP2846" t="n">
        <v>108</v>
      </c>
      <c r="AQ2846" t="s">
        <v>88</v>
      </c>
      <c r="AR2846" t="s">
        <v>124</v>
      </c>
      <c r="AS2846" t="s"/>
      <c r="AT2846" t="s">
        <v>90</v>
      </c>
      <c r="AU2846" t="s"/>
      <c r="AV2846" t="s"/>
      <c r="AW2846" t="s"/>
      <c r="AX2846" t="s"/>
      <c r="AY2846" t="n">
        <v>2640986</v>
      </c>
      <c r="AZ2846" t="s">
        <v>1009</v>
      </c>
      <c r="BA2846" t="s"/>
      <c r="BB2846" t="n">
        <v>102380</v>
      </c>
      <c r="BC2846" t="n">
        <v>10.01596</v>
      </c>
      <c r="BD2846" t="n">
        <v>53.546125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92</v>
      </c>
    </row>
    <row r="2847" spans="1:70">
      <c r="A2847" t="s">
        <v>97</v>
      </c>
      <c r="B2847" t="s">
        <v>71</v>
      </c>
      <c r="C2847" t="s">
        <v>98</v>
      </c>
      <c r="D2847" t="n">
        <v>2</v>
      </c>
      <c r="E2847" t="s">
        <v>1008</v>
      </c>
      <c r="F2847" t="n">
        <v>2028104</v>
      </c>
      <c r="G2847" t="s">
        <v>74</v>
      </c>
      <c r="H2847" t="s">
        <v>75</v>
      </c>
      <c r="I2847" t="s"/>
      <c r="J2847" t="s">
        <v>74</v>
      </c>
      <c r="K2847" t="n">
        <v>101</v>
      </c>
      <c r="L2847" t="s">
        <v>76</v>
      </c>
      <c r="M2847" t="s"/>
      <c r="N2847" t="s">
        <v>122</v>
      </c>
      <c r="O2847" t="s">
        <v>78</v>
      </c>
      <c r="P2847" t="s">
        <v>1008</v>
      </c>
      <c r="Q2847" t="s"/>
      <c r="R2847" t="s">
        <v>80</v>
      </c>
      <c r="S2847" t="s">
        <v>174</v>
      </c>
      <c r="T2847" t="s">
        <v>82</v>
      </c>
      <c r="U2847" t="s"/>
      <c r="V2847" t="s">
        <v>83</v>
      </c>
      <c r="W2847" t="s">
        <v>84</v>
      </c>
      <c r="X2847" t="s"/>
      <c r="Y2847" t="s">
        <v>85</v>
      </c>
      <c r="Z2847">
        <f>HYPERLINK("https://hotelmonitor-cachepage.eclerx.com/savepage/tk_15439017513105977_sr_2151.html","info")</f>
        <v/>
      </c>
      <c r="AA2847" t="n">
        <v>174753</v>
      </c>
      <c r="AB2847" t="s"/>
      <c r="AC2847" t="s"/>
      <c r="AD2847" t="s">
        <v>86</v>
      </c>
      <c r="AE2847" t="s"/>
      <c r="AF2847" t="s"/>
      <c r="AG2847" t="s"/>
      <c r="AH2847" t="s"/>
      <c r="AI2847" t="s"/>
      <c r="AJ2847" t="s"/>
      <c r="AK2847" t="s">
        <v>87</v>
      </c>
      <c r="AL2847" t="s"/>
      <c r="AM2847" t="s"/>
      <c r="AN2847" t="s">
        <v>87</v>
      </c>
      <c r="AO2847" t="s"/>
      <c r="AP2847" t="n">
        <v>108</v>
      </c>
      <c r="AQ2847" t="s">
        <v>88</v>
      </c>
      <c r="AR2847" t="s">
        <v>103</v>
      </c>
      <c r="AS2847" t="s"/>
      <c r="AT2847" t="s">
        <v>90</v>
      </c>
      <c r="AU2847" t="s"/>
      <c r="AV2847" t="s"/>
      <c r="AW2847" t="s"/>
      <c r="AX2847" t="s"/>
      <c r="AY2847" t="n">
        <v>2640986</v>
      </c>
      <c r="AZ2847" t="s">
        <v>1009</v>
      </c>
      <c r="BA2847" t="s"/>
      <c r="BB2847" t="n">
        <v>102380</v>
      </c>
      <c r="BC2847" t="n">
        <v>10.01596</v>
      </c>
      <c r="BD2847" t="n">
        <v>53.546125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92</v>
      </c>
    </row>
    <row r="2848" spans="1:70">
      <c r="A2848" t="s">
        <v>97</v>
      </c>
      <c r="B2848" t="s">
        <v>71</v>
      </c>
      <c r="C2848" t="s">
        <v>98</v>
      </c>
      <c r="D2848" t="n">
        <v>2</v>
      </c>
      <c r="E2848" t="s">
        <v>1008</v>
      </c>
      <c r="F2848" t="n">
        <v>2028104</v>
      </c>
      <c r="G2848" t="s">
        <v>74</v>
      </c>
      <c r="H2848" t="s">
        <v>75</v>
      </c>
      <c r="I2848" t="s"/>
      <c r="J2848" t="s">
        <v>74</v>
      </c>
      <c r="K2848" t="n">
        <v>101</v>
      </c>
      <c r="L2848" t="s">
        <v>76</v>
      </c>
      <c r="M2848" t="s"/>
      <c r="N2848" t="s">
        <v>77</v>
      </c>
      <c r="O2848" t="s">
        <v>78</v>
      </c>
      <c r="P2848" t="s">
        <v>1008</v>
      </c>
      <c r="Q2848" t="s"/>
      <c r="R2848" t="s">
        <v>80</v>
      </c>
      <c r="S2848" t="s">
        <v>174</v>
      </c>
      <c r="T2848" t="s">
        <v>82</v>
      </c>
      <c r="U2848" t="s"/>
      <c r="V2848" t="s">
        <v>83</v>
      </c>
      <c r="W2848" t="s">
        <v>84</v>
      </c>
      <c r="X2848" t="s"/>
      <c r="Y2848" t="s">
        <v>85</v>
      </c>
      <c r="Z2848">
        <f>HYPERLINK("https://hotelmonitor-cachepage.eclerx.com/savepage/tk_15439017513105977_sr_2151.html","info")</f>
        <v/>
      </c>
      <c r="AA2848" t="n">
        <v>174753</v>
      </c>
      <c r="AB2848" t="s"/>
      <c r="AC2848" t="s"/>
      <c r="AD2848" t="s">
        <v>86</v>
      </c>
      <c r="AE2848" t="s"/>
      <c r="AF2848" t="s"/>
      <c r="AG2848" t="s"/>
      <c r="AH2848" t="s"/>
      <c r="AI2848" t="s"/>
      <c r="AJ2848" t="s"/>
      <c r="AK2848" t="s">
        <v>87</v>
      </c>
      <c r="AL2848" t="s"/>
      <c r="AM2848" t="s"/>
      <c r="AN2848" t="s">
        <v>87</v>
      </c>
      <c r="AO2848" t="s"/>
      <c r="AP2848" t="n">
        <v>108</v>
      </c>
      <c r="AQ2848" t="s">
        <v>88</v>
      </c>
      <c r="AR2848" t="s">
        <v>96</v>
      </c>
      <c r="AS2848" t="s"/>
      <c r="AT2848" t="s">
        <v>90</v>
      </c>
      <c r="AU2848" t="s"/>
      <c r="AV2848" t="s"/>
      <c r="AW2848" t="s"/>
      <c r="AX2848" t="s"/>
      <c r="AY2848" t="n">
        <v>2640986</v>
      </c>
      <c r="AZ2848" t="s">
        <v>1009</v>
      </c>
      <c r="BA2848" t="s"/>
      <c r="BB2848" t="n">
        <v>102380</v>
      </c>
      <c r="BC2848" t="n">
        <v>10.01596</v>
      </c>
      <c r="BD2848" t="n">
        <v>53.546125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92</v>
      </c>
    </row>
    <row r="2849" spans="1:70">
      <c r="A2849" t="s">
        <v>97</v>
      </c>
      <c r="B2849" t="s">
        <v>71</v>
      </c>
      <c r="C2849" t="s">
        <v>98</v>
      </c>
      <c r="D2849" t="n">
        <v>2</v>
      </c>
      <c r="E2849" t="s">
        <v>1008</v>
      </c>
      <c r="F2849" t="n">
        <v>2028104</v>
      </c>
      <c r="G2849" t="s">
        <v>74</v>
      </c>
      <c r="H2849" t="s">
        <v>75</v>
      </c>
      <c r="I2849" t="s"/>
      <c r="J2849" t="s">
        <v>74</v>
      </c>
      <c r="K2849" t="n">
        <v>102</v>
      </c>
      <c r="L2849" t="s">
        <v>76</v>
      </c>
      <c r="M2849" t="s"/>
      <c r="N2849" t="s">
        <v>1011</v>
      </c>
      <c r="O2849" t="s">
        <v>78</v>
      </c>
      <c r="P2849" t="s">
        <v>1008</v>
      </c>
      <c r="Q2849" t="s"/>
      <c r="R2849" t="s">
        <v>80</v>
      </c>
      <c r="S2849" t="s">
        <v>316</v>
      </c>
      <c r="T2849" t="s">
        <v>82</v>
      </c>
      <c r="U2849" t="s"/>
      <c r="V2849" t="s">
        <v>83</v>
      </c>
      <c r="W2849" t="s">
        <v>84</v>
      </c>
      <c r="X2849" t="s"/>
      <c r="Y2849" t="s">
        <v>85</v>
      </c>
      <c r="Z2849">
        <f>HYPERLINK("https://hotelmonitor-cachepage.eclerx.com/savepage/tk_15439017513105977_sr_2151.html","info")</f>
        <v/>
      </c>
      <c r="AA2849" t="n">
        <v>174753</v>
      </c>
      <c r="AB2849" t="s"/>
      <c r="AC2849" t="s"/>
      <c r="AD2849" t="s">
        <v>86</v>
      </c>
      <c r="AE2849" t="s"/>
      <c r="AF2849" t="s"/>
      <c r="AG2849" t="s"/>
      <c r="AH2849" t="s"/>
      <c r="AI2849" t="s"/>
      <c r="AJ2849" t="s"/>
      <c r="AK2849" t="s">
        <v>87</v>
      </c>
      <c r="AL2849" t="s"/>
      <c r="AM2849" t="s"/>
      <c r="AN2849" t="s">
        <v>87</v>
      </c>
      <c r="AO2849" t="s"/>
      <c r="AP2849" t="n">
        <v>108</v>
      </c>
      <c r="AQ2849" t="s">
        <v>88</v>
      </c>
      <c r="AR2849" t="s">
        <v>116</v>
      </c>
      <c r="AS2849" t="s"/>
      <c r="AT2849" t="s">
        <v>90</v>
      </c>
      <c r="AU2849" t="s"/>
      <c r="AV2849" t="s"/>
      <c r="AW2849" t="s"/>
      <c r="AX2849" t="s"/>
      <c r="AY2849" t="n">
        <v>2640986</v>
      </c>
      <c r="AZ2849" t="s">
        <v>1009</v>
      </c>
      <c r="BA2849" t="s"/>
      <c r="BB2849" t="n">
        <v>102380</v>
      </c>
      <c r="BC2849" t="n">
        <v>10.01596</v>
      </c>
      <c r="BD2849" t="n">
        <v>53.546125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92</v>
      </c>
    </row>
    <row r="2850" spans="1:70">
      <c r="A2850" t="s">
        <v>97</v>
      </c>
      <c r="B2850" t="s">
        <v>71</v>
      </c>
      <c r="C2850" t="s">
        <v>98</v>
      </c>
      <c r="D2850" t="n">
        <v>2</v>
      </c>
      <c r="E2850" t="s">
        <v>1008</v>
      </c>
      <c r="F2850" t="n">
        <v>2028104</v>
      </c>
      <c r="G2850" t="s">
        <v>74</v>
      </c>
      <c r="H2850" t="s">
        <v>75</v>
      </c>
      <c r="I2850" t="s"/>
      <c r="J2850" t="s">
        <v>74</v>
      </c>
      <c r="K2850" t="n">
        <v>103</v>
      </c>
      <c r="L2850" t="s">
        <v>76</v>
      </c>
      <c r="M2850" t="s"/>
      <c r="N2850" t="s">
        <v>77</v>
      </c>
      <c r="O2850" t="s">
        <v>78</v>
      </c>
      <c r="P2850" t="s">
        <v>1008</v>
      </c>
      <c r="Q2850" t="s"/>
      <c r="R2850" t="s">
        <v>80</v>
      </c>
      <c r="S2850" t="s">
        <v>176</v>
      </c>
      <c r="T2850" t="s">
        <v>82</v>
      </c>
      <c r="U2850" t="s"/>
      <c r="V2850" t="s">
        <v>83</v>
      </c>
      <c r="W2850" t="s">
        <v>84</v>
      </c>
      <c r="X2850" t="s"/>
      <c r="Y2850" t="s">
        <v>85</v>
      </c>
      <c r="Z2850">
        <f>HYPERLINK("https://hotelmonitor-cachepage.eclerx.com/savepage/tk_15439017513105977_sr_2151.html","info")</f>
        <v/>
      </c>
      <c r="AA2850" t="n">
        <v>174753</v>
      </c>
      <c r="AB2850" t="s"/>
      <c r="AC2850" t="s"/>
      <c r="AD2850" t="s">
        <v>86</v>
      </c>
      <c r="AE2850" t="s"/>
      <c r="AF2850" t="s"/>
      <c r="AG2850" t="s"/>
      <c r="AH2850" t="s"/>
      <c r="AI2850" t="s"/>
      <c r="AJ2850" t="s"/>
      <c r="AK2850" t="s">
        <v>87</v>
      </c>
      <c r="AL2850" t="s"/>
      <c r="AM2850" t="s"/>
      <c r="AN2850" t="s">
        <v>87</v>
      </c>
      <c r="AO2850" t="s"/>
      <c r="AP2850" t="n">
        <v>108</v>
      </c>
      <c r="AQ2850" t="s">
        <v>88</v>
      </c>
      <c r="AR2850" t="s">
        <v>89</v>
      </c>
      <c r="AS2850" t="s"/>
      <c r="AT2850" t="s">
        <v>90</v>
      </c>
      <c r="AU2850" t="s"/>
      <c r="AV2850" t="s"/>
      <c r="AW2850" t="s"/>
      <c r="AX2850" t="s"/>
      <c r="AY2850" t="n">
        <v>2640986</v>
      </c>
      <c r="AZ2850" t="s">
        <v>1009</v>
      </c>
      <c r="BA2850" t="s"/>
      <c r="BB2850" t="n">
        <v>102380</v>
      </c>
      <c r="BC2850" t="n">
        <v>10.01596</v>
      </c>
      <c r="BD2850" t="n">
        <v>53.546125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92</v>
      </c>
    </row>
    <row r="2851" spans="1:70">
      <c r="A2851" t="s">
        <v>97</v>
      </c>
      <c r="B2851" t="s">
        <v>71</v>
      </c>
      <c r="C2851" t="s">
        <v>98</v>
      </c>
      <c r="D2851" t="n">
        <v>2</v>
      </c>
      <c r="E2851" t="s">
        <v>1008</v>
      </c>
      <c r="F2851" t="n">
        <v>2028104</v>
      </c>
      <c r="G2851" t="s">
        <v>74</v>
      </c>
      <c r="H2851" t="s">
        <v>75</v>
      </c>
      <c r="I2851" t="s"/>
      <c r="J2851" t="s">
        <v>74</v>
      </c>
      <c r="K2851" t="n">
        <v>104</v>
      </c>
      <c r="L2851" t="s">
        <v>76</v>
      </c>
      <c r="M2851" t="s"/>
      <c r="N2851" t="s">
        <v>100</v>
      </c>
      <c r="O2851" t="s">
        <v>78</v>
      </c>
      <c r="P2851" t="s">
        <v>1008</v>
      </c>
      <c r="Q2851" t="s"/>
      <c r="R2851" t="s">
        <v>80</v>
      </c>
      <c r="S2851" t="s">
        <v>177</v>
      </c>
      <c r="T2851" t="s">
        <v>82</v>
      </c>
      <c r="U2851" t="s"/>
      <c r="V2851" t="s">
        <v>83</v>
      </c>
      <c r="W2851" t="s">
        <v>84</v>
      </c>
      <c r="X2851" t="s"/>
      <c r="Y2851" t="s">
        <v>85</v>
      </c>
      <c r="Z2851">
        <f>HYPERLINK("https://hotelmonitor-cachepage.eclerx.com/savepage/tk_15439017513105977_sr_2151.html","info")</f>
        <v/>
      </c>
      <c r="AA2851" t="n">
        <v>174753</v>
      </c>
      <c r="AB2851" t="s"/>
      <c r="AC2851" t="s"/>
      <c r="AD2851" t="s">
        <v>86</v>
      </c>
      <c r="AE2851" t="s"/>
      <c r="AF2851" t="s"/>
      <c r="AG2851" t="s"/>
      <c r="AH2851" t="s"/>
      <c r="AI2851" t="s"/>
      <c r="AJ2851" t="s"/>
      <c r="AK2851" t="s">
        <v>87</v>
      </c>
      <c r="AL2851" t="s"/>
      <c r="AM2851" t="s"/>
      <c r="AN2851" t="s">
        <v>87</v>
      </c>
      <c r="AO2851" t="s"/>
      <c r="AP2851" t="n">
        <v>108</v>
      </c>
      <c r="AQ2851" t="s">
        <v>88</v>
      </c>
      <c r="AR2851" t="s">
        <v>103</v>
      </c>
      <c r="AS2851" t="s"/>
      <c r="AT2851" t="s">
        <v>90</v>
      </c>
      <c r="AU2851" t="s"/>
      <c r="AV2851" t="s"/>
      <c r="AW2851" t="s"/>
      <c r="AX2851" t="s"/>
      <c r="AY2851" t="n">
        <v>2640986</v>
      </c>
      <c r="AZ2851" t="s">
        <v>1009</v>
      </c>
      <c r="BA2851" t="s"/>
      <c r="BB2851" t="n">
        <v>102380</v>
      </c>
      <c r="BC2851" t="n">
        <v>10.01596</v>
      </c>
      <c r="BD2851" t="n">
        <v>53.546125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92</v>
      </c>
    </row>
    <row r="2852" spans="1:70">
      <c r="A2852" t="s">
        <v>97</v>
      </c>
      <c r="B2852" t="s">
        <v>71</v>
      </c>
      <c r="C2852" t="s">
        <v>98</v>
      </c>
      <c r="D2852" t="n">
        <v>2</v>
      </c>
      <c r="E2852" t="s">
        <v>1008</v>
      </c>
      <c r="F2852" t="n">
        <v>2028104</v>
      </c>
      <c r="G2852" t="s">
        <v>74</v>
      </c>
      <c r="H2852" t="s">
        <v>75</v>
      </c>
      <c r="I2852" t="s"/>
      <c r="J2852" t="s">
        <v>74</v>
      </c>
      <c r="K2852" t="n">
        <v>105</v>
      </c>
      <c r="L2852" t="s">
        <v>76</v>
      </c>
      <c r="M2852" t="s"/>
      <c r="N2852" t="s">
        <v>611</v>
      </c>
      <c r="O2852" t="s">
        <v>78</v>
      </c>
      <c r="P2852" t="s">
        <v>1008</v>
      </c>
      <c r="Q2852" t="s"/>
      <c r="R2852" t="s">
        <v>80</v>
      </c>
      <c r="S2852" t="s">
        <v>149</v>
      </c>
      <c r="T2852" t="s">
        <v>82</v>
      </c>
      <c r="U2852" t="s"/>
      <c r="V2852" t="s">
        <v>83</v>
      </c>
      <c r="W2852" t="s">
        <v>84</v>
      </c>
      <c r="X2852" t="s"/>
      <c r="Y2852" t="s">
        <v>85</v>
      </c>
      <c r="Z2852">
        <f>HYPERLINK("https://hotelmonitor-cachepage.eclerx.com/savepage/tk_15439017513105977_sr_2151.html","info")</f>
        <v/>
      </c>
      <c r="AA2852" t="n">
        <v>174753</v>
      </c>
      <c r="AB2852" t="s"/>
      <c r="AC2852" t="s"/>
      <c r="AD2852" t="s">
        <v>86</v>
      </c>
      <c r="AE2852" t="s"/>
      <c r="AF2852" t="s"/>
      <c r="AG2852" t="s"/>
      <c r="AH2852" t="s"/>
      <c r="AI2852" t="s"/>
      <c r="AJ2852" t="s"/>
      <c r="AK2852" t="s">
        <v>87</v>
      </c>
      <c r="AL2852" t="s"/>
      <c r="AM2852" t="s"/>
      <c r="AN2852" t="s">
        <v>87</v>
      </c>
      <c r="AO2852" t="s"/>
      <c r="AP2852" t="n">
        <v>108</v>
      </c>
      <c r="AQ2852" t="s">
        <v>88</v>
      </c>
      <c r="AR2852" t="s">
        <v>110</v>
      </c>
      <c r="AS2852" t="s"/>
      <c r="AT2852" t="s">
        <v>90</v>
      </c>
      <c r="AU2852" t="s"/>
      <c r="AV2852" t="s"/>
      <c r="AW2852" t="s"/>
      <c r="AX2852" t="s"/>
      <c r="AY2852" t="n">
        <v>2640986</v>
      </c>
      <c r="AZ2852" t="s">
        <v>1009</v>
      </c>
      <c r="BA2852" t="s"/>
      <c r="BB2852" t="n">
        <v>102380</v>
      </c>
      <c r="BC2852" t="n">
        <v>10.01596</v>
      </c>
      <c r="BD2852" t="n">
        <v>53.546125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92</v>
      </c>
    </row>
    <row r="2853" spans="1:70">
      <c r="A2853" t="s">
        <v>97</v>
      </c>
      <c r="B2853" t="s">
        <v>71</v>
      </c>
      <c r="C2853" t="s">
        <v>98</v>
      </c>
      <c r="D2853" t="n">
        <v>2</v>
      </c>
      <c r="E2853" t="s">
        <v>1008</v>
      </c>
      <c r="F2853" t="n">
        <v>2028104</v>
      </c>
      <c r="G2853" t="s">
        <v>74</v>
      </c>
      <c r="H2853" t="s">
        <v>75</v>
      </c>
      <c r="I2853" t="s"/>
      <c r="J2853" t="s">
        <v>74</v>
      </c>
      <c r="K2853" t="n">
        <v>108</v>
      </c>
      <c r="L2853" t="s">
        <v>76</v>
      </c>
      <c r="M2853" t="s"/>
      <c r="N2853" t="s">
        <v>77</v>
      </c>
      <c r="O2853" t="s">
        <v>78</v>
      </c>
      <c r="P2853" t="s">
        <v>1008</v>
      </c>
      <c r="Q2853" t="s"/>
      <c r="R2853" t="s">
        <v>80</v>
      </c>
      <c r="S2853" t="s">
        <v>269</v>
      </c>
      <c r="T2853" t="s">
        <v>82</v>
      </c>
      <c r="U2853" t="s"/>
      <c r="V2853" t="s">
        <v>83</v>
      </c>
      <c r="W2853" t="s">
        <v>84</v>
      </c>
      <c r="X2853" t="s"/>
      <c r="Y2853" t="s">
        <v>85</v>
      </c>
      <c r="Z2853">
        <f>HYPERLINK("https://hotelmonitor-cachepage.eclerx.com/savepage/tk_15439017513105977_sr_2151.html","info")</f>
        <v/>
      </c>
      <c r="AA2853" t="n">
        <v>174753</v>
      </c>
      <c r="AB2853" t="s"/>
      <c r="AC2853" t="s"/>
      <c r="AD2853" t="s">
        <v>86</v>
      </c>
      <c r="AE2853" t="s"/>
      <c r="AF2853" t="s"/>
      <c r="AG2853" t="s"/>
      <c r="AH2853" t="s"/>
      <c r="AI2853" t="s"/>
      <c r="AJ2853" t="s"/>
      <c r="AK2853" t="s">
        <v>87</v>
      </c>
      <c r="AL2853" t="s"/>
      <c r="AM2853" t="s"/>
      <c r="AN2853" t="s">
        <v>87</v>
      </c>
      <c r="AO2853" t="s"/>
      <c r="AP2853" t="n">
        <v>108</v>
      </c>
      <c r="AQ2853" t="s">
        <v>88</v>
      </c>
      <c r="AR2853" t="s">
        <v>126</v>
      </c>
      <c r="AS2853" t="s"/>
      <c r="AT2853" t="s">
        <v>90</v>
      </c>
      <c r="AU2853" t="s"/>
      <c r="AV2853" t="s"/>
      <c r="AW2853" t="s"/>
      <c r="AX2853" t="s"/>
      <c r="AY2853" t="n">
        <v>2640986</v>
      </c>
      <c r="AZ2853" t="s">
        <v>1009</v>
      </c>
      <c r="BA2853" t="s"/>
      <c r="BB2853" t="n">
        <v>102380</v>
      </c>
      <c r="BC2853" t="n">
        <v>10.01596</v>
      </c>
      <c r="BD2853" t="n">
        <v>53.546125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92</v>
      </c>
    </row>
    <row r="2854" spans="1:70">
      <c r="A2854" t="s">
        <v>97</v>
      </c>
      <c r="B2854" t="s">
        <v>71</v>
      </c>
      <c r="C2854" t="s">
        <v>98</v>
      </c>
      <c r="D2854" t="n">
        <v>2</v>
      </c>
      <c r="E2854" t="s">
        <v>1008</v>
      </c>
      <c r="F2854" t="n">
        <v>2028104</v>
      </c>
      <c r="G2854" t="s">
        <v>74</v>
      </c>
      <c r="H2854" t="s">
        <v>75</v>
      </c>
      <c r="I2854" t="s"/>
      <c r="J2854" t="s">
        <v>74</v>
      </c>
      <c r="K2854" t="n">
        <v>109</v>
      </c>
      <c r="L2854" t="s">
        <v>76</v>
      </c>
      <c r="M2854" t="s"/>
      <c r="N2854" t="s">
        <v>93</v>
      </c>
      <c r="O2854" t="s">
        <v>78</v>
      </c>
      <c r="P2854" t="s">
        <v>1008</v>
      </c>
      <c r="Q2854" t="s"/>
      <c r="R2854" t="s">
        <v>80</v>
      </c>
      <c r="S2854" t="s">
        <v>282</v>
      </c>
      <c r="T2854" t="s">
        <v>82</v>
      </c>
      <c r="U2854" t="s"/>
      <c r="V2854" t="s">
        <v>83</v>
      </c>
      <c r="W2854" t="s">
        <v>84</v>
      </c>
      <c r="X2854" t="s"/>
      <c r="Y2854" t="s">
        <v>85</v>
      </c>
      <c r="Z2854">
        <f>HYPERLINK("https://hotelmonitor-cachepage.eclerx.com/savepage/tk_15439017513105977_sr_2151.html","info")</f>
        <v/>
      </c>
      <c r="AA2854" t="n">
        <v>174753</v>
      </c>
      <c r="AB2854" t="s"/>
      <c r="AC2854" t="s"/>
      <c r="AD2854" t="s">
        <v>86</v>
      </c>
      <c r="AE2854" t="s"/>
      <c r="AF2854" t="s"/>
      <c r="AG2854" t="s"/>
      <c r="AH2854" t="s"/>
      <c r="AI2854" t="s"/>
      <c r="AJ2854" t="s"/>
      <c r="AK2854" t="s">
        <v>87</v>
      </c>
      <c r="AL2854" t="s"/>
      <c r="AM2854" t="s"/>
      <c r="AN2854" t="s">
        <v>87</v>
      </c>
      <c r="AO2854" t="s"/>
      <c r="AP2854" t="n">
        <v>108</v>
      </c>
      <c r="AQ2854" t="s">
        <v>88</v>
      </c>
      <c r="AR2854" t="s">
        <v>89</v>
      </c>
      <c r="AS2854" t="s"/>
      <c r="AT2854" t="s">
        <v>90</v>
      </c>
      <c r="AU2854" t="s"/>
      <c r="AV2854" t="s"/>
      <c r="AW2854" t="s"/>
      <c r="AX2854" t="s"/>
      <c r="AY2854" t="n">
        <v>2640986</v>
      </c>
      <c r="AZ2854" t="s">
        <v>1009</v>
      </c>
      <c r="BA2854" t="s"/>
      <c r="BB2854" t="n">
        <v>102380</v>
      </c>
      <c r="BC2854" t="n">
        <v>10.01596</v>
      </c>
      <c r="BD2854" t="n">
        <v>53.546125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92</v>
      </c>
    </row>
    <row r="2855" spans="1:70">
      <c r="A2855" t="s">
        <v>97</v>
      </c>
      <c r="B2855" t="s">
        <v>71</v>
      </c>
      <c r="C2855" t="s">
        <v>98</v>
      </c>
      <c r="D2855" t="n">
        <v>2</v>
      </c>
      <c r="E2855" t="s">
        <v>1008</v>
      </c>
      <c r="F2855" t="n">
        <v>2028104</v>
      </c>
      <c r="G2855" t="s">
        <v>74</v>
      </c>
      <c r="H2855" t="s">
        <v>75</v>
      </c>
      <c r="I2855" t="s"/>
      <c r="J2855" t="s">
        <v>74</v>
      </c>
      <c r="K2855" t="n">
        <v>109</v>
      </c>
      <c r="L2855" t="s">
        <v>76</v>
      </c>
      <c r="M2855" t="s"/>
      <c r="N2855" t="s">
        <v>1014</v>
      </c>
      <c r="O2855" t="s">
        <v>78</v>
      </c>
      <c r="P2855" t="s">
        <v>1008</v>
      </c>
      <c r="Q2855" t="s"/>
      <c r="R2855" t="s">
        <v>80</v>
      </c>
      <c r="S2855" t="s">
        <v>282</v>
      </c>
      <c r="T2855" t="s">
        <v>82</v>
      </c>
      <c r="U2855" t="s"/>
      <c r="V2855" t="s">
        <v>83</v>
      </c>
      <c r="W2855" t="s">
        <v>94</v>
      </c>
      <c r="X2855" t="s"/>
      <c r="Y2855" t="s">
        <v>85</v>
      </c>
      <c r="Z2855">
        <f>HYPERLINK("https://hotelmonitor-cachepage.eclerx.com/savepage/tk_15439017513105977_sr_2151.html","info")</f>
        <v/>
      </c>
      <c r="AA2855" t="n">
        <v>174753</v>
      </c>
      <c r="AB2855" t="s"/>
      <c r="AC2855" t="s"/>
      <c r="AD2855" t="s">
        <v>86</v>
      </c>
      <c r="AE2855" t="s"/>
      <c r="AF2855" t="s"/>
      <c r="AG2855" t="s"/>
      <c r="AH2855" t="s"/>
      <c r="AI2855" t="s"/>
      <c r="AJ2855" t="s"/>
      <c r="AK2855" t="s">
        <v>87</v>
      </c>
      <c r="AL2855" t="s"/>
      <c r="AM2855" t="s"/>
      <c r="AN2855" t="s">
        <v>87</v>
      </c>
      <c r="AO2855" t="s"/>
      <c r="AP2855" t="n">
        <v>108</v>
      </c>
      <c r="AQ2855" t="s">
        <v>88</v>
      </c>
      <c r="AR2855" t="s">
        <v>110</v>
      </c>
      <c r="AS2855" t="s"/>
      <c r="AT2855" t="s">
        <v>90</v>
      </c>
      <c r="AU2855" t="s"/>
      <c r="AV2855" t="s"/>
      <c r="AW2855" t="s"/>
      <c r="AX2855" t="s"/>
      <c r="AY2855" t="n">
        <v>2640986</v>
      </c>
      <c r="AZ2855" t="s">
        <v>1009</v>
      </c>
      <c r="BA2855" t="s"/>
      <c r="BB2855" t="n">
        <v>102380</v>
      </c>
      <c r="BC2855" t="n">
        <v>10.01596</v>
      </c>
      <c r="BD2855" t="n">
        <v>53.546125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92</v>
      </c>
    </row>
    <row r="2856" spans="1:70">
      <c r="A2856" t="s">
        <v>97</v>
      </c>
      <c r="B2856" t="s">
        <v>71</v>
      </c>
      <c r="C2856" t="s">
        <v>98</v>
      </c>
      <c r="D2856" t="n">
        <v>2</v>
      </c>
      <c r="E2856" t="s">
        <v>1008</v>
      </c>
      <c r="F2856" t="n">
        <v>2028104</v>
      </c>
      <c r="G2856" t="s">
        <v>74</v>
      </c>
      <c r="H2856" t="s">
        <v>75</v>
      </c>
      <c r="I2856" t="s"/>
      <c r="J2856" t="s">
        <v>74</v>
      </c>
      <c r="K2856" t="n">
        <v>109</v>
      </c>
      <c r="L2856" t="s">
        <v>76</v>
      </c>
      <c r="M2856" t="s"/>
      <c r="N2856" t="s">
        <v>77</v>
      </c>
      <c r="O2856" t="s">
        <v>78</v>
      </c>
      <c r="P2856" t="s">
        <v>1008</v>
      </c>
      <c r="Q2856" t="s"/>
      <c r="R2856" t="s">
        <v>80</v>
      </c>
      <c r="S2856" t="s">
        <v>282</v>
      </c>
      <c r="T2856" t="s">
        <v>82</v>
      </c>
      <c r="U2856" t="s"/>
      <c r="V2856" t="s">
        <v>83</v>
      </c>
      <c r="W2856" t="s">
        <v>84</v>
      </c>
      <c r="X2856" t="s"/>
      <c r="Y2856" t="s">
        <v>85</v>
      </c>
      <c r="Z2856">
        <f>HYPERLINK("https://hotelmonitor-cachepage.eclerx.com/savepage/tk_15439017513105977_sr_2151.html","info")</f>
        <v/>
      </c>
      <c r="AA2856" t="n">
        <v>174753</v>
      </c>
      <c r="AB2856" t="s"/>
      <c r="AC2856" t="s"/>
      <c r="AD2856" t="s">
        <v>86</v>
      </c>
      <c r="AE2856" t="s"/>
      <c r="AF2856" t="s"/>
      <c r="AG2856" t="s"/>
      <c r="AH2856" t="s"/>
      <c r="AI2856" t="s"/>
      <c r="AJ2856" t="s"/>
      <c r="AK2856" t="s">
        <v>87</v>
      </c>
      <c r="AL2856" t="s"/>
      <c r="AM2856" t="s"/>
      <c r="AN2856" t="s">
        <v>87</v>
      </c>
      <c r="AO2856" t="s"/>
      <c r="AP2856" t="n">
        <v>108</v>
      </c>
      <c r="AQ2856" t="s">
        <v>88</v>
      </c>
      <c r="AR2856" t="s">
        <v>89</v>
      </c>
      <c r="AS2856" t="s"/>
      <c r="AT2856" t="s">
        <v>90</v>
      </c>
      <c r="AU2856" t="s"/>
      <c r="AV2856" t="s"/>
      <c r="AW2856" t="s"/>
      <c r="AX2856" t="s"/>
      <c r="AY2856" t="n">
        <v>2640986</v>
      </c>
      <c r="AZ2856" t="s">
        <v>1009</v>
      </c>
      <c r="BA2856" t="s"/>
      <c r="BB2856" t="n">
        <v>102380</v>
      </c>
      <c r="BC2856" t="n">
        <v>10.01596</v>
      </c>
      <c r="BD2856" t="n">
        <v>53.546125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92</v>
      </c>
    </row>
    <row r="2857" spans="1:70">
      <c r="A2857" t="s">
        <v>97</v>
      </c>
      <c r="B2857" t="s">
        <v>71</v>
      </c>
      <c r="C2857" t="s">
        <v>98</v>
      </c>
      <c r="D2857" t="n">
        <v>2</v>
      </c>
      <c r="E2857" t="s">
        <v>1008</v>
      </c>
      <c r="F2857" t="n">
        <v>2028104</v>
      </c>
      <c r="G2857" t="s">
        <v>74</v>
      </c>
      <c r="H2857" t="s">
        <v>75</v>
      </c>
      <c r="I2857" t="s"/>
      <c r="J2857" t="s">
        <v>74</v>
      </c>
      <c r="K2857" t="n">
        <v>110</v>
      </c>
      <c r="L2857" t="s">
        <v>76</v>
      </c>
      <c r="M2857" t="s"/>
      <c r="N2857" t="s">
        <v>611</v>
      </c>
      <c r="O2857" t="s">
        <v>78</v>
      </c>
      <c r="P2857" t="s">
        <v>1008</v>
      </c>
      <c r="Q2857" t="s"/>
      <c r="R2857" t="s">
        <v>80</v>
      </c>
      <c r="S2857" t="s">
        <v>151</v>
      </c>
      <c r="T2857" t="s">
        <v>82</v>
      </c>
      <c r="U2857" t="s"/>
      <c r="V2857" t="s">
        <v>83</v>
      </c>
      <c r="W2857" t="s">
        <v>84</v>
      </c>
      <c r="X2857" t="s"/>
      <c r="Y2857" t="s">
        <v>85</v>
      </c>
      <c r="Z2857">
        <f>HYPERLINK("https://hotelmonitor-cachepage.eclerx.com/savepage/tk_15439017513105977_sr_2151.html","info")</f>
        <v/>
      </c>
      <c r="AA2857" t="n">
        <v>174753</v>
      </c>
      <c r="AB2857" t="s"/>
      <c r="AC2857" t="s"/>
      <c r="AD2857" t="s">
        <v>86</v>
      </c>
      <c r="AE2857" t="s"/>
      <c r="AF2857" t="s"/>
      <c r="AG2857" t="s"/>
      <c r="AH2857" t="s"/>
      <c r="AI2857" t="s"/>
      <c r="AJ2857" t="s"/>
      <c r="AK2857" t="s">
        <v>87</v>
      </c>
      <c r="AL2857" t="s"/>
      <c r="AM2857" t="s"/>
      <c r="AN2857" t="s">
        <v>87</v>
      </c>
      <c r="AO2857" t="s"/>
      <c r="AP2857" t="n">
        <v>108</v>
      </c>
      <c r="AQ2857" t="s">
        <v>88</v>
      </c>
      <c r="AR2857" t="s">
        <v>116</v>
      </c>
      <c r="AS2857" t="s"/>
      <c r="AT2857" t="s">
        <v>90</v>
      </c>
      <c r="AU2857" t="s"/>
      <c r="AV2857" t="s"/>
      <c r="AW2857" t="s"/>
      <c r="AX2857" t="s"/>
      <c r="AY2857" t="n">
        <v>2640986</v>
      </c>
      <c r="AZ2857" t="s">
        <v>1009</v>
      </c>
      <c r="BA2857" t="s"/>
      <c r="BB2857" t="n">
        <v>102380</v>
      </c>
      <c r="BC2857" t="n">
        <v>10.01596</v>
      </c>
      <c r="BD2857" t="n">
        <v>53.546125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92</v>
      </c>
    </row>
    <row r="2858" spans="1:70">
      <c r="A2858" t="s">
        <v>97</v>
      </c>
      <c r="B2858" t="s">
        <v>71</v>
      </c>
      <c r="C2858" t="s">
        <v>98</v>
      </c>
      <c r="D2858" t="n">
        <v>2</v>
      </c>
      <c r="E2858" t="s">
        <v>1008</v>
      </c>
      <c r="F2858" t="n">
        <v>2028104</v>
      </c>
      <c r="G2858" t="s">
        <v>74</v>
      </c>
      <c r="H2858" t="s">
        <v>75</v>
      </c>
      <c r="I2858" t="s"/>
      <c r="J2858" t="s">
        <v>74</v>
      </c>
      <c r="K2858" t="n">
        <v>114</v>
      </c>
      <c r="L2858" t="s">
        <v>76</v>
      </c>
      <c r="M2858" t="s"/>
      <c r="N2858" t="s">
        <v>1014</v>
      </c>
      <c r="O2858" t="s">
        <v>78</v>
      </c>
      <c r="P2858" t="s">
        <v>1008</v>
      </c>
      <c r="Q2858" t="s"/>
      <c r="R2858" t="s">
        <v>80</v>
      </c>
      <c r="S2858" t="s">
        <v>284</v>
      </c>
      <c r="T2858" t="s">
        <v>82</v>
      </c>
      <c r="U2858" t="s"/>
      <c r="V2858" t="s">
        <v>83</v>
      </c>
      <c r="W2858" t="s">
        <v>94</v>
      </c>
      <c r="X2858" t="s"/>
      <c r="Y2858" t="s">
        <v>85</v>
      </c>
      <c r="Z2858">
        <f>HYPERLINK("https://hotelmonitor-cachepage.eclerx.com/savepage/tk_15439017513105977_sr_2151.html","info")</f>
        <v/>
      </c>
      <c r="AA2858" t="n">
        <v>174753</v>
      </c>
      <c r="AB2858" t="s"/>
      <c r="AC2858" t="s"/>
      <c r="AD2858" t="s">
        <v>86</v>
      </c>
      <c r="AE2858" t="s"/>
      <c r="AF2858" t="s"/>
      <c r="AG2858" t="s"/>
      <c r="AH2858" t="s"/>
      <c r="AI2858" t="s"/>
      <c r="AJ2858" t="s"/>
      <c r="AK2858" t="s">
        <v>87</v>
      </c>
      <c r="AL2858" t="s"/>
      <c r="AM2858" t="s"/>
      <c r="AN2858" t="s">
        <v>87</v>
      </c>
      <c r="AO2858" t="s"/>
      <c r="AP2858" t="n">
        <v>108</v>
      </c>
      <c r="AQ2858" t="s">
        <v>88</v>
      </c>
      <c r="AR2858" t="s">
        <v>116</v>
      </c>
      <c r="AS2858" t="s"/>
      <c r="AT2858" t="s">
        <v>90</v>
      </c>
      <c r="AU2858" t="s"/>
      <c r="AV2858" t="s"/>
      <c r="AW2858" t="s"/>
      <c r="AX2858" t="s"/>
      <c r="AY2858" t="n">
        <v>2640986</v>
      </c>
      <c r="AZ2858" t="s">
        <v>1009</v>
      </c>
      <c r="BA2858" t="s"/>
      <c r="BB2858" t="n">
        <v>102380</v>
      </c>
      <c r="BC2858" t="n">
        <v>10.01596</v>
      </c>
      <c r="BD2858" t="n">
        <v>53.546125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92</v>
      </c>
    </row>
    <row r="2859" spans="1:70">
      <c r="A2859" t="s">
        <v>97</v>
      </c>
      <c r="B2859" t="s">
        <v>71</v>
      </c>
      <c r="C2859" t="s">
        <v>98</v>
      </c>
      <c r="D2859" t="n">
        <v>2</v>
      </c>
      <c r="E2859" t="s">
        <v>1008</v>
      </c>
      <c r="F2859" t="n">
        <v>2028104</v>
      </c>
      <c r="G2859" t="s">
        <v>74</v>
      </c>
      <c r="H2859" t="s">
        <v>75</v>
      </c>
      <c r="I2859" t="s"/>
      <c r="J2859" t="s">
        <v>74</v>
      </c>
      <c r="K2859" t="n">
        <v>118</v>
      </c>
      <c r="L2859" t="s">
        <v>76</v>
      </c>
      <c r="M2859" t="s"/>
      <c r="N2859" t="s">
        <v>77</v>
      </c>
      <c r="O2859" t="s">
        <v>78</v>
      </c>
      <c r="P2859" t="s">
        <v>1008</v>
      </c>
      <c r="Q2859" t="s"/>
      <c r="R2859" t="s">
        <v>80</v>
      </c>
      <c r="S2859" t="s">
        <v>449</v>
      </c>
      <c r="T2859" t="s">
        <v>82</v>
      </c>
      <c r="U2859" t="s"/>
      <c r="V2859" t="s">
        <v>83</v>
      </c>
      <c r="W2859" t="s">
        <v>94</v>
      </c>
      <c r="X2859" t="s"/>
      <c r="Y2859" t="s">
        <v>85</v>
      </c>
      <c r="Z2859">
        <f>HYPERLINK("https://hotelmonitor-cachepage.eclerx.com/savepage/tk_15439017513105977_sr_2151.html","info")</f>
        <v/>
      </c>
      <c r="AA2859" t="n">
        <v>174753</v>
      </c>
      <c r="AB2859" t="s"/>
      <c r="AC2859" t="s"/>
      <c r="AD2859" t="s">
        <v>86</v>
      </c>
      <c r="AE2859" t="s"/>
      <c r="AF2859" t="s"/>
      <c r="AG2859" t="s"/>
      <c r="AH2859" t="s"/>
      <c r="AI2859" t="s"/>
      <c r="AJ2859" t="s"/>
      <c r="AK2859" t="s">
        <v>87</v>
      </c>
      <c r="AL2859" t="s"/>
      <c r="AM2859" t="s"/>
      <c r="AN2859" t="s">
        <v>87</v>
      </c>
      <c r="AO2859" t="s"/>
      <c r="AP2859" t="n">
        <v>108</v>
      </c>
      <c r="AQ2859" t="s">
        <v>88</v>
      </c>
      <c r="AR2859" t="s">
        <v>89</v>
      </c>
      <c r="AS2859" t="s"/>
      <c r="AT2859" t="s">
        <v>90</v>
      </c>
      <c r="AU2859" t="s"/>
      <c r="AV2859" t="s"/>
      <c r="AW2859" t="s"/>
      <c r="AX2859" t="s"/>
      <c r="AY2859" t="n">
        <v>2640986</v>
      </c>
      <c r="AZ2859" t="s">
        <v>1009</v>
      </c>
      <c r="BA2859" t="s"/>
      <c r="BB2859" t="n">
        <v>102380</v>
      </c>
      <c r="BC2859" t="n">
        <v>10.01596</v>
      </c>
      <c r="BD2859" t="n">
        <v>53.546125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92</v>
      </c>
    </row>
    <row r="2860" spans="1:70">
      <c r="A2860" t="s">
        <v>97</v>
      </c>
      <c r="B2860" t="s">
        <v>71</v>
      </c>
      <c r="C2860" t="s">
        <v>98</v>
      </c>
      <c r="D2860" t="n">
        <v>2</v>
      </c>
      <c r="E2860" t="s">
        <v>1008</v>
      </c>
      <c r="F2860" t="n">
        <v>2028104</v>
      </c>
      <c r="G2860" t="s">
        <v>74</v>
      </c>
      <c r="H2860" t="s">
        <v>75</v>
      </c>
      <c r="I2860" t="s"/>
      <c r="J2860" t="s">
        <v>74</v>
      </c>
      <c r="K2860" t="n">
        <v>121</v>
      </c>
      <c r="L2860" t="s">
        <v>76</v>
      </c>
      <c r="M2860" t="s"/>
      <c r="N2860" t="s">
        <v>117</v>
      </c>
      <c r="O2860" t="s">
        <v>78</v>
      </c>
      <c r="P2860" t="s">
        <v>1008</v>
      </c>
      <c r="Q2860" t="s"/>
      <c r="R2860" t="s">
        <v>80</v>
      </c>
      <c r="S2860" t="s">
        <v>133</v>
      </c>
      <c r="T2860" t="s">
        <v>82</v>
      </c>
      <c r="U2860" t="s"/>
      <c r="V2860" t="s">
        <v>83</v>
      </c>
      <c r="W2860" t="s">
        <v>84</v>
      </c>
      <c r="X2860" t="s"/>
      <c r="Y2860" t="s">
        <v>85</v>
      </c>
      <c r="Z2860">
        <f>HYPERLINK("https://hotelmonitor-cachepage.eclerx.com/savepage/tk_15439017513105977_sr_2151.html","info")</f>
        <v/>
      </c>
      <c r="AA2860" t="n">
        <v>174753</v>
      </c>
      <c r="AB2860" t="s"/>
      <c r="AC2860" t="s"/>
      <c r="AD2860" t="s">
        <v>86</v>
      </c>
      <c r="AE2860" t="s"/>
      <c r="AF2860" t="s"/>
      <c r="AG2860" t="s"/>
      <c r="AH2860" t="s"/>
      <c r="AI2860" t="s"/>
      <c r="AJ2860" t="s"/>
      <c r="AK2860" t="s">
        <v>87</v>
      </c>
      <c r="AL2860" t="s"/>
      <c r="AM2860" t="s"/>
      <c r="AN2860" t="s">
        <v>87</v>
      </c>
      <c r="AO2860" t="s"/>
      <c r="AP2860" t="n">
        <v>108</v>
      </c>
      <c r="AQ2860" t="s">
        <v>88</v>
      </c>
      <c r="AR2860" t="s">
        <v>103</v>
      </c>
      <c r="AS2860" t="s"/>
      <c r="AT2860" t="s">
        <v>90</v>
      </c>
      <c r="AU2860" t="s"/>
      <c r="AV2860" t="s"/>
      <c r="AW2860" t="s"/>
      <c r="AX2860" t="s"/>
      <c r="AY2860" t="n">
        <v>2640986</v>
      </c>
      <c r="AZ2860" t="s">
        <v>1009</v>
      </c>
      <c r="BA2860" t="s"/>
      <c r="BB2860" t="n">
        <v>102380</v>
      </c>
      <c r="BC2860" t="n">
        <v>10.01596</v>
      </c>
      <c r="BD2860" t="n">
        <v>53.546125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92</v>
      </c>
    </row>
    <row r="2861" spans="1:70">
      <c r="A2861" t="s">
        <v>97</v>
      </c>
      <c r="B2861" t="s">
        <v>71</v>
      </c>
      <c r="C2861" t="s">
        <v>98</v>
      </c>
      <c r="D2861" t="n">
        <v>2</v>
      </c>
      <c r="E2861" t="s">
        <v>1008</v>
      </c>
      <c r="F2861" t="n">
        <v>2028104</v>
      </c>
      <c r="G2861" t="s">
        <v>74</v>
      </c>
      <c r="H2861" t="s">
        <v>75</v>
      </c>
      <c r="I2861" t="s"/>
      <c r="J2861" t="s">
        <v>74</v>
      </c>
      <c r="K2861" t="n">
        <v>121</v>
      </c>
      <c r="L2861" t="s">
        <v>76</v>
      </c>
      <c r="M2861" t="s"/>
      <c r="N2861" t="s">
        <v>117</v>
      </c>
      <c r="O2861" t="s">
        <v>78</v>
      </c>
      <c r="P2861" t="s">
        <v>1008</v>
      </c>
      <c r="Q2861" t="s"/>
      <c r="R2861" t="s">
        <v>80</v>
      </c>
      <c r="S2861" t="s">
        <v>133</v>
      </c>
      <c r="T2861" t="s">
        <v>82</v>
      </c>
      <c r="U2861" t="s"/>
      <c r="V2861" t="s">
        <v>83</v>
      </c>
      <c r="W2861" t="s">
        <v>84</v>
      </c>
      <c r="X2861" t="s"/>
      <c r="Y2861" t="s">
        <v>85</v>
      </c>
      <c r="Z2861">
        <f>HYPERLINK("https://hotelmonitor-cachepage.eclerx.com/savepage/tk_15439017513105977_sr_2151.html","info")</f>
        <v/>
      </c>
      <c r="AA2861" t="n">
        <v>174753</v>
      </c>
      <c r="AB2861" t="s"/>
      <c r="AC2861" t="s"/>
      <c r="AD2861" t="s">
        <v>86</v>
      </c>
      <c r="AE2861" t="s"/>
      <c r="AF2861" t="s"/>
      <c r="AG2861" t="s"/>
      <c r="AH2861" t="s"/>
      <c r="AI2861" t="s"/>
      <c r="AJ2861" t="s"/>
      <c r="AK2861" t="s">
        <v>87</v>
      </c>
      <c r="AL2861" t="s"/>
      <c r="AM2861" t="s"/>
      <c r="AN2861" t="s">
        <v>87</v>
      </c>
      <c r="AO2861" t="s"/>
      <c r="AP2861" t="n">
        <v>108</v>
      </c>
      <c r="AQ2861" t="s">
        <v>88</v>
      </c>
      <c r="AR2861" t="s">
        <v>103</v>
      </c>
      <c r="AS2861" t="s"/>
      <c r="AT2861" t="s">
        <v>90</v>
      </c>
      <c r="AU2861" t="s"/>
      <c r="AV2861" t="s"/>
      <c r="AW2861" t="s"/>
      <c r="AX2861" t="s"/>
      <c r="AY2861" t="n">
        <v>2640986</v>
      </c>
      <c r="AZ2861" t="s">
        <v>1009</v>
      </c>
      <c r="BA2861" t="s"/>
      <c r="BB2861" t="n">
        <v>102380</v>
      </c>
      <c r="BC2861" t="n">
        <v>10.01596</v>
      </c>
      <c r="BD2861" t="n">
        <v>53.546125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92</v>
      </c>
    </row>
    <row r="2862" spans="1:70">
      <c r="A2862" t="s">
        <v>97</v>
      </c>
      <c r="B2862" t="s">
        <v>71</v>
      </c>
      <c r="C2862" t="s">
        <v>98</v>
      </c>
      <c r="D2862" t="n">
        <v>2</v>
      </c>
      <c r="E2862" t="s">
        <v>1008</v>
      </c>
      <c r="F2862" t="n">
        <v>2028104</v>
      </c>
      <c r="G2862" t="s">
        <v>74</v>
      </c>
      <c r="H2862" t="s">
        <v>75</v>
      </c>
      <c r="I2862" t="s"/>
      <c r="J2862" t="s">
        <v>74</v>
      </c>
      <c r="K2862" t="n">
        <v>121</v>
      </c>
      <c r="L2862" t="s">
        <v>76</v>
      </c>
      <c r="M2862" t="s"/>
      <c r="N2862" t="s">
        <v>77</v>
      </c>
      <c r="O2862" t="s">
        <v>78</v>
      </c>
      <c r="P2862" t="s">
        <v>1008</v>
      </c>
      <c r="Q2862" t="s"/>
      <c r="R2862" t="s">
        <v>80</v>
      </c>
      <c r="S2862" t="s">
        <v>133</v>
      </c>
      <c r="T2862" t="s">
        <v>82</v>
      </c>
      <c r="U2862" t="s"/>
      <c r="V2862" t="s">
        <v>83</v>
      </c>
      <c r="W2862" t="s">
        <v>84</v>
      </c>
      <c r="X2862" t="s"/>
      <c r="Y2862" t="s">
        <v>85</v>
      </c>
      <c r="Z2862">
        <f>HYPERLINK("https://hotelmonitor-cachepage.eclerx.com/savepage/tk_15439017513105977_sr_2151.html","info")</f>
        <v/>
      </c>
      <c r="AA2862" t="n">
        <v>174753</v>
      </c>
      <c r="AB2862" t="s"/>
      <c r="AC2862" t="s"/>
      <c r="AD2862" t="s">
        <v>86</v>
      </c>
      <c r="AE2862" t="s"/>
      <c r="AF2862" t="s"/>
      <c r="AG2862" t="s"/>
      <c r="AH2862" t="s"/>
      <c r="AI2862" t="s"/>
      <c r="AJ2862" t="s"/>
      <c r="AK2862" t="s">
        <v>87</v>
      </c>
      <c r="AL2862" t="s"/>
      <c r="AM2862" t="s"/>
      <c r="AN2862" t="s">
        <v>87</v>
      </c>
      <c r="AO2862" t="s"/>
      <c r="AP2862" t="n">
        <v>108</v>
      </c>
      <c r="AQ2862" t="s">
        <v>88</v>
      </c>
      <c r="AR2862" t="s">
        <v>119</v>
      </c>
      <c r="AS2862" t="s"/>
      <c r="AT2862" t="s">
        <v>90</v>
      </c>
      <c r="AU2862" t="s"/>
      <c r="AV2862" t="s"/>
      <c r="AW2862" t="s"/>
      <c r="AX2862" t="s"/>
      <c r="AY2862" t="n">
        <v>2640986</v>
      </c>
      <c r="AZ2862" t="s">
        <v>1009</v>
      </c>
      <c r="BA2862" t="s"/>
      <c r="BB2862" t="n">
        <v>102380</v>
      </c>
      <c r="BC2862" t="n">
        <v>10.01596</v>
      </c>
      <c r="BD2862" t="n">
        <v>53.546125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92</v>
      </c>
    </row>
    <row r="2863" spans="1:70">
      <c r="A2863" t="s">
        <v>97</v>
      </c>
      <c r="B2863" t="s">
        <v>71</v>
      </c>
      <c r="C2863" t="s">
        <v>98</v>
      </c>
      <c r="D2863" t="n">
        <v>2</v>
      </c>
      <c r="E2863" t="s">
        <v>1008</v>
      </c>
      <c r="F2863" t="n">
        <v>2028104</v>
      </c>
      <c r="G2863" t="s">
        <v>74</v>
      </c>
      <c r="H2863" t="s">
        <v>75</v>
      </c>
      <c r="I2863" t="s"/>
      <c r="J2863" t="s">
        <v>74</v>
      </c>
      <c r="K2863" t="n">
        <v>123</v>
      </c>
      <c r="L2863" t="s">
        <v>76</v>
      </c>
      <c r="M2863" t="s"/>
      <c r="N2863" t="s">
        <v>77</v>
      </c>
      <c r="O2863" t="s">
        <v>78</v>
      </c>
      <c r="P2863" t="s">
        <v>1008</v>
      </c>
      <c r="Q2863" t="s"/>
      <c r="R2863" t="s">
        <v>80</v>
      </c>
      <c r="S2863" t="s">
        <v>270</v>
      </c>
      <c r="T2863" t="s">
        <v>82</v>
      </c>
      <c r="U2863" t="s"/>
      <c r="V2863" t="s">
        <v>83</v>
      </c>
      <c r="W2863" t="s">
        <v>84</v>
      </c>
      <c r="X2863" t="s"/>
      <c r="Y2863" t="s">
        <v>85</v>
      </c>
      <c r="Z2863">
        <f>HYPERLINK("https://hotelmonitor-cachepage.eclerx.com/savepage/tk_15439017513105977_sr_2151.html","info")</f>
        <v/>
      </c>
      <c r="AA2863" t="n">
        <v>174753</v>
      </c>
      <c r="AB2863" t="s"/>
      <c r="AC2863" t="s"/>
      <c r="AD2863" t="s">
        <v>86</v>
      </c>
      <c r="AE2863" t="s"/>
      <c r="AF2863" t="s"/>
      <c r="AG2863" t="s"/>
      <c r="AH2863" t="s"/>
      <c r="AI2863" t="s"/>
      <c r="AJ2863" t="s"/>
      <c r="AK2863" t="s">
        <v>87</v>
      </c>
      <c r="AL2863" t="s"/>
      <c r="AM2863" t="s"/>
      <c r="AN2863" t="s">
        <v>87</v>
      </c>
      <c r="AO2863" t="s"/>
      <c r="AP2863" t="n">
        <v>108</v>
      </c>
      <c r="AQ2863" t="s">
        <v>88</v>
      </c>
      <c r="AR2863" t="s">
        <v>124</v>
      </c>
      <c r="AS2863" t="s"/>
      <c r="AT2863" t="s">
        <v>90</v>
      </c>
      <c r="AU2863" t="s"/>
      <c r="AV2863" t="s"/>
      <c r="AW2863" t="s"/>
      <c r="AX2863" t="s"/>
      <c r="AY2863" t="n">
        <v>2640986</v>
      </c>
      <c r="AZ2863" t="s">
        <v>1009</v>
      </c>
      <c r="BA2863" t="s"/>
      <c r="BB2863" t="n">
        <v>102380</v>
      </c>
      <c r="BC2863" t="n">
        <v>10.01596</v>
      </c>
      <c r="BD2863" t="n">
        <v>53.546125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92</v>
      </c>
    </row>
    <row r="2864" spans="1:70">
      <c r="A2864" t="s">
        <v>97</v>
      </c>
      <c r="B2864" t="s">
        <v>71</v>
      </c>
      <c r="C2864" t="s">
        <v>98</v>
      </c>
      <c r="D2864" t="n">
        <v>2</v>
      </c>
      <c r="E2864" t="s">
        <v>1008</v>
      </c>
      <c r="F2864" t="n">
        <v>2028104</v>
      </c>
      <c r="G2864" t="s">
        <v>74</v>
      </c>
      <c r="H2864" t="s">
        <v>75</v>
      </c>
      <c r="I2864" t="s"/>
      <c r="J2864" t="s">
        <v>74</v>
      </c>
      <c r="K2864" t="n">
        <v>124</v>
      </c>
      <c r="L2864" t="s">
        <v>76</v>
      </c>
      <c r="M2864" t="s"/>
      <c r="N2864" t="s">
        <v>372</v>
      </c>
      <c r="O2864" t="s">
        <v>78</v>
      </c>
      <c r="P2864" t="s">
        <v>1008</v>
      </c>
      <c r="Q2864" t="s"/>
      <c r="R2864" t="s">
        <v>80</v>
      </c>
      <c r="S2864" t="s">
        <v>368</v>
      </c>
      <c r="T2864" t="s">
        <v>82</v>
      </c>
      <c r="U2864" t="s"/>
      <c r="V2864" t="s">
        <v>83</v>
      </c>
      <c r="W2864" t="s">
        <v>84</v>
      </c>
      <c r="X2864" t="s"/>
      <c r="Y2864" t="s">
        <v>85</v>
      </c>
      <c r="Z2864">
        <f>HYPERLINK("https://hotelmonitor-cachepage.eclerx.com/savepage/tk_15439017513105977_sr_2151.html","info")</f>
        <v/>
      </c>
      <c r="AA2864" t="n">
        <v>174753</v>
      </c>
      <c r="AB2864" t="s"/>
      <c r="AC2864" t="s"/>
      <c r="AD2864" t="s">
        <v>86</v>
      </c>
      <c r="AE2864" t="s"/>
      <c r="AF2864" t="s"/>
      <c r="AG2864" t="s"/>
      <c r="AH2864" t="s"/>
      <c r="AI2864" t="s"/>
      <c r="AJ2864" t="s"/>
      <c r="AK2864" t="s">
        <v>87</v>
      </c>
      <c r="AL2864" t="s"/>
      <c r="AM2864" t="s"/>
      <c r="AN2864" t="s">
        <v>87</v>
      </c>
      <c r="AO2864" t="s"/>
      <c r="AP2864" t="n">
        <v>108</v>
      </c>
      <c r="AQ2864" t="s">
        <v>88</v>
      </c>
      <c r="AR2864" t="s">
        <v>96</v>
      </c>
      <c r="AS2864" t="s"/>
      <c r="AT2864" t="s">
        <v>90</v>
      </c>
      <c r="AU2864" t="s"/>
      <c r="AV2864" t="s"/>
      <c r="AW2864" t="s"/>
      <c r="AX2864" t="s"/>
      <c r="AY2864" t="n">
        <v>2640986</v>
      </c>
      <c r="AZ2864" t="s">
        <v>1009</v>
      </c>
      <c r="BA2864" t="s"/>
      <c r="BB2864" t="n">
        <v>102380</v>
      </c>
      <c r="BC2864" t="n">
        <v>10.01596</v>
      </c>
      <c r="BD2864" t="n">
        <v>53.546125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92</v>
      </c>
    </row>
    <row r="2865" spans="1:70">
      <c r="A2865" t="s">
        <v>97</v>
      </c>
      <c r="B2865" t="s">
        <v>71</v>
      </c>
      <c r="C2865" t="s">
        <v>98</v>
      </c>
      <c r="D2865" t="n">
        <v>2</v>
      </c>
      <c r="E2865" t="s">
        <v>1008</v>
      </c>
      <c r="F2865" t="n">
        <v>2028104</v>
      </c>
      <c r="G2865" t="s">
        <v>74</v>
      </c>
      <c r="H2865" t="s">
        <v>75</v>
      </c>
      <c r="I2865" t="s"/>
      <c r="J2865" t="s">
        <v>74</v>
      </c>
      <c r="K2865" t="n">
        <v>138</v>
      </c>
      <c r="L2865" t="s">
        <v>76</v>
      </c>
      <c r="M2865" t="s"/>
      <c r="N2865" t="s">
        <v>1014</v>
      </c>
      <c r="O2865" t="s">
        <v>78</v>
      </c>
      <c r="P2865" t="s">
        <v>1008</v>
      </c>
      <c r="Q2865" t="s"/>
      <c r="R2865" t="s">
        <v>80</v>
      </c>
      <c r="S2865" t="s">
        <v>274</v>
      </c>
      <c r="T2865" t="s">
        <v>82</v>
      </c>
      <c r="U2865" t="s"/>
      <c r="V2865" t="s">
        <v>83</v>
      </c>
      <c r="W2865" t="s">
        <v>84</v>
      </c>
      <c r="X2865" t="s"/>
      <c r="Y2865" t="s">
        <v>85</v>
      </c>
      <c r="Z2865">
        <f>HYPERLINK("https://hotelmonitor-cachepage.eclerx.com/savepage/tk_15439017513105977_sr_2151.html","info")</f>
        <v/>
      </c>
      <c r="AA2865" t="n">
        <v>174753</v>
      </c>
      <c r="AB2865" t="s"/>
      <c r="AC2865" t="s"/>
      <c r="AD2865" t="s">
        <v>86</v>
      </c>
      <c r="AE2865" t="s"/>
      <c r="AF2865" t="s"/>
      <c r="AG2865" t="s"/>
      <c r="AH2865" t="s"/>
      <c r="AI2865" t="s"/>
      <c r="AJ2865" t="s"/>
      <c r="AK2865" t="s">
        <v>87</v>
      </c>
      <c r="AL2865" t="s"/>
      <c r="AM2865" t="s"/>
      <c r="AN2865" t="s">
        <v>87</v>
      </c>
      <c r="AO2865" t="s"/>
      <c r="AP2865" t="n">
        <v>108</v>
      </c>
      <c r="AQ2865" t="s">
        <v>88</v>
      </c>
      <c r="AR2865" t="s">
        <v>110</v>
      </c>
      <c r="AS2865" t="s"/>
      <c r="AT2865" t="s">
        <v>90</v>
      </c>
      <c r="AU2865" t="s"/>
      <c r="AV2865" t="s"/>
      <c r="AW2865" t="s"/>
      <c r="AX2865" t="s"/>
      <c r="AY2865" t="n">
        <v>2640986</v>
      </c>
      <c r="AZ2865" t="s">
        <v>1009</v>
      </c>
      <c r="BA2865" t="s"/>
      <c r="BB2865" t="n">
        <v>102380</v>
      </c>
      <c r="BC2865" t="n">
        <v>10.01596</v>
      </c>
      <c r="BD2865" t="n">
        <v>53.546125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92</v>
      </c>
    </row>
    <row r="2866" spans="1:70">
      <c r="A2866" t="s">
        <v>97</v>
      </c>
      <c r="B2866" t="s">
        <v>71</v>
      </c>
      <c r="C2866" t="s">
        <v>98</v>
      </c>
      <c r="D2866" t="n">
        <v>2</v>
      </c>
      <c r="E2866" t="s">
        <v>1008</v>
      </c>
      <c r="F2866" t="n">
        <v>2028104</v>
      </c>
      <c r="G2866" t="s">
        <v>74</v>
      </c>
      <c r="H2866" t="s">
        <v>75</v>
      </c>
      <c r="I2866" t="s"/>
      <c r="J2866" t="s">
        <v>74</v>
      </c>
      <c r="K2866" t="n">
        <v>145</v>
      </c>
      <c r="L2866" t="s">
        <v>76</v>
      </c>
      <c r="M2866" t="s"/>
      <c r="N2866" t="s">
        <v>1014</v>
      </c>
      <c r="O2866" t="s">
        <v>78</v>
      </c>
      <c r="P2866" t="s">
        <v>1008</v>
      </c>
      <c r="Q2866" t="s"/>
      <c r="R2866" t="s">
        <v>80</v>
      </c>
      <c r="S2866" t="s">
        <v>295</v>
      </c>
      <c r="T2866" t="s">
        <v>82</v>
      </c>
      <c r="U2866" t="s"/>
      <c r="V2866" t="s">
        <v>83</v>
      </c>
      <c r="W2866" t="s">
        <v>84</v>
      </c>
      <c r="X2866" t="s"/>
      <c r="Y2866" t="s">
        <v>85</v>
      </c>
      <c r="Z2866">
        <f>HYPERLINK("https://hotelmonitor-cachepage.eclerx.com/savepage/tk_15439017513105977_sr_2151.html","info")</f>
        <v/>
      </c>
      <c r="AA2866" t="n">
        <v>174753</v>
      </c>
      <c r="AB2866" t="s"/>
      <c r="AC2866" t="s"/>
      <c r="AD2866" t="s">
        <v>86</v>
      </c>
      <c r="AE2866" t="s"/>
      <c r="AF2866" t="s"/>
      <c r="AG2866" t="s"/>
      <c r="AH2866" t="s"/>
      <c r="AI2866" t="s"/>
      <c r="AJ2866" t="s"/>
      <c r="AK2866" t="s">
        <v>87</v>
      </c>
      <c r="AL2866" t="s"/>
      <c r="AM2866" t="s"/>
      <c r="AN2866" t="s">
        <v>87</v>
      </c>
      <c r="AO2866" t="s"/>
      <c r="AP2866" t="n">
        <v>108</v>
      </c>
      <c r="AQ2866" t="s">
        <v>88</v>
      </c>
      <c r="AR2866" t="s">
        <v>116</v>
      </c>
      <c r="AS2866" t="s"/>
      <c r="AT2866" t="s">
        <v>90</v>
      </c>
      <c r="AU2866" t="s"/>
      <c r="AV2866" t="s"/>
      <c r="AW2866" t="s"/>
      <c r="AX2866" t="s"/>
      <c r="AY2866" t="n">
        <v>2640986</v>
      </c>
      <c r="AZ2866" t="s">
        <v>1009</v>
      </c>
      <c r="BA2866" t="s"/>
      <c r="BB2866" t="n">
        <v>102380</v>
      </c>
      <c r="BC2866" t="n">
        <v>10.01596</v>
      </c>
      <c r="BD2866" t="n">
        <v>53.546125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92</v>
      </c>
    </row>
    <row r="2867" spans="1:70">
      <c r="A2867" t="s">
        <v>97</v>
      </c>
      <c r="B2867" t="s">
        <v>71</v>
      </c>
      <c r="C2867" t="s">
        <v>98</v>
      </c>
      <c r="D2867" t="n">
        <v>2</v>
      </c>
      <c r="E2867" t="s">
        <v>1008</v>
      </c>
      <c r="F2867" t="n">
        <v>2028104</v>
      </c>
      <c r="G2867" t="s">
        <v>74</v>
      </c>
      <c r="H2867" t="s">
        <v>75</v>
      </c>
      <c r="I2867" t="s"/>
      <c r="J2867" t="s">
        <v>74</v>
      </c>
      <c r="K2867" t="n">
        <v>147</v>
      </c>
      <c r="L2867" t="s">
        <v>76</v>
      </c>
      <c r="M2867" t="s"/>
      <c r="N2867" t="s">
        <v>77</v>
      </c>
      <c r="O2867" t="s">
        <v>78</v>
      </c>
      <c r="P2867" t="s">
        <v>1008</v>
      </c>
      <c r="Q2867" t="s"/>
      <c r="R2867" t="s">
        <v>80</v>
      </c>
      <c r="S2867" t="s">
        <v>355</v>
      </c>
      <c r="T2867" t="s">
        <v>82</v>
      </c>
      <c r="U2867" t="s"/>
      <c r="V2867" t="s">
        <v>83</v>
      </c>
      <c r="W2867" t="s">
        <v>84</v>
      </c>
      <c r="X2867" t="s"/>
      <c r="Y2867" t="s">
        <v>85</v>
      </c>
      <c r="Z2867">
        <f>HYPERLINK("https://hotelmonitor-cachepage.eclerx.com/savepage/tk_15439017513105977_sr_2151.html","info")</f>
        <v/>
      </c>
      <c r="AA2867" t="n">
        <v>174753</v>
      </c>
      <c r="AB2867" t="s"/>
      <c r="AC2867" t="s"/>
      <c r="AD2867" t="s">
        <v>86</v>
      </c>
      <c r="AE2867" t="s"/>
      <c r="AF2867" t="s"/>
      <c r="AG2867" t="s"/>
      <c r="AH2867" t="s"/>
      <c r="AI2867" t="s"/>
      <c r="AJ2867" t="s"/>
      <c r="AK2867" t="s">
        <v>87</v>
      </c>
      <c r="AL2867" t="s"/>
      <c r="AM2867" t="s"/>
      <c r="AN2867" t="s">
        <v>87</v>
      </c>
      <c r="AO2867" t="s"/>
      <c r="AP2867" t="n">
        <v>108</v>
      </c>
      <c r="AQ2867" t="s">
        <v>88</v>
      </c>
      <c r="AR2867" t="s">
        <v>89</v>
      </c>
      <c r="AS2867" t="s"/>
      <c r="AT2867" t="s">
        <v>90</v>
      </c>
      <c r="AU2867" t="s"/>
      <c r="AV2867" t="s"/>
      <c r="AW2867" t="s"/>
      <c r="AX2867" t="s"/>
      <c r="AY2867" t="n">
        <v>2640986</v>
      </c>
      <c r="AZ2867" t="s">
        <v>1009</v>
      </c>
      <c r="BA2867" t="s"/>
      <c r="BB2867" t="n">
        <v>102380</v>
      </c>
      <c r="BC2867" t="n">
        <v>10.01596</v>
      </c>
      <c r="BD2867" t="n">
        <v>53.546125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92</v>
      </c>
    </row>
    <row r="2868" spans="1:70">
      <c r="A2868" t="s">
        <v>97</v>
      </c>
      <c r="B2868" t="s">
        <v>71</v>
      </c>
      <c r="C2868" t="s">
        <v>98</v>
      </c>
      <c r="D2868" t="n">
        <v>2</v>
      </c>
      <c r="E2868" t="s">
        <v>1008</v>
      </c>
      <c r="F2868" t="n">
        <v>2028104</v>
      </c>
      <c r="G2868" t="s">
        <v>74</v>
      </c>
      <c r="H2868" t="s">
        <v>75</v>
      </c>
      <c r="I2868" t="s"/>
      <c r="J2868" t="s">
        <v>74</v>
      </c>
      <c r="K2868" t="n">
        <v>165</v>
      </c>
      <c r="L2868" t="s">
        <v>76</v>
      </c>
      <c r="M2868" t="s"/>
      <c r="N2868" t="s">
        <v>1010</v>
      </c>
      <c r="O2868" t="s">
        <v>78</v>
      </c>
      <c r="P2868" t="s">
        <v>1008</v>
      </c>
      <c r="Q2868" t="s"/>
      <c r="R2868" t="s">
        <v>80</v>
      </c>
      <c r="S2868" t="s">
        <v>412</v>
      </c>
      <c r="T2868" t="s">
        <v>82</v>
      </c>
      <c r="U2868" t="s"/>
      <c r="V2868" t="s">
        <v>83</v>
      </c>
      <c r="W2868" t="s">
        <v>84</v>
      </c>
      <c r="X2868" t="s"/>
      <c r="Y2868" t="s">
        <v>85</v>
      </c>
      <c r="Z2868">
        <f>HYPERLINK("https://hotelmonitor-cachepage.eclerx.com/savepage/tk_15439017513105977_sr_2151.html","info")</f>
        <v/>
      </c>
      <c r="AA2868" t="n">
        <v>174753</v>
      </c>
      <c r="AB2868" t="s"/>
      <c r="AC2868" t="s"/>
      <c r="AD2868" t="s">
        <v>86</v>
      </c>
      <c r="AE2868" t="s"/>
      <c r="AF2868" t="s"/>
      <c r="AG2868" t="s"/>
      <c r="AH2868" t="s"/>
      <c r="AI2868" t="s"/>
      <c r="AJ2868" t="s"/>
      <c r="AK2868" t="s">
        <v>87</v>
      </c>
      <c r="AL2868" t="s"/>
      <c r="AM2868" t="s"/>
      <c r="AN2868" t="s">
        <v>87</v>
      </c>
      <c r="AO2868" t="s"/>
      <c r="AP2868" t="n">
        <v>108</v>
      </c>
      <c r="AQ2868" t="s">
        <v>88</v>
      </c>
      <c r="AR2868" t="s">
        <v>107</v>
      </c>
      <c r="AS2868" t="s"/>
      <c r="AT2868" t="s">
        <v>90</v>
      </c>
      <c r="AU2868" t="s"/>
      <c r="AV2868" t="s"/>
      <c r="AW2868" t="s"/>
      <c r="AX2868" t="s"/>
      <c r="AY2868" t="n">
        <v>2640986</v>
      </c>
      <c r="AZ2868" t="s">
        <v>1009</v>
      </c>
      <c r="BA2868" t="s"/>
      <c r="BB2868" t="n">
        <v>102380</v>
      </c>
      <c r="BC2868" t="n">
        <v>10.01596</v>
      </c>
      <c r="BD2868" t="n">
        <v>53.546125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92</v>
      </c>
    </row>
    <row r="2869" spans="1:70">
      <c r="A2869" t="s">
        <v>97</v>
      </c>
      <c r="B2869" t="s">
        <v>71</v>
      </c>
      <c r="C2869" t="s">
        <v>98</v>
      </c>
      <c r="D2869" t="n">
        <v>2</v>
      </c>
      <c r="E2869" t="s">
        <v>1008</v>
      </c>
      <c r="F2869" t="n">
        <v>2028104</v>
      </c>
      <c r="G2869" t="s">
        <v>74</v>
      </c>
      <c r="H2869" t="s">
        <v>75</v>
      </c>
      <c r="I2869" t="s"/>
      <c r="J2869" t="s">
        <v>74</v>
      </c>
      <c r="K2869" t="n">
        <v>178</v>
      </c>
      <c r="L2869" t="s">
        <v>76</v>
      </c>
      <c r="M2869" t="s"/>
      <c r="N2869" t="s">
        <v>559</v>
      </c>
      <c r="O2869" t="s">
        <v>78</v>
      </c>
      <c r="P2869" t="s">
        <v>1008</v>
      </c>
      <c r="Q2869" t="s"/>
      <c r="R2869" t="s">
        <v>80</v>
      </c>
      <c r="S2869" t="s">
        <v>599</v>
      </c>
      <c r="T2869" t="s">
        <v>82</v>
      </c>
      <c r="U2869" t="s"/>
      <c r="V2869" t="s">
        <v>83</v>
      </c>
      <c r="W2869" t="s">
        <v>94</v>
      </c>
      <c r="X2869" t="s"/>
      <c r="Y2869" t="s">
        <v>85</v>
      </c>
      <c r="Z2869">
        <f>HYPERLINK("https://hotelmonitor-cachepage.eclerx.com/savepage/tk_15439017513105977_sr_2151.html","info")</f>
        <v/>
      </c>
      <c r="AA2869" t="n">
        <v>174753</v>
      </c>
      <c r="AB2869" t="s"/>
      <c r="AC2869" t="s"/>
      <c r="AD2869" t="s">
        <v>86</v>
      </c>
      <c r="AE2869" t="s"/>
      <c r="AF2869" t="s"/>
      <c r="AG2869" t="s"/>
      <c r="AH2869" t="s"/>
      <c r="AI2869" t="s"/>
      <c r="AJ2869" t="s"/>
      <c r="AK2869" t="s">
        <v>87</v>
      </c>
      <c r="AL2869" t="s"/>
      <c r="AM2869" t="s"/>
      <c r="AN2869" t="s">
        <v>87</v>
      </c>
      <c r="AO2869" t="s"/>
      <c r="AP2869" t="n">
        <v>108</v>
      </c>
      <c r="AQ2869" t="s">
        <v>88</v>
      </c>
      <c r="AR2869" t="s">
        <v>156</v>
      </c>
      <c r="AS2869" t="s"/>
      <c r="AT2869" t="s">
        <v>90</v>
      </c>
      <c r="AU2869" t="s"/>
      <c r="AV2869" t="s"/>
      <c r="AW2869" t="s"/>
      <c r="AX2869" t="s"/>
      <c r="AY2869" t="n">
        <v>2640986</v>
      </c>
      <c r="AZ2869" t="s">
        <v>1009</v>
      </c>
      <c r="BA2869" t="s"/>
      <c r="BB2869" t="n">
        <v>102380</v>
      </c>
      <c r="BC2869" t="n">
        <v>10.01596</v>
      </c>
      <c r="BD2869" t="n">
        <v>53.546125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92</v>
      </c>
    </row>
    <row r="2870" spans="1:70">
      <c r="A2870" t="s">
        <v>97</v>
      </c>
      <c r="B2870" t="s">
        <v>71</v>
      </c>
      <c r="C2870" t="s">
        <v>98</v>
      </c>
      <c r="D2870" t="n">
        <v>2</v>
      </c>
      <c r="E2870" t="s">
        <v>1008</v>
      </c>
      <c r="F2870" t="n">
        <v>2028104</v>
      </c>
      <c r="G2870" t="s">
        <v>74</v>
      </c>
      <c r="H2870" t="s">
        <v>75</v>
      </c>
      <c r="I2870" t="s"/>
      <c r="J2870" t="s">
        <v>74</v>
      </c>
      <c r="K2870" t="n">
        <v>191</v>
      </c>
      <c r="L2870" t="s">
        <v>76</v>
      </c>
      <c r="M2870" t="s"/>
      <c r="N2870" t="s">
        <v>559</v>
      </c>
      <c r="O2870" t="s">
        <v>78</v>
      </c>
      <c r="P2870" t="s">
        <v>1008</v>
      </c>
      <c r="Q2870" t="s"/>
      <c r="R2870" t="s">
        <v>80</v>
      </c>
      <c r="S2870" t="s">
        <v>187</v>
      </c>
      <c r="T2870" t="s">
        <v>82</v>
      </c>
      <c r="U2870" t="s"/>
      <c r="V2870" t="s">
        <v>83</v>
      </c>
      <c r="W2870" t="s">
        <v>84</v>
      </c>
      <c r="X2870" t="s"/>
      <c r="Y2870" t="s">
        <v>85</v>
      </c>
      <c r="Z2870">
        <f>HYPERLINK("https://hotelmonitor-cachepage.eclerx.com/savepage/tk_15439017513105977_sr_2151.html","info")</f>
        <v/>
      </c>
      <c r="AA2870" t="n">
        <v>174753</v>
      </c>
      <c r="AB2870" t="s"/>
      <c r="AC2870" t="s"/>
      <c r="AD2870" t="s">
        <v>86</v>
      </c>
      <c r="AE2870" t="s"/>
      <c r="AF2870" t="s"/>
      <c r="AG2870" t="s"/>
      <c r="AH2870" t="s"/>
      <c r="AI2870" t="s"/>
      <c r="AJ2870" t="s"/>
      <c r="AK2870" t="s">
        <v>87</v>
      </c>
      <c r="AL2870" t="s"/>
      <c r="AM2870" t="s"/>
      <c r="AN2870" t="s">
        <v>87</v>
      </c>
      <c r="AO2870" t="s"/>
      <c r="AP2870" t="n">
        <v>108</v>
      </c>
      <c r="AQ2870" t="s">
        <v>88</v>
      </c>
      <c r="AR2870" t="s">
        <v>156</v>
      </c>
      <c r="AS2870" t="s"/>
      <c r="AT2870" t="s">
        <v>90</v>
      </c>
      <c r="AU2870" t="s"/>
      <c r="AV2870" t="s"/>
      <c r="AW2870" t="s"/>
      <c r="AX2870" t="s"/>
      <c r="AY2870" t="n">
        <v>2640986</v>
      </c>
      <c r="AZ2870" t="s">
        <v>1009</v>
      </c>
      <c r="BA2870" t="s"/>
      <c r="BB2870" t="n">
        <v>102380</v>
      </c>
      <c r="BC2870" t="n">
        <v>10.01596</v>
      </c>
      <c r="BD2870" t="n">
        <v>53.546125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92</v>
      </c>
    </row>
    <row r="2871" spans="1:70">
      <c r="A2871" t="s">
        <v>97</v>
      </c>
      <c r="B2871" t="s">
        <v>71</v>
      </c>
      <c r="C2871" t="s">
        <v>98</v>
      </c>
      <c r="D2871" t="n">
        <v>2</v>
      </c>
      <c r="E2871" t="s">
        <v>1008</v>
      </c>
      <c r="F2871" t="n">
        <v>2028104</v>
      </c>
      <c r="G2871" t="s">
        <v>74</v>
      </c>
      <c r="H2871" t="s">
        <v>75</v>
      </c>
      <c r="I2871" t="s"/>
      <c r="J2871" t="s">
        <v>74</v>
      </c>
      <c r="K2871" t="n">
        <v>213</v>
      </c>
      <c r="L2871" t="s">
        <v>76</v>
      </c>
      <c r="M2871" t="s"/>
      <c r="N2871" t="s">
        <v>77</v>
      </c>
      <c r="O2871" t="s">
        <v>78</v>
      </c>
      <c r="P2871" t="s">
        <v>1008</v>
      </c>
      <c r="Q2871" t="s"/>
      <c r="R2871" t="s">
        <v>80</v>
      </c>
      <c r="S2871" t="s">
        <v>199</v>
      </c>
      <c r="T2871" t="s">
        <v>82</v>
      </c>
      <c r="U2871" t="s"/>
      <c r="V2871" t="s">
        <v>83</v>
      </c>
      <c r="W2871" t="s">
        <v>84</v>
      </c>
      <c r="X2871" t="s"/>
      <c r="Y2871" t="s">
        <v>85</v>
      </c>
      <c r="Z2871">
        <f>HYPERLINK("https://hotelmonitor-cachepage.eclerx.com/savepage/tk_15439017513105977_sr_2151.html","info")</f>
        <v/>
      </c>
      <c r="AA2871" t="n">
        <v>174753</v>
      </c>
      <c r="AB2871" t="s"/>
      <c r="AC2871" t="s"/>
      <c r="AD2871" t="s">
        <v>86</v>
      </c>
      <c r="AE2871" t="s"/>
      <c r="AF2871" t="s"/>
      <c r="AG2871" t="s"/>
      <c r="AH2871" t="s"/>
      <c r="AI2871" t="s"/>
      <c r="AJ2871" t="s"/>
      <c r="AK2871" t="s">
        <v>87</v>
      </c>
      <c r="AL2871" t="s"/>
      <c r="AM2871" t="s"/>
      <c r="AN2871" t="s">
        <v>87</v>
      </c>
      <c r="AO2871" t="s"/>
      <c r="AP2871" t="n">
        <v>108</v>
      </c>
      <c r="AQ2871" t="s">
        <v>88</v>
      </c>
      <c r="AR2871" t="s">
        <v>156</v>
      </c>
      <c r="AS2871" t="s"/>
      <c r="AT2871" t="s">
        <v>90</v>
      </c>
      <c r="AU2871" t="s"/>
      <c r="AV2871" t="s"/>
      <c r="AW2871" t="s"/>
      <c r="AX2871" t="s"/>
      <c r="AY2871" t="n">
        <v>2640986</v>
      </c>
      <c r="AZ2871" t="s">
        <v>1009</v>
      </c>
      <c r="BA2871" t="s"/>
      <c r="BB2871" t="n">
        <v>102380</v>
      </c>
      <c r="BC2871" t="n">
        <v>10.01596</v>
      </c>
      <c r="BD2871" t="n">
        <v>53.546125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92</v>
      </c>
    </row>
    <row r="2872" spans="1:70">
      <c r="A2872" t="s">
        <v>97</v>
      </c>
      <c r="B2872" t="s">
        <v>71</v>
      </c>
      <c r="C2872" t="s">
        <v>98</v>
      </c>
      <c r="D2872" t="n">
        <v>2</v>
      </c>
      <c r="E2872" t="s">
        <v>1008</v>
      </c>
      <c r="F2872" t="n">
        <v>2028104</v>
      </c>
      <c r="G2872" t="s">
        <v>74</v>
      </c>
      <c r="H2872" t="s">
        <v>75</v>
      </c>
      <c r="I2872" t="s"/>
      <c r="J2872" t="s">
        <v>74</v>
      </c>
      <c r="K2872" t="n">
        <v>221</v>
      </c>
      <c r="L2872" t="s">
        <v>76</v>
      </c>
      <c r="M2872" t="s"/>
      <c r="N2872" t="s">
        <v>1015</v>
      </c>
      <c r="O2872" t="s">
        <v>78</v>
      </c>
      <c r="P2872" t="s">
        <v>1008</v>
      </c>
      <c r="Q2872" t="s"/>
      <c r="R2872" t="s">
        <v>80</v>
      </c>
      <c r="S2872" t="s">
        <v>205</v>
      </c>
      <c r="T2872" t="s">
        <v>82</v>
      </c>
      <c r="U2872" t="s"/>
      <c r="V2872" t="s">
        <v>83</v>
      </c>
      <c r="W2872" t="s">
        <v>94</v>
      </c>
      <c r="X2872" t="s"/>
      <c r="Y2872" t="s">
        <v>85</v>
      </c>
      <c r="Z2872">
        <f>HYPERLINK("https://hotelmonitor-cachepage.eclerx.com/savepage/tk_15439017513105977_sr_2151.html","info")</f>
        <v/>
      </c>
      <c r="AA2872" t="n">
        <v>174753</v>
      </c>
      <c r="AB2872" t="s"/>
      <c r="AC2872" t="s"/>
      <c r="AD2872" t="s">
        <v>86</v>
      </c>
      <c r="AE2872" t="s"/>
      <c r="AF2872" t="s"/>
      <c r="AG2872" t="s"/>
      <c r="AH2872" t="s"/>
      <c r="AI2872" t="s"/>
      <c r="AJ2872" t="s"/>
      <c r="AK2872" t="s">
        <v>87</v>
      </c>
      <c r="AL2872" t="s"/>
      <c r="AM2872" t="s"/>
      <c r="AN2872" t="s">
        <v>87</v>
      </c>
      <c r="AO2872" t="s"/>
      <c r="AP2872" t="n">
        <v>108</v>
      </c>
      <c r="AQ2872" t="s">
        <v>88</v>
      </c>
      <c r="AR2872" t="s">
        <v>156</v>
      </c>
      <c r="AS2872" t="s"/>
      <c r="AT2872" t="s">
        <v>90</v>
      </c>
      <c r="AU2872" t="s"/>
      <c r="AV2872" t="s"/>
      <c r="AW2872" t="s"/>
      <c r="AX2872" t="s"/>
      <c r="AY2872" t="n">
        <v>2640986</v>
      </c>
      <c r="AZ2872" t="s">
        <v>1009</v>
      </c>
      <c r="BA2872" t="s"/>
      <c r="BB2872" t="n">
        <v>102380</v>
      </c>
      <c r="BC2872" t="n">
        <v>10.01596</v>
      </c>
      <c r="BD2872" t="n">
        <v>53.546125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92</v>
      </c>
    </row>
    <row r="2873" spans="1:70">
      <c r="A2873" t="s">
        <v>97</v>
      </c>
      <c r="B2873" t="s">
        <v>71</v>
      </c>
      <c r="C2873" t="s">
        <v>98</v>
      </c>
      <c r="D2873" t="n">
        <v>2</v>
      </c>
      <c r="E2873" t="s">
        <v>1008</v>
      </c>
      <c r="F2873" t="n">
        <v>2028104</v>
      </c>
      <c r="G2873" t="s">
        <v>74</v>
      </c>
      <c r="H2873" t="s">
        <v>75</v>
      </c>
      <c r="I2873" t="s"/>
      <c r="J2873" t="s">
        <v>74</v>
      </c>
      <c r="K2873" t="n">
        <v>280</v>
      </c>
      <c r="L2873" t="s">
        <v>76</v>
      </c>
      <c r="M2873" t="s"/>
      <c r="N2873" t="s">
        <v>1015</v>
      </c>
      <c r="O2873" t="s">
        <v>78</v>
      </c>
      <c r="P2873" t="s">
        <v>1008</v>
      </c>
      <c r="Q2873" t="s"/>
      <c r="R2873" t="s">
        <v>80</v>
      </c>
      <c r="S2873" t="s">
        <v>795</v>
      </c>
      <c r="T2873" t="s">
        <v>82</v>
      </c>
      <c r="U2873" t="s"/>
      <c r="V2873" t="s">
        <v>83</v>
      </c>
      <c r="W2873" t="s">
        <v>84</v>
      </c>
      <c r="X2873" t="s"/>
      <c r="Y2873" t="s">
        <v>85</v>
      </c>
      <c r="Z2873">
        <f>HYPERLINK("https://hotelmonitor-cachepage.eclerx.com/savepage/tk_15439017513105977_sr_2151.html","info")</f>
        <v/>
      </c>
      <c r="AA2873" t="n">
        <v>174753</v>
      </c>
      <c r="AB2873" t="s"/>
      <c r="AC2873" t="s"/>
      <c r="AD2873" t="s">
        <v>86</v>
      </c>
      <c r="AE2873" t="s"/>
      <c r="AF2873" t="s"/>
      <c r="AG2873" t="s"/>
      <c r="AH2873" t="s"/>
      <c r="AI2873" t="s"/>
      <c r="AJ2873" t="s"/>
      <c r="AK2873" t="s">
        <v>87</v>
      </c>
      <c r="AL2873" t="s"/>
      <c r="AM2873" t="s"/>
      <c r="AN2873" t="s">
        <v>87</v>
      </c>
      <c r="AO2873" t="s"/>
      <c r="AP2873" t="n">
        <v>108</v>
      </c>
      <c r="AQ2873" t="s">
        <v>88</v>
      </c>
      <c r="AR2873" t="s">
        <v>156</v>
      </c>
      <c r="AS2873" t="s"/>
      <c r="AT2873" t="s">
        <v>90</v>
      </c>
      <c r="AU2873" t="s"/>
      <c r="AV2873" t="s"/>
      <c r="AW2873" t="s"/>
      <c r="AX2873" t="s"/>
      <c r="AY2873" t="n">
        <v>2640986</v>
      </c>
      <c r="AZ2873" t="s">
        <v>1009</v>
      </c>
      <c r="BA2873" t="s"/>
      <c r="BB2873" t="n">
        <v>102380</v>
      </c>
      <c r="BC2873" t="n">
        <v>10.01596</v>
      </c>
      <c r="BD2873" t="n">
        <v>53.546125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92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831</v>
      </c>
      <c r="F2874" t="n">
        <v>2028123</v>
      </c>
      <c r="G2874" t="s">
        <v>74</v>
      </c>
      <c r="H2874" t="s">
        <v>75</v>
      </c>
      <c r="I2874" t="s"/>
      <c r="J2874" t="s">
        <v>74</v>
      </c>
      <c r="K2874" t="n">
        <v>243</v>
      </c>
      <c r="L2874" t="s">
        <v>76</v>
      </c>
      <c r="M2874" t="s"/>
      <c r="N2874" t="s">
        <v>399</v>
      </c>
      <c r="O2874" t="s">
        <v>78</v>
      </c>
      <c r="P2874" t="s">
        <v>831</v>
      </c>
      <c r="Q2874" t="s"/>
      <c r="R2874" t="s">
        <v>80</v>
      </c>
      <c r="S2874" t="s">
        <v>334</v>
      </c>
      <c r="T2874" t="s">
        <v>82</v>
      </c>
      <c r="U2874" t="s"/>
      <c r="V2874" t="s">
        <v>83</v>
      </c>
      <c r="W2874" t="s">
        <v>94</v>
      </c>
      <c r="X2874" t="s"/>
      <c r="Y2874" t="s">
        <v>85</v>
      </c>
      <c r="Z2874">
        <f>HYPERLINK("https://hotelmonitor-cachepage.eclerx.com/savepage/tk_15439115534738088_sr_2152.html","info")</f>
        <v/>
      </c>
      <c r="AA2874" t="n">
        <v>302990</v>
      </c>
      <c r="AB2874" t="s"/>
      <c r="AC2874" t="s"/>
      <c r="AD2874" t="s">
        <v>86</v>
      </c>
      <c r="AE2874" t="s"/>
      <c r="AF2874" t="s"/>
      <c r="AG2874" t="s"/>
      <c r="AH2874" t="s"/>
      <c r="AI2874" t="s"/>
      <c r="AJ2874" t="s"/>
      <c r="AK2874" t="s">
        <v>87</v>
      </c>
      <c r="AL2874" t="s"/>
      <c r="AM2874" t="s"/>
      <c r="AN2874" t="s">
        <v>87</v>
      </c>
      <c r="AO2874" t="s"/>
      <c r="AP2874" t="n">
        <v>45</v>
      </c>
      <c r="AQ2874" t="s">
        <v>88</v>
      </c>
      <c r="AR2874" t="s">
        <v>110</v>
      </c>
      <c r="AS2874" t="s"/>
      <c r="AT2874" t="s">
        <v>90</v>
      </c>
      <c r="AU2874" t="s"/>
      <c r="AV2874" t="s"/>
      <c r="AW2874" t="s"/>
      <c r="AX2874" t="s"/>
      <c r="AY2874" t="n">
        <v>2311923</v>
      </c>
      <c r="AZ2874" t="s">
        <v>832</v>
      </c>
      <c r="BA2874" t="s"/>
      <c r="BB2874" t="n">
        <v>27821</v>
      </c>
      <c r="BC2874" t="n">
        <v>9.8441764712334</v>
      </c>
      <c r="BD2874" t="n">
        <v>53.550394120859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92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831</v>
      </c>
      <c r="F2875" t="n">
        <v>2028123</v>
      </c>
      <c r="G2875" t="s">
        <v>74</v>
      </c>
      <c r="H2875" t="s">
        <v>75</v>
      </c>
      <c r="I2875" t="s"/>
      <c r="J2875" t="s">
        <v>74</v>
      </c>
      <c r="K2875" t="n">
        <v>247</v>
      </c>
      <c r="L2875" t="s">
        <v>76</v>
      </c>
      <c r="M2875" t="s"/>
      <c r="N2875" t="s">
        <v>789</v>
      </c>
      <c r="O2875" t="s">
        <v>78</v>
      </c>
      <c r="P2875" t="s">
        <v>831</v>
      </c>
      <c r="Q2875" t="s"/>
      <c r="R2875" t="s">
        <v>80</v>
      </c>
      <c r="S2875" t="s">
        <v>904</v>
      </c>
      <c r="T2875" t="s">
        <v>82</v>
      </c>
      <c r="U2875" t="s"/>
      <c r="V2875" t="s">
        <v>83</v>
      </c>
      <c r="W2875" t="s">
        <v>94</v>
      </c>
      <c r="X2875" t="s"/>
      <c r="Y2875" t="s">
        <v>85</v>
      </c>
      <c r="Z2875">
        <f>HYPERLINK("https://hotelmonitor-cachepage.eclerx.com/savepage/tk_15439115534738088_sr_2152.html","info")</f>
        <v/>
      </c>
      <c r="AA2875" t="n">
        <v>302990</v>
      </c>
      <c r="AB2875" t="s"/>
      <c r="AC2875" t="s"/>
      <c r="AD2875" t="s">
        <v>86</v>
      </c>
      <c r="AE2875" t="s"/>
      <c r="AF2875" t="s"/>
      <c r="AG2875" t="s"/>
      <c r="AH2875" t="s"/>
      <c r="AI2875" t="s"/>
      <c r="AJ2875" t="s"/>
      <c r="AK2875" t="s">
        <v>87</v>
      </c>
      <c r="AL2875" t="s"/>
      <c r="AM2875" t="s"/>
      <c r="AN2875" t="s">
        <v>87</v>
      </c>
      <c r="AO2875" t="s"/>
      <c r="AP2875" t="n">
        <v>45</v>
      </c>
      <c r="AQ2875" t="s">
        <v>88</v>
      </c>
      <c r="AR2875" t="s">
        <v>121</v>
      </c>
      <c r="AS2875" t="s"/>
      <c r="AT2875" t="s">
        <v>90</v>
      </c>
      <c r="AU2875" t="s"/>
      <c r="AV2875" t="s"/>
      <c r="AW2875" t="s"/>
      <c r="AX2875" t="s"/>
      <c r="AY2875" t="n">
        <v>2311923</v>
      </c>
      <c r="AZ2875" t="s">
        <v>832</v>
      </c>
      <c r="BA2875" t="s"/>
      <c r="BB2875" t="n">
        <v>27821</v>
      </c>
      <c r="BC2875" t="n">
        <v>9.8441764712334</v>
      </c>
      <c r="BD2875" t="n">
        <v>53.550394120859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92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831</v>
      </c>
      <c r="F2876" t="n">
        <v>2028123</v>
      </c>
      <c r="G2876" t="s">
        <v>74</v>
      </c>
      <c r="H2876" t="s">
        <v>75</v>
      </c>
      <c r="I2876" t="s"/>
      <c r="J2876" t="s">
        <v>74</v>
      </c>
      <c r="K2876" t="n">
        <v>247</v>
      </c>
      <c r="L2876" t="s">
        <v>76</v>
      </c>
      <c r="M2876" t="s"/>
      <c r="N2876" t="s">
        <v>198</v>
      </c>
      <c r="O2876" t="s">
        <v>78</v>
      </c>
      <c r="P2876" t="s">
        <v>831</v>
      </c>
      <c r="Q2876" t="s"/>
      <c r="R2876" t="s">
        <v>80</v>
      </c>
      <c r="S2876" t="s">
        <v>904</v>
      </c>
      <c r="T2876" t="s">
        <v>82</v>
      </c>
      <c r="U2876" t="s"/>
      <c r="V2876" t="s">
        <v>83</v>
      </c>
      <c r="W2876" t="s">
        <v>94</v>
      </c>
      <c r="X2876" t="s"/>
      <c r="Y2876" t="s">
        <v>85</v>
      </c>
      <c r="Z2876">
        <f>HYPERLINK("https://hotelmonitor-cachepage.eclerx.com/savepage/tk_15439115534738088_sr_2152.html","info")</f>
        <v/>
      </c>
      <c r="AA2876" t="n">
        <v>302990</v>
      </c>
      <c r="AB2876" t="s"/>
      <c r="AC2876" t="s"/>
      <c r="AD2876" t="s">
        <v>86</v>
      </c>
      <c r="AE2876" t="s"/>
      <c r="AF2876" t="s"/>
      <c r="AG2876" t="s"/>
      <c r="AH2876" t="s"/>
      <c r="AI2876" t="s"/>
      <c r="AJ2876" t="s"/>
      <c r="AK2876" t="s">
        <v>87</v>
      </c>
      <c r="AL2876" t="s"/>
      <c r="AM2876" t="s"/>
      <c r="AN2876" t="s">
        <v>87</v>
      </c>
      <c r="AO2876" t="s"/>
      <c r="AP2876" t="n">
        <v>45</v>
      </c>
      <c r="AQ2876" t="s">
        <v>88</v>
      </c>
      <c r="AR2876" t="s">
        <v>119</v>
      </c>
      <c r="AS2876" t="s"/>
      <c r="AT2876" t="s">
        <v>90</v>
      </c>
      <c r="AU2876" t="s"/>
      <c r="AV2876" t="s"/>
      <c r="AW2876" t="s"/>
      <c r="AX2876" t="s"/>
      <c r="AY2876" t="n">
        <v>2311923</v>
      </c>
      <c r="AZ2876" t="s">
        <v>832</v>
      </c>
      <c r="BA2876" t="s"/>
      <c r="BB2876" t="n">
        <v>27821</v>
      </c>
      <c r="BC2876" t="n">
        <v>9.8441764712334</v>
      </c>
      <c r="BD2876" t="n">
        <v>53.550394120859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92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831</v>
      </c>
      <c r="F2877" t="n">
        <v>2028123</v>
      </c>
      <c r="G2877" t="s">
        <v>74</v>
      </c>
      <c r="H2877" t="s">
        <v>75</v>
      </c>
      <c r="I2877" t="s"/>
      <c r="J2877" t="s">
        <v>74</v>
      </c>
      <c r="K2877" t="n">
        <v>247</v>
      </c>
      <c r="L2877" t="s">
        <v>76</v>
      </c>
      <c r="M2877" t="s"/>
      <c r="N2877" t="s">
        <v>198</v>
      </c>
      <c r="O2877" t="s">
        <v>78</v>
      </c>
      <c r="P2877" t="s">
        <v>831</v>
      </c>
      <c r="Q2877" t="s"/>
      <c r="R2877" t="s">
        <v>80</v>
      </c>
      <c r="S2877" t="s">
        <v>904</v>
      </c>
      <c r="T2877" t="s">
        <v>82</v>
      </c>
      <c r="U2877" t="s"/>
      <c r="V2877" t="s">
        <v>83</v>
      </c>
      <c r="W2877" t="s">
        <v>94</v>
      </c>
      <c r="X2877" t="s"/>
      <c r="Y2877" t="s">
        <v>85</v>
      </c>
      <c r="Z2877">
        <f>HYPERLINK("https://hotelmonitor-cachepage.eclerx.com/savepage/tk_15439115534738088_sr_2152.html","info")</f>
        <v/>
      </c>
      <c r="AA2877" t="n">
        <v>302990</v>
      </c>
      <c r="AB2877" t="s"/>
      <c r="AC2877" t="s"/>
      <c r="AD2877" t="s">
        <v>86</v>
      </c>
      <c r="AE2877" t="s"/>
      <c r="AF2877" t="s"/>
      <c r="AG2877" t="s"/>
      <c r="AH2877" t="s"/>
      <c r="AI2877" t="s"/>
      <c r="AJ2877" t="s"/>
      <c r="AK2877" t="s">
        <v>87</v>
      </c>
      <c r="AL2877" t="s"/>
      <c r="AM2877" t="s"/>
      <c r="AN2877" t="s">
        <v>87</v>
      </c>
      <c r="AO2877" t="s"/>
      <c r="AP2877" t="n">
        <v>45</v>
      </c>
      <c r="AQ2877" t="s">
        <v>88</v>
      </c>
      <c r="AR2877" t="s">
        <v>140</v>
      </c>
      <c r="AS2877" t="s"/>
      <c r="AT2877" t="s">
        <v>90</v>
      </c>
      <c r="AU2877" t="s"/>
      <c r="AV2877" t="s"/>
      <c r="AW2877" t="s"/>
      <c r="AX2877" t="s"/>
      <c r="AY2877" t="n">
        <v>2311923</v>
      </c>
      <c r="AZ2877" t="s">
        <v>832</v>
      </c>
      <c r="BA2877" t="s"/>
      <c r="BB2877" t="n">
        <v>27821</v>
      </c>
      <c r="BC2877" t="n">
        <v>9.8441764712334</v>
      </c>
      <c r="BD2877" t="n">
        <v>53.550394120859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92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831</v>
      </c>
      <c r="F2878" t="n">
        <v>2028123</v>
      </c>
      <c r="G2878" t="s">
        <v>74</v>
      </c>
      <c r="H2878" t="s">
        <v>75</v>
      </c>
      <c r="I2878" t="s"/>
      <c r="J2878" t="s">
        <v>74</v>
      </c>
      <c r="K2878" t="n">
        <v>254</v>
      </c>
      <c r="L2878" t="s">
        <v>76</v>
      </c>
      <c r="M2878" t="s"/>
      <c r="N2878" t="s">
        <v>399</v>
      </c>
      <c r="O2878" t="s">
        <v>78</v>
      </c>
      <c r="P2878" t="s">
        <v>831</v>
      </c>
      <c r="Q2878" t="s"/>
      <c r="R2878" t="s">
        <v>80</v>
      </c>
      <c r="S2878" t="s">
        <v>821</v>
      </c>
      <c r="T2878" t="s">
        <v>82</v>
      </c>
      <c r="U2878" t="s"/>
      <c r="V2878" t="s">
        <v>83</v>
      </c>
      <c r="W2878" t="s">
        <v>94</v>
      </c>
      <c r="X2878" t="s"/>
      <c r="Y2878" t="s">
        <v>85</v>
      </c>
      <c r="Z2878">
        <f>HYPERLINK("https://hotelmonitor-cachepage.eclerx.com/savepage/tk_15439115534738088_sr_2152.html","info")</f>
        <v/>
      </c>
      <c r="AA2878" t="n">
        <v>302990</v>
      </c>
      <c r="AB2878" t="s"/>
      <c r="AC2878" t="s"/>
      <c r="AD2878" t="s">
        <v>86</v>
      </c>
      <c r="AE2878" t="s"/>
      <c r="AF2878" t="s"/>
      <c r="AG2878" t="s"/>
      <c r="AH2878" t="s"/>
      <c r="AI2878" t="s"/>
      <c r="AJ2878" t="s"/>
      <c r="AK2878" t="s">
        <v>87</v>
      </c>
      <c r="AL2878" t="s"/>
      <c r="AM2878" t="s"/>
      <c r="AN2878" t="s">
        <v>87</v>
      </c>
      <c r="AO2878" t="s"/>
      <c r="AP2878" t="n">
        <v>45</v>
      </c>
      <c r="AQ2878" t="s">
        <v>88</v>
      </c>
      <c r="AR2878" t="s">
        <v>189</v>
      </c>
      <c r="AS2878" t="s"/>
      <c r="AT2878" t="s">
        <v>90</v>
      </c>
      <c r="AU2878" t="s"/>
      <c r="AV2878" t="s"/>
      <c r="AW2878" t="s"/>
      <c r="AX2878" t="s"/>
      <c r="AY2878" t="n">
        <v>2311923</v>
      </c>
      <c r="AZ2878" t="s">
        <v>832</v>
      </c>
      <c r="BA2878" t="s"/>
      <c r="BB2878" t="n">
        <v>27821</v>
      </c>
      <c r="BC2878" t="n">
        <v>9.8441764712334</v>
      </c>
      <c r="BD2878" t="n">
        <v>53.550394120859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92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831</v>
      </c>
      <c r="F2879" t="n">
        <v>2028123</v>
      </c>
      <c r="G2879" t="s">
        <v>74</v>
      </c>
      <c r="H2879" t="s">
        <v>75</v>
      </c>
      <c r="I2879" t="s"/>
      <c r="J2879" t="s">
        <v>74</v>
      </c>
      <c r="K2879" t="n">
        <v>256</v>
      </c>
      <c r="L2879" t="s">
        <v>76</v>
      </c>
      <c r="M2879" t="s"/>
      <c r="N2879" t="s">
        <v>203</v>
      </c>
      <c r="O2879" t="s">
        <v>78</v>
      </c>
      <c r="P2879" t="s">
        <v>831</v>
      </c>
      <c r="Q2879" t="s"/>
      <c r="R2879" t="s">
        <v>80</v>
      </c>
      <c r="S2879" t="s">
        <v>336</v>
      </c>
      <c r="T2879" t="s">
        <v>82</v>
      </c>
      <c r="U2879" t="s"/>
      <c r="V2879" t="s">
        <v>83</v>
      </c>
      <c r="W2879" t="s">
        <v>94</v>
      </c>
      <c r="X2879" t="s"/>
      <c r="Y2879" t="s">
        <v>85</v>
      </c>
      <c r="Z2879">
        <f>HYPERLINK("https://hotelmonitor-cachepage.eclerx.com/savepage/tk_15439115534738088_sr_2152.html","info")</f>
        <v/>
      </c>
      <c r="AA2879" t="n">
        <v>302990</v>
      </c>
      <c r="AB2879" t="s"/>
      <c r="AC2879" t="s"/>
      <c r="AD2879" t="s">
        <v>86</v>
      </c>
      <c r="AE2879" t="s"/>
      <c r="AF2879" t="s"/>
      <c r="AG2879" t="s"/>
      <c r="AH2879" t="s"/>
      <c r="AI2879" t="s"/>
      <c r="AJ2879" t="s"/>
      <c r="AK2879" t="s">
        <v>87</v>
      </c>
      <c r="AL2879" t="s"/>
      <c r="AM2879" t="s"/>
      <c r="AN2879" t="s">
        <v>87</v>
      </c>
      <c r="AO2879" t="s"/>
      <c r="AP2879" t="n">
        <v>45</v>
      </c>
      <c r="AQ2879" t="s">
        <v>88</v>
      </c>
      <c r="AR2879" t="s">
        <v>89</v>
      </c>
      <c r="AS2879" t="s"/>
      <c r="AT2879" t="s">
        <v>90</v>
      </c>
      <c r="AU2879" t="s"/>
      <c r="AV2879" t="s"/>
      <c r="AW2879" t="s"/>
      <c r="AX2879" t="s"/>
      <c r="AY2879" t="n">
        <v>2311923</v>
      </c>
      <c r="AZ2879" t="s">
        <v>832</v>
      </c>
      <c r="BA2879" t="s"/>
      <c r="BB2879" t="n">
        <v>27821</v>
      </c>
      <c r="BC2879" t="n">
        <v>9.8441764712334</v>
      </c>
      <c r="BD2879" t="n">
        <v>53.550394120859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92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831</v>
      </c>
      <c r="F2880" t="n">
        <v>2028123</v>
      </c>
      <c r="G2880" t="s">
        <v>74</v>
      </c>
      <c r="H2880" t="s">
        <v>75</v>
      </c>
      <c r="I2880" t="s"/>
      <c r="J2880" t="s">
        <v>74</v>
      </c>
      <c r="K2880" t="n">
        <v>288</v>
      </c>
      <c r="L2880" t="s">
        <v>76</v>
      </c>
      <c r="M2880" t="s"/>
      <c r="N2880" t="s">
        <v>834</v>
      </c>
      <c r="O2880" t="s">
        <v>78</v>
      </c>
      <c r="P2880" t="s">
        <v>831</v>
      </c>
      <c r="Q2880" t="s"/>
      <c r="R2880" t="s">
        <v>80</v>
      </c>
      <c r="S2880" t="s">
        <v>1093</v>
      </c>
      <c r="T2880" t="s">
        <v>82</v>
      </c>
      <c r="U2880" t="s"/>
      <c r="V2880" t="s">
        <v>83</v>
      </c>
      <c r="W2880" t="s">
        <v>94</v>
      </c>
      <c r="X2880" t="s"/>
      <c r="Y2880" t="s">
        <v>85</v>
      </c>
      <c r="Z2880">
        <f>HYPERLINK("https://hotelmonitor-cachepage.eclerx.com/savepage/tk_15439115534738088_sr_2152.html","info")</f>
        <v/>
      </c>
      <c r="AA2880" t="n">
        <v>302990</v>
      </c>
      <c r="AB2880" t="s"/>
      <c r="AC2880" t="s"/>
      <c r="AD2880" t="s">
        <v>86</v>
      </c>
      <c r="AE2880" t="s"/>
      <c r="AF2880" t="s"/>
      <c r="AG2880" t="s"/>
      <c r="AH2880" t="s"/>
      <c r="AI2880" t="s"/>
      <c r="AJ2880" t="s"/>
      <c r="AK2880" t="s">
        <v>87</v>
      </c>
      <c r="AL2880" t="s"/>
      <c r="AM2880" t="s"/>
      <c r="AN2880" t="s">
        <v>87</v>
      </c>
      <c r="AO2880" t="s"/>
      <c r="AP2880" t="n">
        <v>45</v>
      </c>
      <c r="AQ2880" t="s">
        <v>88</v>
      </c>
      <c r="AR2880" t="s">
        <v>121</v>
      </c>
      <c r="AS2880" t="s"/>
      <c r="AT2880" t="s">
        <v>90</v>
      </c>
      <c r="AU2880" t="s"/>
      <c r="AV2880" t="s"/>
      <c r="AW2880" t="s"/>
      <c r="AX2880" t="s"/>
      <c r="AY2880" t="n">
        <v>2311923</v>
      </c>
      <c r="AZ2880" t="s">
        <v>832</v>
      </c>
      <c r="BA2880" t="s"/>
      <c r="BB2880" t="n">
        <v>27821</v>
      </c>
      <c r="BC2880" t="n">
        <v>9.8441764712334</v>
      </c>
      <c r="BD2880" t="n">
        <v>53.550394120859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92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831</v>
      </c>
      <c r="F2881" t="n">
        <v>2028123</v>
      </c>
      <c r="G2881" t="s">
        <v>74</v>
      </c>
      <c r="H2881" t="s">
        <v>75</v>
      </c>
      <c r="I2881" t="s"/>
      <c r="J2881" t="s">
        <v>74</v>
      </c>
      <c r="K2881" t="n">
        <v>289</v>
      </c>
      <c r="L2881" t="s">
        <v>76</v>
      </c>
      <c r="M2881" t="s"/>
      <c r="N2881" t="s">
        <v>835</v>
      </c>
      <c r="O2881" t="s">
        <v>78</v>
      </c>
      <c r="P2881" t="s">
        <v>831</v>
      </c>
      <c r="Q2881" t="s"/>
      <c r="R2881" t="s">
        <v>80</v>
      </c>
      <c r="S2881" t="s">
        <v>926</v>
      </c>
      <c r="T2881" t="s">
        <v>82</v>
      </c>
      <c r="U2881" t="s"/>
      <c r="V2881" t="s">
        <v>83</v>
      </c>
      <c r="W2881" t="s">
        <v>94</v>
      </c>
      <c r="X2881" t="s"/>
      <c r="Y2881" t="s">
        <v>85</v>
      </c>
      <c r="Z2881">
        <f>HYPERLINK("https://hotelmonitor-cachepage.eclerx.com/savepage/tk_15439115534738088_sr_2152.html","info")</f>
        <v/>
      </c>
      <c r="AA2881" t="n">
        <v>302990</v>
      </c>
      <c r="AB2881" t="s"/>
      <c r="AC2881" t="s"/>
      <c r="AD2881" t="s">
        <v>86</v>
      </c>
      <c r="AE2881" t="s"/>
      <c r="AF2881" t="s"/>
      <c r="AG2881" t="s"/>
      <c r="AH2881" t="s"/>
      <c r="AI2881" t="s"/>
      <c r="AJ2881" t="s"/>
      <c r="AK2881" t="s">
        <v>87</v>
      </c>
      <c r="AL2881" t="s"/>
      <c r="AM2881" t="s"/>
      <c r="AN2881" t="s">
        <v>87</v>
      </c>
      <c r="AO2881" t="s"/>
      <c r="AP2881" t="n">
        <v>45</v>
      </c>
      <c r="AQ2881" t="s">
        <v>88</v>
      </c>
      <c r="AR2881" t="s">
        <v>119</v>
      </c>
      <c r="AS2881" t="s"/>
      <c r="AT2881" t="s">
        <v>90</v>
      </c>
      <c r="AU2881" t="s"/>
      <c r="AV2881" t="s"/>
      <c r="AW2881" t="s"/>
      <c r="AX2881" t="s"/>
      <c r="AY2881" t="n">
        <v>2311923</v>
      </c>
      <c r="AZ2881" t="s">
        <v>832</v>
      </c>
      <c r="BA2881" t="s"/>
      <c r="BB2881" t="n">
        <v>27821</v>
      </c>
      <c r="BC2881" t="n">
        <v>9.8441764712334</v>
      </c>
      <c r="BD2881" t="n">
        <v>53.550394120859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92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831</v>
      </c>
      <c r="F2882" t="n">
        <v>2028123</v>
      </c>
      <c r="G2882" t="s">
        <v>74</v>
      </c>
      <c r="H2882" t="s">
        <v>75</v>
      </c>
      <c r="I2882" t="s"/>
      <c r="J2882" t="s">
        <v>74</v>
      </c>
      <c r="K2882" t="n">
        <v>289</v>
      </c>
      <c r="L2882" t="s">
        <v>76</v>
      </c>
      <c r="M2882" t="s"/>
      <c r="N2882" t="s">
        <v>835</v>
      </c>
      <c r="O2882" t="s">
        <v>78</v>
      </c>
      <c r="P2882" t="s">
        <v>831</v>
      </c>
      <c r="Q2882" t="s"/>
      <c r="R2882" t="s">
        <v>80</v>
      </c>
      <c r="S2882" t="s">
        <v>926</v>
      </c>
      <c r="T2882" t="s">
        <v>82</v>
      </c>
      <c r="U2882" t="s"/>
      <c r="V2882" t="s">
        <v>83</v>
      </c>
      <c r="W2882" t="s">
        <v>94</v>
      </c>
      <c r="X2882" t="s"/>
      <c r="Y2882" t="s">
        <v>85</v>
      </c>
      <c r="Z2882">
        <f>HYPERLINK("https://hotelmonitor-cachepage.eclerx.com/savepage/tk_15439115534738088_sr_2152.html","info")</f>
        <v/>
      </c>
      <c r="AA2882" t="n">
        <v>302990</v>
      </c>
      <c r="AB2882" t="s"/>
      <c r="AC2882" t="s"/>
      <c r="AD2882" t="s">
        <v>86</v>
      </c>
      <c r="AE2882" t="s"/>
      <c r="AF2882" t="s"/>
      <c r="AG2882" t="s"/>
      <c r="AH2882" t="s"/>
      <c r="AI2882" t="s"/>
      <c r="AJ2882" t="s"/>
      <c r="AK2882" t="s">
        <v>87</v>
      </c>
      <c r="AL2882" t="s"/>
      <c r="AM2882" t="s"/>
      <c r="AN2882" t="s">
        <v>87</v>
      </c>
      <c r="AO2882" t="s"/>
      <c r="AP2882" t="n">
        <v>45</v>
      </c>
      <c r="AQ2882" t="s">
        <v>88</v>
      </c>
      <c r="AR2882" t="s">
        <v>140</v>
      </c>
      <c r="AS2882" t="s"/>
      <c r="AT2882" t="s">
        <v>90</v>
      </c>
      <c r="AU2882" t="s"/>
      <c r="AV2882" t="s"/>
      <c r="AW2882" t="s"/>
      <c r="AX2882" t="s"/>
      <c r="AY2882" t="n">
        <v>2311923</v>
      </c>
      <c r="AZ2882" t="s">
        <v>832</v>
      </c>
      <c r="BA2882" t="s"/>
      <c r="BB2882" t="n">
        <v>27821</v>
      </c>
      <c r="BC2882" t="n">
        <v>9.8441764712334</v>
      </c>
      <c r="BD2882" t="n">
        <v>53.550394120859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92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831</v>
      </c>
      <c r="F2883" t="n">
        <v>2028123</v>
      </c>
      <c r="G2883" t="s">
        <v>74</v>
      </c>
      <c r="H2883" t="s">
        <v>75</v>
      </c>
      <c r="I2883" t="s"/>
      <c r="J2883" t="s">
        <v>74</v>
      </c>
      <c r="K2883" t="n">
        <v>298</v>
      </c>
      <c r="L2883" t="s">
        <v>76</v>
      </c>
      <c r="M2883" t="s"/>
      <c r="N2883" t="s">
        <v>790</v>
      </c>
      <c r="O2883" t="s">
        <v>78</v>
      </c>
      <c r="P2883" t="s">
        <v>831</v>
      </c>
      <c r="Q2883" t="s"/>
      <c r="R2883" t="s">
        <v>80</v>
      </c>
      <c r="S2883" t="s">
        <v>838</v>
      </c>
      <c r="T2883" t="s">
        <v>82</v>
      </c>
      <c r="U2883" t="s"/>
      <c r="V2883" t="s">
        <v>83</v>
      </c>
      <c r="W2883" t="s">
        <v>84</v>
      </c>
      <c r="X2883" t="s"/>
      <c r="Y2883" t="s">
        <v>85</v>
      </c>
      <c r="Z2883">
        <f>HYPERLINK("https://hotelmonitor-cachepage.eclerx.com/savepage/tk_15439115534738088_sr_2152.html","info")</f>
        <v/>
      </c>
      <c r="AA2883" t="n">
        <v>302990</v>
      </c>
      <c r="AB2883" t="s"/>
      <c r="AC2883" t="s"/>
      <c r="AD2883" t="s">
        <v>86</v>
      </c>
      <c r="AE2883" t="s"/>
      <c r="AF2883" t="s"/>
      <c r="AG2883" t="s"/>
      <c r="AH2883" t="s"/>
      <c r="AI2883" t="s"/>
      <c r="AJ2883" t="s"/>
      <c r="AK2883" t="s">
        <v>87</v>
      </c>
      <c r="AL2883" t="s"/>
      <c r="AM2883" t="s"/>
      <c r="AN2883" t="s">
        <v>87</v>
      </c>
      <c r="AO2883" t="s"/>
      <c r="AP2883" t="n">
        <v>45</v>
      </c>
      <c r="AQ2883" t="s">
        <v>88</v>
      </c>
      <c r="AR2883" t="s">
        <v>113</v>
      </c>
      <c r="AS2883" t="s"/>
      <c r="AT2883" t="s">
        <v>90</v>
      </c>
      <c r="AU2883" t="s"/>
      <c r="AV2883" t="s"/>
      <c r="AW2883" t="s"/>
      <c r="AX2883" t="s"/>
      <c r="AY2883" t="n">
        <v>2311923</v>
      </c>
      <c r="AZ2883" t="s">
        <v>832</v>
      </c>
      <c r="BA2883" t="s"/>
      <c r="BB2883" t="n">
        <v>27821</v>
      </c>
      <c r="BC2883" t="n">
        <v>9.8441764712334</v>
      </c>
      <c r="BD2883" t="n">
        <v>53.550394120859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92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831</v>
      </c>
      <c r="F2884" t="n">
        <v>2028123</v>
      </c>
      <c r="G2884" t="s">
        <v>74</v>
      </c>
      <c r="H2884" t="s">
        <v>75</v>
      </c>
      <c r="I2884" t="s"/>
      <c r="J2884" t="s">
        <v>74</v>
      </c>
      <c r="K2884" t="n">
        <v>299</v>
      </c>
      <c r="L2884" t="s">
        <v>76</v>
      </c>
      <c r="M2884" t="s"/>
      <c r="N2884" t="s">
        <v>837</v>
      </c>
      <c r="O2884" t="s">
        <v>78</v>
      </c>
      <c r="P2884" t="s">
        <v>831</v>
      </c>
      <c r="Q2884" t="s"/>
      <c r="R2884" t="s">
        <v>80</v>
      </c>
      <c r="S2884" t="s">
        <v>839</v>
      </c>
      <c r="T2884" t="s">
        <v>82</v>
      </c>
      <c r="U2884" t="s"/>
      <c r="V2884" t="s">
        <v>83</v>
      </c>
      <c r="W2884" t="s">
        <v>94</v>
      </c>
      <c r="X2884" t="s"/>
      <c r="Y2884" t="s">
        <v>85</v>
      </c>
      <c r="Z2884">
        <f>HYPERLINK("https://hotelmonitor-cachepage.eclerx.com/savepage/tk_15439115534738088_sr_2152.html","info")</f>
        <v/>
      </c>
      <c r="AA2884" t="n">
        <v>302990</v>
      </c>
      <c r="AB2884" t="s"/>
      <c r="AC2884" t="s"/>
      <c r="AD2884" t="s">
        <v>86</v>
      </c>
      <c r="AE2884" t="s"/>
      <c r="AF2884" t="s"/>
      <c r="AG2884" t="s"/>
      <c r="AH2884" t="s"/>
      <c r="AI2884" t="s"/>
      <c r="AJ2884" t="s"/>
      <c r="AK2884" t="s">
        <v>87</v>
      </c>
      <c r="AL2884" t="s"/>
      <c r="AM2884" t="s"/>
      <c r="AN2884" t="s">
        <v>87</v>
      </c>
      <c r="AO2884" t="s"/>
      <c r="AP2884" t="n">
        <v>45</v>
      </c>
      <c r="AQ2884" t="s">
        <v>88</v>
      </c>
      <c r="AR2884" t="s">
        <v>89</v>
      </c>
      <c r="AS2884" t="s"/>
      <c r="AT2884" t="s">
        <v>90</v>
      </c>
      <c r="AU2884" t="s"/>
      <c r="AV2884" t="s"/>
      <c r="AW2884" t="s"/>
      <c r="AX2884" t="s"/>
      <c r="AY2884" t="n">
        <v>2311923</v>
      </c>
      <c r="AZ2884" t="s">
        <v>832</v>
      </c>
      <c r="BA2884" t="s"/>
      <c r="BB2884" t="n">
        <v>27821</v>
      </c>
      <c r="BC2884" t="n">
        <v>9.8441764712334</v>
      </c>
      <c r="BD2884" t="n">
        <v>53.550394120859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92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831</v>
      </c>
      <c r="F2885" t="n">
        <v>2028123</v>
      </c>
      <c r="G2885" t="s">
        <v>74</v>
      </c>
      <c r="H2885" t="s">
        <v>75</v>
      </c>
      <c r="I2885" t="s"/>
      <c r="J2885" t="s">
        <v>74</v>
      </c>
      <c r="K2885" t="n">
        <v>315</v>
      </c>
      <c r="L2885" t="s">
        <v>76</v>
      </c>
      <c r="M2885" t="s"/>
      <c r="N2885" t="s">
        <v>399</v>
      </c>
      <c r="O2885" t="s">
        <v>78</v>
      </c>
      <c r="P2885" t="s">
        <v>831</v>
      </c>
      <c r="Q2885" t="s"/>
      <c r="R2885" t="s">
        <v>80</v>
      </c>
      <c r="S2885" t="s">
        <v>842</v>
      </c>
      <c r="T2885" t="s">
        <v>82</v>
      </c>
      <c r="U2885" t="s"/>
      <c r="V2885" t="s">
        <v>83</v>
      </c>
      <c r="W2885" t="s">
        <v>84</v>
      </c>
      <c r="X2885" t="s"/>
      <c r="Y2885" t="s">
        <v>85</v>
      </c>
      <c r="Z2885">
        <f>HYPERLINK("https://hotelmonitor-cachepage.eclerx.com/savepage/tk_15439115534738088_sr_2152.html","info")</f>
        <v/>
      </c>
      <c r="AA2885" t="n">
        <v>302990</v>
      </c>
      <c r="AB2885" t="s"/>
      <c r="AC2885" t="s"/>
      <c r="AD2885" t="s">
        <v>86</v>
      </c>
      <c r="AE2885" t="s"/>
      <c r="AF2885" t="s"/>
      <c r="AG2885" t="s"/>
      <c r="AH2885" t="s"/>
      <c r="AI2885" t="s"/>
      <c r="AJ2885" t="s"/>
      <c r="AK2885" t="s">
        <v>87</v>
      </c>
      <c r="AL2885" t="s"/>
      <c r="AM2885" t="s"/>
      <c r="AN2885" t="s">
        <v>87</v>
      </c>
      <c r="AO2885" t="s"/>
      <c r="AP2885" t="n">
        <v>45</v>
      </c>
      <c r="AQ2885" t="s">
        <v>88</v>
      </c>
      <c r="AR2885" t="s">
        <v>110</v>
      </c>
      <c r="AS2885" t="s"/>
      <c r="AT2885" t="s">
        <v>90</v>
      </c>
      <c r="AU2885" t="s"/>
      <c r="AV2885" t="s"/>
      <c r="AW2885" t="s"/>
      <c r="AX2885" t="s"/>
      <c r="AY2885" t="n">
        <v>2311923</v>
      </c>
      <c r="AZ2885" t="s">
        <v>832</v>
      </c>
      <c r="BA2885" t="s"/>
      <c r="BB2885" t="n">
        <v>27821</v>
      </c>
      <c r="BC2885" t="n">
        <v>9.8441764712334</v>
      </c>
      <c r="BD2885" t="n">
        <v>53.550394120859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92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831</v>
      </c>
      <c r="F2886" t="n">
        <v>2028123</v>
      </c>
      <c r="G2886" t="s">
        <v>74</v>
      </c>
      <c r="H2886" t="s">
        <v>75</v>
      </c>
      <c r="I2886" t="s"/>
      <c r="J2886" t="s">
        <v>74</v>
      </c>
      <c r="K2886" t="n">
        <v>319</v>
      </c>
      <c r="L2886" t="s">
        <v>76</v>
      </c>
      <c r="M2886" t="s"/>
      <c r="N2886" t="s">
        <v>789</v>
      </c>
      <c r="O2886" t="s">
        <v>78</v>
      </c>
      <c r="P2886" t="s">
        <v>831</v>
      </c>
      <c r="Q2886" t="s"/>
      <c r="R2886" t="s">
        <v>80</v>
      </c>
      <c r="S2886" t="s">
        <v>1094</v>
      </c>
      <c r="T2886" t="s">
        <v>82</v>
      </c>
      <c r="U2886" t="s"/>
      <c r="V2886" t="s">
        <v>83</v>
      </c>
      <c r="W2886" t="s">
        <v>84</v>
      </c>
      <c r="X2886" t="s"/>
      <c r="Y2886" t="s">
        <v>85</v>
      </c>
      <c r="Z2886">
        <f>HYPERLINK("https://hotelmonitor-cachepage.eclerx.com/savepage/tk_15439115534738088_sr_2152.html","info")</f>
        <v/>
      </c>
      <c r="AA2886" t="n">
        <v>302990</v>
      </c>
      <c r="AB2886" t="s"/>
      <c r="AC2886" t="s"/>
      <c r="AD2886" t="s">
        <v>86</v>
      </c>
      <c r="AE2886" t="s"/>
      <c r="AF2886" t="s"/>
      <c r="AG2886" t="s"/>
      <c r="AH2886" t="s"/>
      <c r="AI2886" t="s"/>
      <c r="AJ2886" t="s"/>
      <c r="AK2886" t="s">
        <v>87</v>
      </c>
      <c r="AL2886" t="s"/>
      <c r="AM2886" t="s"/>
      <c r="AN2886" t="s">
        <v>87</v>
      </c>
      <c r="AO2886" t="s"/>
      <c r="AP2886" t="n">
        <v>45</v>
      </c>
      <c r="AQ2886" t="s">
        <v>88</v>
      </c>
      <c r="AR2886" t="s">
        <v>121</v>
      </c>
      <c r="AS2886" t="s"/>
      <c r="AT2886" t="s">
        <v>90</v>
      </c>
      <c r="AU2886" t="s"/>
      <c r="AV2886" t="s"/>
      <c r="AW2886" t="s"/>
      <c r="AX2886" t="s"/>
      <c r="AY2886" t="n">
        <v>2311923</v>
      </c>
      <c r="AZ2886" t="s">
        <v>832</v>
      </c>
      <c r="BA2886" t="s"/>
      <c r="BB2886" t="n">
        <v>27821</v>
      </c>
      <c r="BC2886" t="n">
        <v>9.8441764712334</v>
      </c>
      <c r="BD2886" t="n">
        <v>53.550394120859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92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831</v>
      </c>
      <c r="F2887" t="n">
        <v>2028123</v>
      </c>
      <c r="G2887" t="s">
        <v>74</v>
      </c>
      <c r="H2887" t="s">
        <v>75</v>
      </c>
      <c r="I2887" t="s"/>
      <c r="J2887" t="s">
        <v>74</v>
      </c>
      <c r="K2887" t="n">
        <v>320</v>
      </c>
      <c r="L2887" t="s">
        <v>76</v>
      </c>
      <c r="M2887" t="s"/>
      <c r="N2887" t="s">
        <v>198</v>
      </c>
      <c r="O2887" t="s">
        <v>78</v>
      </c>
      <c r="P2887" t="s">
        <v>831</v>
      </c>
      <c r="Q2887" t="s"/>
      <c r="R2887" t="s">
        <v>80</v>
      </c>
      <c r="S2887" t="s">
        <v>1095</v>
      </c>
      <c r="T2887" t="s">
        <v>82</v>
      </c>
      <c r="U2887" t="s"/>
      <c r="V2887" t="s">
        <v>83</v>
      </c>
      <c r="W2887" t="s">
        <v>84</v>
      </c>
      <c r="X2887" t="s"/>
      <c r="Y2887" t="s">
        <v>85</v>
      </c>
      <c r="Z2887">
        <f>HYPERLINK("https://hotelmonitor-cachepage.eclerx.com/savepage/tk_15439115534738088_sr_2152.html","info")</f>
        <v/>
      </c>
      <c r="AA2887" t="n">
        <v>302990</v>
      </c>
      <c r="AB2887" t="s"/>
      <c r="AC2887" t="s"/>
      <c r="AD2887" t="s">
        <v>86</v>
      </c>
      <c r="AE2887" t="s"/>
      <c r="AF2887" t="s"/>
      <c r="AG2887" t="s"/>
      <c r="AH2887" t="s"/>
      <c r="AI2887" t="s"/>
      <c r="AJ2887" t="s"/>
      <c r="AK2887" t="s">
        <v>87</v>
      </c>
      <c r="AL2887" t="s"/>
      <c r="AM2887" t="s"/>
      <c r="AN2887" t="s">
        <v>87</v>
      </c>
      <c r="AO2887" t="s"/>
      <c r="AP2887" t="n">
        <v>45</v>
      </c>
      <c r="AQ2887" t="s">
        <v>88</v>
      </c>
      <c r="AR2887" t="s">
        <v>119</v>
      </c>
      <c r="AS2887" t="s"/>
      <c r="AT2887" t="s">
        <v>90</v>
      </c>
      <c r="AU2887" t="s"/>
      <c r="AV2887" t="s"/>
      <c r="AW2887" t="s"/>
      <c r="AX2887" t="s"/>
      <c r="AY2887" t="n">
        <v>2311923</v>
      </c>
      <c r="AZ2887" t="s">
        <v>832</v>
      </c>
      <c r="BA2887" t="s"/>
      <c r="BB2887" t="n">
        <v>27821</v>
      </c>
      <c r="BC2887" t="n">
        <v>9.8441764712334</v>
      </c>
      <c r="BD2887" t="n">
        <v>53.550394120859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92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831</v>
      </c>
      <c r="F2888" t="n">
        <v>2028123</v>
      </c>
      <c r="G2888" t="s">
        <v>74</v>
      </c>
      <c r="H2888" t="s">
        <v>75</v>
      </c>
      <c r="I2888" t="s"/>
      <c r="J2888" t="s">
        <v>74</v>
      </c>
      <c r="K2888" t="n">
        <v>320</v>
      </c>
      <c r="L2888" t="s">
        <v>76</v>
      </c>
      <c r="M2888" t="s"/>
      <c r="N2888" t="s">
        <v>198</v>
      </c>
      <c r="O2888" t="s">
        <v>78</v>
      </c>
      <c r="P2888" t="s">
        <v>831</v>
      </c>
      <c r="Q2888" t="s"/>
      <c r="R2888" t="s">
        <v>80</v>
      </c>
      <c r="S2888" t="s">
        <v>1095</v>
      </c>
      <c r="T2888" t="s">
        <v>82</v>
      </c>
      <c r="U2888" t="s"/>
      <c r="V2888" t="s">
        <v>83</v>
      </c>
      <c r="W2888" t="s">
        <v>84</v>
      </c>
      <c r="X2888" t="s"/>
      <c r="Y2888" t="s">
        <v>85</v>
      </c>
      <c r="Z2888">
        <f>HYPERLINK("https://hotelmonitor-cachepage.eclerx.com/savepage/tk_15439115534738088_sr_2152.html","info")</f>
        <v/>
      </c>
      <c r="AA2888" t="n">
        <v>302990</v>
      </c>
      <c r="AB2888" t="s"/>
      <c r="AC2888" t="s"/>
      <c r="AD2888" t="s">
        <v>86</v>
      </c>
      <c r="AE2888" t="s"/>
      <c r="AF2888" t="s"/>
      <c r="AG2888" t="s"/>
      <c r="AH2888" t="s"/>
      <c r="AI2888" t="s"/>
      <c r="AJ2888" t="s"/>
      <c r="AK2888" t="s">
        <v>87</v>
      </c>
      <c r="AL2888" t="s"/>
      <c r="AM2888" t="s"/>
      <c r="AN2888" t="s">
        <v>87</v>
      </c>
      <c r="AO2888" t="s"/>
      <c r="AP2888" t="n">
        <v>45</v>
      </c>
      <c r="AQ2888" t="s">
        <v>88</v>
      </c>
      <c r="AR2888" t="s">
        <v>140</v>
      </c>
      <c r="AS2888" t="s"/>
      <c r="AT2888" t="s">
        <v>90</v>
      </c>
      <c r="AU2888" t="s"/>
      <c r="AV2888" t="s"/>
      <c r="AW2888" t="s"/>
      <c r="AX2888" t="s"/>
      <c r="AY2888" t="n">
        <v>2311923</v>
      </c>
      <c r="AZ2888" t="s">
        <v>832</v>
      </c>
      <c r="BA2888" t="s"/>
      <c r="BB2888" t="n">
        <v>27821</v>
      </c>
      <c r="BC2888" t="n">
        <v>9.8441764712334</v>
      </c>
      <c r="BD2888" t="n">
        <v>53.550394120859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92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831</v>
      </c>
      <c r="F2889" t="n">
        <v>2028123</v>
      </c>
      <c r="G2889" t="s">
        <v>74</v>
      </c>
      <c r="H2889" t="s">
        <v>75</v>
      </c>
      <c r="I2889" t="s"/>
      <c r="J2889" t="s">
        <v>74</v>
      </c>
      <c r="K2889" t="n">
        <v>330</v>
      </c>
      <c r="L2889" t="s">
        <v>76</v>
      </c>
      <c r="M2889" t="s"/>
      <c r="N2889" t="s">
        <v>399</v>
      </c>
      <c r="O2889" t="s">
        <v>78</v>
      </c>
      <c r="P2889" t="s">
        <v>831</v>
      </c>
      <c r="Q2889" t="s"/>
      <c r="R2889" t="s">
        <v>80</v>
      </c>
      <c r="S2889" t="s">
        <v>912</v>
      </c>
      <c r="T2889" t="s">
        <v>82</v>
      </c>
      <c r="U2889" t="s"/>
      <c r="V2889" t="s">
        <v>83</v>
      </c>
      <c r="W2889" t="s">
        <v>84</v>
      </c>
      <c r="X2889" t="s"/>
      <c r="Y2889" t="s">
        <v>85</v>
      </c>
      <c r="Z2889">
        <f>HYPERLINK("https://hotelmonitor-cachepage.eclerx.com/savepage/tk_15439115534738088_sr_2152.html","info")</f>
        <v/>
      </c>
      <c r="AA2889" t="n">
        <v>302990</v>
      </c>
      <c r="AB2889" t="s"/>
      <c r="AC2889" t="s"/>
      <c r="AD2889" t="s">
        <v>86</v>
      </c>
      <c r="AE2889" t="s"/>
      <c r="AF2889" t="s"/>
      <c r="AG2889" t="s"/>
      <c r="AH2889" t="s"/>
      <c r="AI2889" t="s"/>
      <c r="AJ2889" t="s"/>
      <c r="AK2889" t="s">
        <v>87</v>
      </c>
      <c r="AL2889" t="s"/>
      <c r="AM2889" t="s"/>
      <c r="AN2889" t="s">
        <v>87</v>
      </c>
      <c r="AO2889" t="s"/>
      <c r="AP2889" t="n">
        <v>45</v>
      </c>
      <c r="AQ2889" t="s">
        <v>88</v>
      </c>
      <c r="AR2889" t="s">
        <v>189</v>
      </c>
      <c r="AS2889" t="s"/>
      <c r="AT2889" t="s">
        <v>90</v>
      </c>
      <c r="AU2889" t="s"/>
      <c r="AV2889" t="s"/>
      <c r="AW2889" t="s"/>
      <c r="AX2889" t="s"/>
      <c r="AY2889" t="n">
        <v>2311923</v>
      </c>
      <c r="AZ2889" t="s">
        <v>832</v>
      </c>
      <c r="BA2889" t="s"/>
      <c r="BB2889" t="n">
        <v>27821</v>
      </c>
      <c r="BC2889" t="n">
        <v>9.8441764712334</v>
      </c>
      <c r="BD2889" t="n">
        <v>53.550394120859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92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831</v>
      </c>
      <c r="F2890" t="n">
        <v>2028123</v>
      </c>
      <c r="G2890" t="s">
        <v>74</v>
      </c>
      <c r="H2890" t="s">
        <v>75</v>
      </c>
      <c r="I2890" t="s"/>
      <c r="J2890" t="s">
        <v>74</v>
      </c>
      <c r="K2890" t="n">
        <v>331</v>
      </c>
      <c r="L2890" t="s">
        <v>76</v>
      </c>
      <c r="M2890" t="s"/>
      <c r="N2890" t="s">
        <v>203</v>
      </c>
      <c r="O2890" t="s">
        <v>78</v>
      </c>
      <c r="P2890" t="s">
        <v>831</v>
      </c>
      <c r="Q2890" t="s"/>
      <c r="R2890" t="s">
        <v>80</v>
      </c>
      <c r="S2890" t="s">
        <v>1096</v>
      </c>
      <c r="T2890" t="s">
        <v>82</v>
      </c>
      <c r="U2890" t="s"/>
      <c r="V2890" t="s">
        <v>83</v>
      </c>
      <c r="W2890" t="s">
        <v>84</v>
      </c>
      <c r="X2890" t="s"/>
      <c r="Y2890" t="s">
        <v>85</v>
      </c>
      <c r="Z2890">
        <f>HYPERLINK("https://hotelmonitor-cachepage.eclerx.com/savepage/tk_15439115534738088_sr_2152.html","info")</f>
        <v/>
      </c>
      <c r="AA2890" t="n">
        <v>302990</v>
      </c>
      <c r="AB2890" t="s"/>
      <c r="AC2890" t="s"/>
      <c r="AD2890" t="s">
        <v>86</v>
      </c>
      <c r="AE2890" t="s"/>
      <c r="AF2890" t="s"/>
      <c r="AG2890" t="s"/>
      <c r="AH2890" t="s"/>
      <c r="AI2890" t="s"/>
      <c r="AJ2890" t="s"/>
      <c r="AK2890" t="s">
        <v>87</v>
      </c>
      <c r="AL2890" t="s"/>
      <c r="AM2890" t="s"/>
      <c r="AN2890" t="s">
        <v>87</v>
      </c>
      <c r="AO2890" t="s"/>
      <c r="AP2890" t="n">
        <v>45</v>
      </c>
      <c r="AQ2890" t="s">
        <v>88</v>
      </c>
      <c r="AR2890" t="s">
        <v>89</v>
      </c>
      <c r="AS2890" t="s"/>
      <c r="AT2890" t="s">
        <v>90</v>
      </c>
      <c r="AU2890" t="s"/>
      <c r="AV2890" t="s"/>
      <c r="AW2890" t="s"/>
      <c r="AX2890" t="s"/>
      <c r="AY2890" t="n">
        <v>2311923</v>
      </c>
      <c r="AZ2890" t="s">
        <v>832</v>
      </c>
      <c r="BA2890" t="s"/>
      <c r="BB2890" t="n">
        <v>27821</v>
      </c>
      <c r="BC2890" t="n">
        <v>9.8441764712334</v>
      </c>
      <c r="BD2890" t="n">
        <v>53.550394120859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92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831</v>
      </c>
      <c r="F2891" t="n">
        <v>2028123</v>
      </c>
      <c r="G2891" t="s">
        <v>74</v>
      </c>
      <c r="H2891" t="s">
        <v>75</v>
      </c>
      <c r="I2891" t="s"/>
      <c r="J2891" t="s">
        <v>74</v>
      </c>
      <c r="K2891" t="n">
        <v>350</v>
      </c>
      <c r="L2891" t="s">
        <v>76</v>
      </c>
      <c r="M2891" t="s"/>
      <c r="N2891" t="s">
        <v>792</v>
      </c>
      <c r="O2891" t="s">
        <v>78</v>
      </c>
      <c r="P2891" t="s">
        <v>831</v>
      </c>
      <c r="Q2891" t="s"/>
      <c r="R2891" t="s">
        <v>80</v>
      </c>
      <c r="S2891" t="s">
        <v>1097</v>
      </c>
      <c r="T2891" t="s">
        <v>82</v>
      </c>
      <c r="U2891" t="s"/>
      <c r="V2891" t="s">
        <v>83</v>
      </c>
      <c r="W2891" t="s">
        <v>94</v>
      </c>
      <c r="X2891" t="s"/>
      <c r="Y2891" t="s">
        <v>85</v>
      </c>
      <c r="Z2891">
        <f>HYPERLINK("https://hotelmonitor-cachepage.eclerx.com/savepage/tk_15439115534738088_sr_2152.html","info")</f>
        <v/>
      </c>
      <c r="AA2891" t="n">
        <v>302990</v>
      </c>
      <c r="AB2891" t="s"/>
      <c r="AC2891" t="s"/>
      <c r="AD2891" t="s">
        <v>86</v>
      </c>
      <c r="AE2891" t="s"/>
      <c r="AF2891" t="s"/>
      <c r="AG2891" t="s"/>
      <c r="AH2891" t="s"/>
      <c r="AI2891" t="s"/>
      <c r="AJ2891" t="s"/>
      <c r="AK2891" t="s">
        <v>87</v>
      </c>
      <c r="AL2891" t="s"/>
      <c r="AM2891" t="s"/>
      <c r="AN2891" t="s">
        <v>87</v>
      </c>
      <c r="AO2891" t="s"/>
      <c r="AP2891" t="n">
        <v>45</v>
      </c>
      <c r="AQ2891" t="s">
        <v>88</v>
      </c>
      <c r="AR2891" t="s">
        <v>121</v>
      </c>
      <c r="AS2891" t="s"/>
      <c r="AT2891" t="s">
        <v>90</v>
      </c>
      <c r="AU2891" t="s"/>
      <c r="AV2891" t="s"/>
      <c r="AW2891" t="s"/>
      <c r="AX2891" t="s"/>
      <c r="AY2891" t="n">
        <v>2311923</v>
      </c>
      <c r="AZ2891" t="s">
        <v>832</v>
      </c>
      <c r="BA2891" t="s"/>
      <c r="BB2891" t="n">
        <v>27821</v>
      </c>
      <c r="BC2891" t="n">
        <v>9.8441764712334</v>
      </c>
      <c r="BD2891" t="n">
        <v>53.550394120859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92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831</v>
      </c>
      <c r="F2892" t="n">
        <v>2028123</v>
      </c>
      <c r="G2892" t="s">
        <v>74</v>
      </c>
      <c r="H2892" t="s">
        <v>75</v>
      </c>
      <c r="I2892" t="s"/>
      <c r="J2892" t="s">
        <v>74</v>
      </c>
      <c r="K2892" t="n">
        <v>360</v>
      </c>
      <c r="L2892" t="s">
        <v>76</v>
      </c>
      <c r="M2892" t="s"/>
      <c r="N2892" t="s">
        <v>834</v>
      </c>
      <c r="O2892" t="s">
        <v>78</v>
      </c>
      <c r="P2892" t="s">
        <v>831</v>
      </c>
      <c r="Q2892" t="s"/>
      <c r="R2892" t="s">
        <v>80</v>
      </c>
      <c r="S2892" t="s">
        <v>929</v>
      </c>
      <c r="T2892" t="s">
        <v>82</v>
      </c>
      <c r="U2892" t="s"/>
      <c r="V2892" t="s">
        <v>83</v>
      </c>
      <c r="W2892" t="s">
        <v>84</v>
      </c>
      <c r="X2892" t="s"/>
      <c r="Y2892" t="s">
        <v>85</v>
      </c>
      <c r="Z2892">
        <f>HYPERLINK("https://hotelmonitor-cachepage.eclerx.com/savepage/tk_15439115534738088_sr_2152.html","info")</f>
        <v/>
      </c>
      <c r="AA2892" t="n">
        <v>302990</v>
      </c>
      <c r="AB2892" t="s"/>
      <c r="AC2892" t="s"/>
      <c r="AD2892" t="s">
        <v>86</v>
      </c>
      <c r="AE2892" t="s"/>
      <c r="AF2892" t="s"/>
      <c r="AG2892" t="s"/>
      <c r="AH2892" t="s"/>
      <c r="AI2892" t="s"/>
      <c r="AJ2892" t="s"/>
      <c r="AK2892" t="s">
        <v>87</v>
      </c>
      <c r="AL2892" t="s"/>
      <c r="AM2892" t="s"/>
      <c r="AN2892" t="s">
        <v>87</v>
      </c>
      <c r="AO2892" t="s"/>
      <c r="AP2892" t="n">
        <v>45</v>
      </c>
      <c r="AQ2892" t="s">
        <v>88</v>
      </c>
      <c r="AR2892" t="s">
        <v>121</v>
      </c>
      <c r="AS2892" t="s"/>
      <c r="AT2892" t="s">
        <v>90</v>
      </c>
      <c r="AU2892" t="s"/>
      <c r="AV2892" t="s"/>
      <c r="AW2892" t="s"/>
      <c r="AX2892" t="s"/>
      <c r="AY2892" t="n">
        <v>2311923</v>
      </c>
      <c r="AZ2892" t="s">
        <v>832</v>
      </c>
      <c r="BA2892" t="s"/>
      <c r="BB2892" t="n">
        <v>27821</v>
      </c>
      <c r="BC2892" t="n">
        <v>9.8441764712334</v>
      </c>
      <c r="BD2892" t="n">
        <v>53.550394120859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92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831</v>
      </c>
      <c r="F2893" t="n">
        <v>2028123</v>
      </c>
      <c r="G2893" t="s">
        <v>74</v>
      </c>
      <c r="H2893" t="s">
        <v>75</v>
      </c>
      <c r="I2893" t="s"/>
      <c r="J2893" t="s">
        <v>74</v>
      </c>
      <c r="K2893" t="n">
        <v>362</v>
      </c>
      <c r="L2893" t="s">
        <v>76</v>
      </c>
      <c r="M2893" t="s"/>
      <c r="N2893" t="s">
        <v>835</v>
      </c>
      <c r="O2893" t="s">
        <v>78</v>
      </c>
      <c r="P2893" t="s">
        <v>831</v>
      </c>
      <c r="Q2893" t="s"/>
      <c r="R2893" t="s">
        <v>80</v>
      </c>
      <c r="S2893" t="s">
        <v>930</v>
      </c>
      <c r="T2893" t="s">
        <v>82</v>
      </c>
      <c r="U2893" t="s"/>
      <c r="V2893" t="s">
        <v>83</v>
      </c>
      <c r="W2893" t="s">
        <v>84</v>
      </c>
      <c r="X2893" t="s"/>
      <c r="Y2893" t="s">
        <v>85</v>
      </c>
      <c r="Z2893">
        <f>HYPERLINK("https://hotelmonitor-cachepage.eclerx.com/savepage/tk_15439115534738088_sr_2152.html","info")</f>
        <v/>
      </c>
      <c r="AA2893" t="n">
        <v>302990</v>
      </c>
      <c r="AB2893" t="s"/>
      <c r="AC2893" t="s"/>
      <c r="AD2893" t="s">
        <v>86</v>
      </c>
      <c r="AE2893" t="s"/>
      <c r="AF2893" t="s"/>
      <c r="AG2893" t="s"/>
      <c r="AH2893" t="s"/>
      <c r="AI2893" t="s"/>
      <c r="AJ2893" t="s"/>
      <c r="AK2893" t="s">
        <v>87</v>
      </c>
      <c r="AL2893" t="s"/>
      <c r="AM2893" t="s"/>
      <c r="AN2893" t="s">
        <v>87</v>
      </c>
      <c r="AO2893" t="s"/>
      <c r="AP2893" t="n">
        <v>45</v>
      </c>
      <c r="AQ2893" t="s">
        <v>88</v>
      </c>
      <c r="AR2893" t="s">
        <v>119</v>
      </c>
      <c r="AS2893" t="s"/>
      <c r="AT2893" t="s">
        <v>90</v>
      </c>
      <c r="AU2893" t="s"/>
      <c r="AV2893" t="s"/>
      <c r="AW2893" t="s"/>
      <c r="AX2893" t="s"/>
      <c r="AY2893" t="n">
        <v>2311923</v>
      </c>
      <c r="AZ2893" t="s">
        <v>832</v>
      </c>
      <c r="BA2893" t="s"/>
      <c r="BB2893" t="n">
        <v>27821</v>
      </c>
      <c r="BC2893" t="n">
        <v>9.8441764712334</v>
      </c>
      <c r="BD2893" t="n">
        <v>53.550394120859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92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831</v>
      </c>
      <c r="F2894" t="n">
        <v>2028123</v>
      </c>
      <c r="G2894" t="s">
        <v>74</v>
      </c>
      <c r="H2894" t="s">
        <v>75</v>
      </c>
      <c r="I2894" t="s"/>
      <c r="J2894" t="s">
        <v>74</v>
      </c>
      <c r="K2894" t="n">
        <v>362</v>
      </c>
      <c r="L2894" t="s">
        <v>76</v>
      </c>
      <c r="M2894" t="s"/>
      <c r="N2894" t="s">
        <v>835</v>
      </c>
      <c r="O2894" t="s">
        <v>78</v>
      </c>
      <c r="P2894" t="s">
        <v>831</v>
      </c>
      <c r="Q2894" t="s"/>
      <c r="R2894" t="s">
        <v>80</v>
      </c>
      <c r="S2894" t="s">
        <v>930</v>
      </c>
      <c r="T2894" t="s">
        <v>82</v>
      </c>
      <c r="U2894" t="s"/>
      <c r="V2894" t="s">
        <v>83</v>
      </c>
      <c r="W2894" t="s">
        <v>84</v>
      </c>
      <c r="X2894" t="s"/>
      <c r="Y2894" t="s">
        <v>85</v>
      </c>
      <c r="Z2894">
        <f>HYPERLINK("https://hotelmonitor-cachepage.eclerx.com/savepage/tk_15439115534738088_sr_2152.html","info")</f>
        <v/>
      </c>
      <c r="AA2894" t="n">
        <v>302990</v>
      </c>
      <c r="AB2894" t="s"/>
      <c r="AC2894" t="s"/>
      <c r="AD2894" t="s">
        <v>86</v>
      </c>
      <c r="AE2894" t="s"/>
      <c r="AF2894" t="s"/>
      <c r="AG2894" t="s"/>
      <c r="AH2894" t="s"/>
      <c r="AI2894" t="s"/>
      <c r="AJ2894" t="s"/>
      <c r="AK2894" t="s">
        <v>87</v>
      </c>
      <c r="AL2894" t="s"/>
      <c r="AM2894" t="s"/>
      <c r="AN2894" t="s">
        <v>87</v>
      </c>
      <c r="AO2894" t="s"/>
      <c r="AP2894" t="n">
        <v>45</v>
      </c>
      <c r="AQ2894" t="s">
        <v>88</v>
      </c>
      <c r="AR2894" t="s">
        <v>140</v>
      </c>
      <c r="AS2894" t="s"/>
      <c r="AT2894" t="s">
        <v>90</v>
      </c>
      <c r="AU2894" t="s"/>
      <c r="AV2894" t="s"/>
      <c r="AW2894" t="s"/>
      <c r="AX2894" t="s"/>
      <c r="AY2894" t="n">
        <v>2311923</v>
      </c>
      <c r="AZ2894" t="s">
        <v>832</v>
      </c>
      <c r="BA2894" t="s"/>
      <c r="BB2894" t="n">
        <v>27821</v>
      </c>
      <c r="BC2894" t="n">
        <v>9.8441764712334</v>
      </c>
      <c r="BD2894" t="n">
        <v>53.550394120859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92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831</v>
      </c>
      <c r="F2895" t="n">
        <v>2028123</v>
      </c>
      <c r="G2895" t="s">
        <v>74</v>
      </c>
      <c r="H2895" t="s">
        <v>75</v>
      </c>
      <c r="I2895" t="s"/>
      <c r="J2895" t="s">
        <v>74</v>
      </c>
      <c r="K2895" t="n">
        <v>363</v>
      </c>
      <c r="L2895" t="s">
        <v>76</v>
      </c>
      <c r="M2895" t="s"/>
      <c r="N2895" t="s">
        <v>792</v>
      </c>
      <c r="O2895" t="s">
        <v>78</v>
      </c>
      <c r="P2895" t="s">
        <v>831</v>
      </c>
      <c r="Q2895" t="s"/>
      <c r="R2895" t="s">
        <v>80</v>
      </c>
      <c r="S2895" t="s">
        <v>1098</v>
      </c>
      <c r="T2895" t="s">
        <v>82</v>
      </c>
      <c r="U2895" t="s"/>
      <c r="V2895" t="s">
        <v>83</v>
      </c>
      <c r="W2895" t="s">
        <v>94</v>
      </c>
      <c r="X2895" t="s"/>
      <c r="Y2895" t="s">
        <v>85</v>
      </c>
      <c r="Z2895">
        <f>HYPERLINK("https://hotelmonitor-cachepage.eclerx.com/savepage/tk_15439115534738088_sr_2152.html","info")</f>
        <v/>
      </c>
      <c r="AA2895" t="n">
        <v>302990</v>
      </c>
      <c r="AB2895" t="s"/>
      <c r="AC2895" t="s"/>
      <c r="AD2895" t="s">
        <v>86</v>
      </c>
      <c r="AE2895" t="s"/>
      <c r="AF2895" t="s"/>
      <c r="AG2895" t="s"/>
      <c r="AH2895" t="s"/>
      <c r="AI2895" t="s"/>
      <c r="AJ2895" t="s"/>
      <c r="AK2895" t="s">
        <v>87</v>
      </c>
      <c r="AL2895" t="s"/>
      <c r="AM2895" t="s"/>
      <c r="AN2895" t="s">
        <v>87</v>
      </c>
      <c r="AO2895" t="s"/>
      <c r="AP2895" t="n">
        <v>45</v>
      </c>
      <c r="AQ2895" t="s">
        <v>88</v>
      </c>
      <c r="AR2895" t="s">
        <v>89</v>
      </c>
      <c r="AS2895" t="s"/>
      <c r="AT2895" t="s">
        <v>90</v>
      </c>
      <c r="AU2895" t="s"/>
      <c r="AV2895" t="s"/>
      <c r="AW2895" t="s"/>
      <c r="AX2895" t="s"/>
      <c r="AY2895" t="n">
        <v>2311923</v>
      </c>
      <c r="AZ2895" t="s">
        <v>832</v>
      </c>
      <c r="BA2895" t="s"/>
      <c r="BB2895" t="n">
        <v>27821</v>
      </c>
      <c r="BC2895" t="n">
        <v>9.8441764712334</v>
      </c>
      <c r="BD2895" t="n">
        <v>53.550394120859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92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831</v>
      </c>
      <c r="F2896" t="n">
        <v>2028123</v>
      </c>
      <c r="G2896" t="s">
        <v>74</v>
      </c>
      <c r="H2896" t="s">
        <v>75</v>
      </c>
      <c r="I2896" t="s"/>
      <c r="J2896" t="s">
        <v>74</v>
      </c>
      <c r="K2896" t="n">
        <v>374</v>
      </c>
      <c r="L2896" t="s">
        <v>76</v>
      </c>
      <c r="M2896" t="s"/>
      <c r="N2896" t="s">
        <v>837</v>
      </c>
      <c r="O2896" t="s">
        <v>78</v>
      </c>
      <c r="P2896" t="s">
        <v>831</v>
      </c>
      <c r="Q2896" t="s"/>
      <c r="R2896" t="s">
        <v>80</v>
      </c>
      <c r="S2896" t="s">
        <v>1099</v>
      </c>
      <c r="T2896" t="s">
        <v>82</v>
      </c>
      <c r="U2896" t="s"/>
      <c r="V2896" t="s">
        <v>83</v>
      </c>
      <c r="W2896" t="s">
        <v>84</v>
      </c>
      <c r="X2896" t="s"/>
      <c r="Y2896" t="s">
        <v>85</v>
      </c>
      <c r="Z2896">
        <f>HYPERLINK("https://hotelmonitor-cachepage.eclerx.com/savepage/tk_15439115534738088_sr_2152.html","info")</f>
        <v/>
      </c>
      <c r="AA2896" t="n">
        <v>302990</v>
      </c>
      <c r="AB2896" t="s"/>
      <c r="AC2896" t="s"/>
      <c r="AD2896" t="s">
        <v>86</v>
      </c>
      <c r="AE2896" t="s"/>
      <c r="AF2896" t="s"/>
      <c r="AG2896" t="s"/>
      <c r="AH2896" t="s"/>
      <c r="AI2896" t="s"/>
      <c r="AJ2896" t="s"/>
      <c r="AK2896" t="s">
        <v>87</v>
      </c>
      <c r="AL2896" t="s"/>
      <c r="AM2896" t="s"/>
      <c r="AN2896" t="s">
        <v>87</v>
      </c>
      <c r="AO2896" t="s"/>
      <c r="AP2896" t="n">
        <v>45</v>
      </c>
      <c r="AQ2896" t="s">
        <v>88</v>
      </c>
      <c r="AR2896" t="s">
        <v>89</v>
      </c>
      <c r="AS2896" t="s"/>
      <c r="AT2896" t="s">
        <v>90</v>
      </c>
      <c r="AU2896" t="s"/>
      <c r="AV2896" t="s"/>
      <c r="AW2896" t="s"/>
      <c r="AX2896" t="s"/>
      <c r="AY2896" t="n">
        <v>2311923</v>
      </c>
      <c r="AZ2896" t="s">
        <v>832</v>
      </c>
      <c r="BA2896" t="s"/>
      <c r="BB2896" t="n">
        <v>27821</v>
      </c>
      <c r="BC2896" t="n">
        <v>9.8441764712334</v>
      </c>
      <c r="BD2896" t="n">
        <v>53.550394120859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92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831</v>
      </c>
      <c r="F2897" t="n">
        <v>2028123</v>
      </c>
      <c r="G2897" t="s">
        <v>74</v>
      </c>
      <c r="H2897" t="s">
        <v>75</v>
      </c>
      <c r="I2897" t="s"/>
      <c r="J2897" t="s">
        <v>74</v>
      </c>
      <c r="K2897" t="n">
        <v>392</v>
      </c>
      <c r="L2897" t="s">
        <v>76</v>
      </c>
      <c r="M2897" t="s"/>
      <c r="N2897" t="s">
        <v>848</v>
      </c>
      <c r="O2897" t="s">
        <v>78</v>
      </c>
      <c r="P2897" t="s">
        <v>831</v>
      </c>
      <c r="Q2897" t="s"/>
      <c r="R2897" t="s">
        <v>80</v>
      </c>
      <c r="S2897" t="s">
        <v>1100</v>
      </c>
      <c r="T2897" t="s">
        <v>82</v>
      </c>
      <c r="U2897" t="s"/>
      <c r="V2897" t="s">
        <v>83</v>
      </c>
      <c r="W2897" t="s">
        <v>94</v>
      </c>
      <c r="X2897" t="s"/>
      <c r="Y2897" t="s">
        <v>85</v>
      </c>
      <c r="Z2897">
        <f>HYPERLINK("https://hotelmonitor-cachepage.eclerx.com/savepage/tk_15439115534738088_sr_2152.html","info")</f>
        <v/>
      </c>
      <c r="AA2897" t="n">
        <v>302990</v>
      </c>
      <c r="AB2897" t="s"/>
      <c r="AC2897" t="s"/>
      <c r="AD2897" t="s">
        <v>86</v>
      </c>
      <c r="AE2897" t="s"/>
      <c r="AF2897" t="s"/>
      <c r="AG2897" t="s"/>
      <c r="AH2897" t="s"/>
      <c r="AI2897" t="s"/>
      <c r="AJ2897" t="s"/>
      <c r="AK2897" t="s">
        <v>87</v>
      </c>
      <c r="AL2897" t="s"/>
      <c r="AM2897" t="s"/>
      <c r="AN2897" t="s">
        <v>87</v>
      </c>
      <c r="AO2897" t="s"/>
      <c r="AP2897" t="n">
        <v>45</v>
      </c>
      <c r="AQ2897" t="s">
        <v>88</v>
      </c>
      <c r="AR2897" t="s">
        <v>110</v>
      </c>
      <c r="AS2897" t="s"/>
      <c r="AT2897" t="s">
        <v>90</v>
      </c>
      <c r="AU2897" t="s"/>
      <c r="AV2897" t="s"/>
      <c r="AW2897" t="s"/>
      <c r="AX2897" t="s"/>
      <c r="AY2897" t="n">
        <v>2311923</v>
      </c>
      <c r="AZ2897" t="s">
        <v>832</v>
      </c>
      <c r="BA2897" t="s"/>
      <c r="BB2897" t="n">
        <v>27821</v>
      </c>
      <c r="BC2897" t="n">
        <v>9.8441764712334</v>
      </c>
      <c r="BD2897" t="n">
        <v>53.550394120859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92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831</v>
      </c>
      <c r="F2898" t="n">
        <v>2028123</v>
      </c>
      <c r="G2898" t="s">
        <v>74</v>
      </c>
      <c r="H2898" t="s">
        <v>75</v>
      </c>
      <c r="I2898" t="s"/>
      <c r="J2898" t="s">
        <v>74</v>
      </c>
      <c r="K2898" t="n">
        <v>411</v>
      </c>
      <c r="L2898" t="s">
        <v>76</v>
      </c>
      <c r="M2898" t="s"/>
      <c r="N2898" t="s">
        <v>848</v>
      </c>
      <c r="O2898" t="s">
        <v>78</v>
      </c>
      <c r="P2898" t="s">
        <v>831</v>
      </c>
      <c r="Q2898" t="s"/>
      <c r="R2898" t="s">
        <v>80</v>
      </c>
      <c r="S2898" t="s">
        <v>1101</v>
      </c>
      <c r="T2898" t="s">
        <v>82</v>
      </c>
      <c r="U2898" t="s"/>
      <c r="V2898" t="s">
        <v>83</v>
      </c>
      <c r="W2898" t="s">
        <v>94</v>
      </c>
      <c r="X2898" t="s"/>
      <c r="Y2898" t="s">
        <v>85</v>
      </c>
      <c r="Z2898">
        <f>HYPERLINK("https://hotelmonitor-cachepage.eclerx.com/savepage/tk_15439115534738088_sr_2152.html","info")</f>
        <v/>
      </c>
      <c r="AA2898" t="n">
        <v>302990</v>
      </c>
      <c r="AB2898" t="s"/>
      <c r="AC2898" t="s"/>
      <c r="AD2898" t="s">
        <v>86</v>
      </c>
      <c r="AE2898" t="s"/>
      <c r="AF2898" t="s"/>
      <c r="AG2898" t="s"/>
      <c r="AH2898" t="s"/>
      <c r="AI2898" t="s"/>
      <c r="AJ2898" t="s"/>
      <c r="AK2898" t="s">
        <v>87</v>
      </c>
      <c r="AL2898" t="s"/>
      <c r="AM2898" t="s"/>
      <c r="AN2898" t="s">
        <v>87</v>
      </c>
      <c r="AO2898" t="s"/>
      <c r="AP2898" t="n">
        <v>45</v>
      </c>
      <c r="AQ2898" t="s">
        <v>88</v>
      </c>
      <c r="AR2898" t="s">
        <v>189</v>
      </c>
      <c r="AS2898" t="s"/>
      <c r="AT2898" t="s">
        <v>90</v>
      </c>
      <c r="AU2898" t="s"/>
      <c r="AV2898" t="s"/>
      <c r="AW2898" t="s"/>
      <c r="AX2898" t="s"/>
      <c r="AY2898" t="n">
        <v>2311923</v>
      </c>
      <c r="AZ2898" t="s">
        <v>832</v>
      </c>
      <c r="BA2898" t="s"/>
      <c r="BB2898" t="n">
        <v>27821</v>
      </c>
      <c r="BC2898" t="n">
        <v>9.8441764712334</v>
      </c>
      <c r="BD2898" t="n">
        <v>53.550394120859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92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831</v>
      </c>
      <c r="F2899" t="n">
        <v>2028123</v>
      </c>
      <c r="G2899" t="s">
        <v>74</v>
      </c>
      <c r="H2899" t="s">
        <v>75</v>
      </c>
      <c r="I2899" t="s"/>
      <c r="J2899" t="s">
        <v>74</v>
      </c>
      <c r="K2899" t="n">
        <v>422</v>
      </c>
      <c r="L2899" t="s">
        <v>76</v>
      </c>
      <c r="M2899" t="s"/>
      <c r="N2899" t="s">
        <v>792</v>
      </c>
      <c r="O2899" t="s">
        <v>78</v>
      </c>
      <c r="P2899" t="s">
        <v>831</v>
      </c>
      <c r="Q2899" t="s"/>
      <c r="R2899" t="s">
        <v>80</v>
      </c>
      <c r="S2899" t="s">
        <v>1102</v>
      </c>
      <c r="T2899" t="s">
        <v>82</v>
      </c>
      <c r="U2899" t="s"/>
      <c r="V2899" t="s">
        <v>83</v>
      </c>
      <c r="W2899" t="s">
        <v>84</v>
      </c>
      <c r="X2899" t="s"/>
      <c r="Y2899" t="s">
        <v>85</v>
      </c>
      <c r="Z2899">
        <f>HYPERLINK("https://hotelmonitor-cachepage.eclerx.com/savepage/tk_15439115534738088_sr_2152.html","info")</f>
        <v/>
      </c>
      <c r="AA2899" t="n">
        <v>302990</v>
      </c>
      <c r="AB2899" t="s"/>
      <c r="AC2899" t="s"/>
      <c r="AD2899" t="s">
        <v>86</v>
      </c>
      <c r="AE2899" t="s"/>
      <c r="AF2899" t="s"/>
      <c r="AG2899" t="s"/>
      <c r="AH2899" t="s"/>
      <c r="AI2899" t="s"/>
      <c r="AJ2899" t="s"/>
      <c r="AK2899" t="s">
        <v>87</v>
      </c>
      <c r="AL2899" t="s"/>
      <c r="AM2899" t="s"/>
      <c r="AN2899" t="s">
        <v>87</v>
      </c>
      <c r="AO2899" t="s"/>
      <c r="AP2899" t="n">
        <v>45</v>
      </c>
      <c r="AQ2899" t="s">
        <v>88</v>
      </c>
      <c r="AR2899" t="s">
        <v>121</v>
      </c>
      <c r="AS2899" t="s"/>
      <c r="AT2899" t="s">
        <v>90</v>
      </c>
      <c r="AU2899" t="s"/>
      <c r="AV2899" t="s"/>
      <c r="AW2899" t="s"/>
      <c r="AX2899" t="s"/>
      <c r="AY2899" t="n">
        <v>2311923</v>
      </c>
      <c r="AZ2899" t="s">
        <v>832</v>
      </c>
      <c r="BA2899" t="s"/>
      <c r="BB2899" t="n">
        <v>27821</v>
      </c>
      <c r="BC2899" t="n">
        <v>9.8441764712334</v>
      </c>
      <c r="BD2899" t="n">
        <v>53.550394120859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92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831</v>
      </c>
      <c r="F2900" t="n">
        <v>2028123</v>
      </c>
      <c r="G2900" t="s">
        <v>74</v>
      </c>
      <c r="H2900" t="s">
        <v>75</v>
      </c>
      <c r="I2900" t="s"/>
      <c r="J2900" t="s">
        <v>74</v>
      </c>
      <c r="K2900" t="n">
        <v>435</v>
      </c>
      <c r="L2900" t="s">
        <v>76</v>
      </c>
      <c r="M2900" t="s"/>
      <c r="N2900" t="s">
        <v>792</v>
      </c>
      <c r="O2900" t="s">
        <v>78</v>
      </c>
      <c r="P2900" t="s">
        <v>831</v>
      </c>
      <c r="Q2900" t="s"/>
      <c r="R2900" t="s">
        <v>80</v>
      </c>
      <c r="S2900" t="s">
        <v>1103</v>
      </c>
      <c r="T2900" t="s">
        <v>82</v>
      </c>
      <c r="U2900" t="s"/>
      <c r="V2900" t="s">
        <v>83</v>
      </c>
      <c r="W2900" t="s">
        <v>84</v>
      </c>
      <c r="X2900" t="s"/>
      <c r="Y2900" t="s">
        <v>85</v>
      </c>
      <c r="Z2900">
        <f>HYPERLINK("https://hotelmonitor-cachepage.eclerx.com/savepage/tk_15439115534738088_sr_2152.html","info")</f>
        <v/>
      </c>
      <c r="AA2900" t="n">
        <v>302990</v>
      </c>
      <c r="AB2900" t="s"/>
      <c r="AC2900" t="s"/>
      <c r="AD2900" t="s">
        <v>86</v>
      </c>
      <c r="AE2900" t="s"/>
      <c r="AF2900" t="s"/>
      <c r="AG2900" t="s"/>
      <c r="AH2900" t="s"/>
      <c r="AI2900" t="s"/>
      <c r="AJ2900" t="s"/>
      <c r="AK2900" t="s">
        <v>87</v>
      </c>
      <c r="AL2900" t="s"/>
      <c r="AM2900" t="s"/>
      <c r="AN2900" t="s">
        <v>87</v>
      </c>
      <c r="AO2900" t="s"/>
      <c r="AP2900" t="n">
        <v>45</v>
      </c>
      <c r="AQ2900" t="s">
        <v>88</v>
      </c>
      <c r="AR2900" t="s">
        <v>89</v>
      </c>
      <c r="AS2900" t="s"/>
      <c r="AT2900" t="s">
        <v>90</v>
      </c>
      <c r="AU2900" t="s"/>
      <c r="AV2900" t="s"/>
      <c r="AW2900" t="s"/>
      <c r="AX2900" t="s"/>
      <c r="AY2900" t="n">
        <v>2311923</v>
      </c>
      <c r="AZ2900" t="s">
        <v>832</v>
      </c>
      <c r="BA2900" t="s"/>
      <c r="BB2900" t="n">
        <v>27821</v>
      </c>
      <c r="BC2900" t="n">
        <v>9.8441764712334</v>
      </c>
      <c r="BD2900" t="n">
        <v>53.550394120859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92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831</v>
      </c>
      <c r="F2901" t="n">
        <v>2028123</v>
      </c>
      <c r="G2901" t="s">
        <v>74</v>
      </c>
      <c r="H2901" t="s">
        <v>75</v>
      </c>
      <c r="I2901" t="s"/>
      <c r="J2901" t="s">
        <v>74</v>
      </c>
      <c r="K2901" t="n">
        <v>501</v>
      </c>
      <c r="L2901" t="s">
        <v>76</v>
      </c>
      <c r="M2901" t="s"/>
      <c r="N2901" t="s">
        <v>848</v>
      </c>
      <c r="O2901" t="s">
        <v>78</v>
      </c>
      <c r="P2901" t="s">
        <v>831</v>
      </c>
      <c r="Q2901" t="s"/>
      <c r="R2901" t="s">
        <v>80</v>
      </c>
      <c r="S2901" t="s">
        <v>246</v>
      </c>
      <c r="T2901" t="s">
        <v>82</v>
      </c>
      <c r="U2901" t="s"/>
      <c r="V2901" t="s">
        <v>83</v>
      </c>
      <c r="W2901" t="s">
        <v>84</v>
      </c>
      <c r="X2901" t="s"/>
      <c r="Y2901" t="s">
        <v>85</v>
      </c>
      <c r="Z2901">
        <f>HYPERLINK("https://hotelmonitor-cachepage.eclerx.com/savepage/tk_15439115534738088_sr_2152.html","info")</f>
        <v/>
      </c>
      <c r="AA2901" t="n">
        <v>302990</v>
      </c>
      <c r="AB2901" t="s"/>
      <c r="AC2901" t="s"/>
      <c r="AD2901" t="s">
        <v>86</v>
      </c>
      <c r="AE2901" t="s"/>
      <c r="AF2901" t="s"/>
      <c r="AG2901" t="s"/>
      <c r="AH2901" t="s"/>
      <c r="AI2901" t="s"/>
      <c r="AJ2901" t="s"/>
      <c r="AK2901" t="s">
        <v>87</v>
      </c>
      <c r="AL2901" t="s"/>
      <c r="AM2901" t="s"/>
      <c r="AN2901" t="s">
        <v>87</v>
      </c>
      <c r="AO2901" t="s"/>
      <c r="AP2901" t="n">
        <v>45</v>
      </c>
      <c r="AQ2901" t="s">
        <v>88</v>
      </c>
      <c r="AR2901" t="s">
        <v>110</v>
      </c>
      <c r="AS2901" t="s"/>
      <c r="AT2901" t="s">
        <v>90</v>
      </c>
      <c r="AU2901" t="s"/>
      <c r="AV2901" t="s"/>
      <c r="AW2901" t="s"/>
      <c r="AX2901" t="s"/>
      <c r="AY2901" t="n">
        <v>2311923</v>
      </c>
      <c r="AZ2901" t="s">
        <v>832</v>
      </c>
      <c r="BA2901" t="s"/>
      <c r="BB2901" t="n">
        <v>27821</v>
      </c>
      <c r="BC2901" t="n">
        <v>9.8441764712334</v>
      </c>
      <c r="BD2901" t="n">
        <v>53.550394120859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92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831</v>
      </c>
      <c r="F2902" t="n">
        <v>2028123</v>
      </c>
      <c r="G2902" t="s">
        <v>74</v>
      </c>
      <c r="H2902" t="s">
        <v>75</v>
      </c>
      <c r="I2902" t="s"/>
      <c r="J2902" t="s">
        <v>74</v>
      </c>
      <c r="K2902" t="n">
        <v>525</v>
      </c>
      <c r="L2902" t="s">
        <v>76</v>
      </c>
      <c r="M2902" t="s"/>
      <c r="N2902" t="s">
        <v>848</v>
      </c>
      <c r="O2902" t="s">
        <v>78</v>
      </c>
      <c r="P2902" t="s">
        <v>831</v>
      </c>
      <c r="Q2902" t="s"/>
      <c r="R2902" t="s">
        <v>80</v>
      </c>
      <c r="S2902" t="s">
        <v>1104</v>
      </c>
      <c r="T2902" t="s">
        <v>82</v>
      </c>
      <c r="U2902" t="s"/>
      <c r="V2902" t="s">
        <v>83</v>
      </c>
      <c r="W2902" t="s">
        <v>84</v>
      </c>
      <c r="X2902" t="s"/>
      <c r="Y2902" t="s">
        <v>85</v>
      </c>
      <c r="Z2902">
        <f>HYPERLINK("https://hotelmonitor-cachepage.eclerx.com/savepage/tk_15439115534738088_sr_2152.html","info")</f>
        <v/>
      </c>
      <c r="AA2902" t="n">
        <v>302990</v>
      </c>
      <c r="AB2902" t="s"/>
      <c r="AC2902" t="s"/>
      <c r="AD2902" t="s">
        <v>86</v>
      </c>
      <c r="AE2902" t="s"/>
      <c r="AF2902" t="s"/>
      <c r="AG2902" t="s"/>
      <c r="AH2902" t="s"/>
      <c r="AI2902" t="s"/>
      <c r="AJ2902" t="s"/>
      <c r="AK2902" t="s">
        <v>87</v>
      </c>
      <c r="AL2902" t="s"/>
      <c r="AM2902" t="s"/>
      <c r="AN2902" t="s">
        <v>87</v>
      </c>
      <c r="AO2902" t="s"/>
      <c r="AP2902" t="n">
        <v>45</v>
      </c>
      <c r="AQ2902" t="s">
        <v>88</v>
      </c>
      <c r="AR2902" t="s">
        <v>189</v>
      </c>
      <c r="AS2902" t="s"/>
      <c r="AT2902" t="s">
        <v>90</v>
      </c>
      <c r="AU2902" t="s"/>
      <c r="AV2902" t="s"/>
      <c r="AW2902" t="s"/>
      <c r="AX2902" t="s"/>
      <c r="AY2902" t="n">
        <v>2311923</v>
      </c>
      <c r="AZ2902" t="s">
        <v>832</v>
      </c>
      <c r="BA2902" t="s"/>
      <c r="BB2902" t="n">
        <v>27821</v>
      </c>
      <c r="BC2902" t="n">
        <v>9.8441764712334</v>
      </c>
      <c r="BD2902" t="n">
        <v>53.550394120859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92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831</v>
      </c>
      <c r="F2903" t="n">
        <v>2028123</v>
      </c>
      <c r="G2903" t="s">
        <v>74</v>
      </c>
      <c r="H2903" t="s">
        <v>75</v>
      </c>
      <c r="I2903" t="s"/>
      <c r="J2903" t="s">
        <v>74</v>
      </c>
      <c r="K2903" t="n">
        <v>593</v>
      </c>
      <c r="L2903" t="s">
        <v>76</v>
      </c>
      <c r="M2903" t="s"/>
      <c r="N2903" t="s">
        <v>627</v>
      </c>
      <c r="O2903" t="s">
        <v>78</v>
      </c>
      <c r="P2903" t="s">
        <v>831</v>
      </c>
      <c r="Q2903" t="s"/>
      <c r="R2903" t="s">
        <v>80</v>
      </c>
      <c r="S2903" t="s">
        <v>855</v>
      </c>
      <c r="T2903" t="s">
        <v>82</v>
      </c>
      <c r="U2903" t="s"/>
      <c r="V2903" t="s">
        <v>83</v>
      </c>
      <c r="W2903" t="s">
        <v>94</v>
      </c>
      <c r="X2903" t="s"/>
      <c r="Y2903" t="s">
        <v>85</v>
      </c>
      <c r="Z2903">
        <f>HYPERLINK("https://hotelmonitor-cachepage.eclerx.com/savepage/tk_15439115534738088_sr_2152.html","info")</f>
        <v/>
      </c>
      <c r="AA2903" t="n">
        <v>302990</v>
      </c>
      <c r="AB2903" t="s"/>
      <c r="AC2903" t="s"/>
      <c r="AD2903" t="s">
        <v>86</v>
      </c>
      <c r="AE2903" t="s"/>
      <c r="AF2903" t="s"/>
      <c r="AG2903" t="s"/>
      <c r="AH2903" t="s"/>
      <c r="AI2903" t="s"/>
      <c r="AJ2903" t="s"/>
      <c r="AK2903" t="s">
        <v>87</v>
      </c>
      <c r="AL2903" t="s"/>
      <c r="AM2903" t="s"/>
      <c r="AN2903" t="s">
        <v>87</v>
      </c>
      <c r="AO2903" t="s"/>
      <c r="AP2903" t="n">
        <v>45</v>
      </c>
      <c r="AQ2903" t="s">
        <v>88</v>
      </c>
      <c r="AR2903" t="s">
        <v>121</v>
      </c>
      <c r="AS2903" t="s"/>
      <c r="AT2903" t="s">
        <v>90</v>
      </c>
      <c r="AU2903" t="s"/>
      <c r="AV2903" t="s"/>
      <c r="AW2903" t="s"/>
      <c r="AX2903" t="s"/>
      <c r="AY2903" t="n">
        <v>2311923</v>
      </c>
      <c r="AZ2903" t="s">
        <v>832</v>
      </c>
      <c r="BA2903" t="s"/>
      <c r="BB2903" t="n">
        <v>27821</v>
      </c>
      <c r="BC2903" t="n">
        <v>9.8441764712334</v>
      </c>
      <c r="BD2903" t="n">
        <v>53.550394120859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92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831</v>
      </c>
      <c r="F2904" t="n">
        <v>2028123</v>
      </c>
      <c r="G2904" t="s">
        <v>74</v>
      </c>
      <c r="H2904" t="s">
        <v>75</v>
      </c>
      <c r="I2904" t="s"/>
      <c r="J2904" t="s">
        <v>74</v>
      </c>
      <c r="K2904" t="n">
        <v>597</v>
      </c>
      <c r="L2904" t="s">
        <v>76</v>
      </c>
      <c r="M2904" t="s"/>
      <c r="N2904" t="s">
        <v>627</v>
      </c>
      <c r="O2904" t="s">
        <v>78</v>
      </c>
      <c r="P2904" t="s">
        <v>831</v>
      </c>
      <c r="Q2904" t="s"/>
      <c r="R2904" t="s">
        <v>80</v>
      </c>
      <c r="S2904" t="s">
        <v>856</v>
      </c>
      <c r="T2904" t="s">
        <v>82</v>
      </c>
      <c r="U2904" t="s"/>
      <c r="V2904" t="s">
        <v>83</v>
      </c>
      <c r="W2904" t="s">
        <v>94</v>
      </c>
      <c r="X2904" t="s"/>
      <c r="Y2904" t="s">
        <v>85</v>
      </c>
      <c r="Z2904">
        <f>HYPERLINK("https://hotelmonitor-cachepage.eclerx.com/savepage/tk_15439115534738088_sr_2152.html","info")</f>
        <v/>
      </c>
      <c r="AA2904" t="n">
        <v>302990</v>
      </c>
      <c r="AB2904" t="s"/>
      <c r="AC2904" t="s"/>
      <c r="AD2904" t="s">
        <v>86</v>
      </c>
      <c r="AE2904" t="s"/>
      <c r="AF2904" t="s"/>
      <c r="AG2904" t="s"/>
      <c r="AH2904" t="s"/>
      <c r="AI2904" t="s"/>
      <c r="AJ2904" t="s"/>
      <c r="AK2904" t="s">
        <v>87</v>
      </c>
      <c r="AL2904" t="s"/>
      <c r="AM2904" t="s"/>
      <c r="AN2904" t="s">
        <v>87</v>
      </c>
      <c r="AO2904" t="s"/>
      <c r="AP2904" t="n">
        <v>45</v>
      </c>
      <c r="AQ2904" t="s">
        <v>88</v>
      </c>
      <c r="AR2904" t="s">
        <v>119</v>
      </c>
      <c r="AS2904" t="s"/>
      <c r="AT2904" t="s">
        <v>90</v>
      </c>
      <c r="AU2904" t="s"/>
      <c r="AV2904" t="s"/>
      <c r="AW2904" t="s"/>
      <c r="AX2904" t="s"/>
      <c r="AY2904" t="n">
        <v>2311923</v>
      </c>
      <c r="AZ2904" t="s">
        <v>832</v>
      </c>
      <c r="BA2904" t="s"/>
      <c r="BB2904" t="n">
        <v>27821</v>
      </c>
      <c r="BC2904" t="n">
        <v>9.8441764712334</v>
      </c>
      <c r="BD2904" t="n">
        <v>53.550394120859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92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831</v>
      </c>
      <c r="F2905" t="n">
        <v>2028123</v>
      </c>
      <c r="G2905" t="s">
        <v>74</v>
      </c>
      <c r="H2905" t="s">
        <v>75</v>
      </c>
      <c r="I2905" t="s"/>
      <c r="J2905" t="s">
        <v>74</v>
      </c>
      <c r="K2905" t="n">
        <v>597</v>
      </c>
      <c r="L2905" t="s">
        <v>76</v>
      </c>
      <c r="M2905" t="s"/>
      <c r="N2905" t="s">
        <v>627</v>
      </c>
      <c r="O2905" t="s">
        <v>78</v>
      </c>
      <c r="P2905" t="s">
        <v>831</v>
      </c>
      <c r="Q2905" t="s"/>
      <c r="R2905" t="s">
        <v>80</v>
      </c>
      <c r="S2905" t="s">
        <v>856</v>
      </c>
      <c r="T2905" t="s">
        <v>82</v>
      </c>
      <c r="U2905" t="s"/>
      <c r="V2905" t="s">
        <v>83</v>
      </c>
      <c r="W2905" t="s">
        <v>94</v>
      </c>
      <c r="X2905" t="s"/>
      <c r="Y2905" t="s">
        <v>85</v>
      </c>
      <c r="Z2905">
        <f>HYPERLINK("https://hotelmonitor-cachepage.eclerx.com/savepage/tk_15439115534738088_sr_2152.html","info")</f>
        <v/>
      </c>
      <c r="AA2905" t="n">
        <v>302990</v>
      </c>
      <c r="AB2905" t="s"/>
      <c r="AC2905" t="s"/>
      <c r="AD2905" t="s">
        <v>86</v>
      </c>
      <c r="AE2905" t="s"/>
      <c r="AF2905" t="s"/>
      <c r="AG2905" t="s"/>
      <c r="AH2905" t="s"/>
      <c r="AI2905" t="s"/>
      <c r="AJ2905" t="s"/>
      <c r="AK2905" t="s">
        <v>87</v>
      </c>
      <c r="AL2905" t="s"/>
      <c r="AM2905" t="s"/>
      <c r="AN2905" t="s">
        <v>87</v>
      </c>
      <c r="AO2905" t="s"/>
      <c r="AP2905" t="n">
        <v>45</v>
      </c>
      <c r="AQ2905" t="s">
        <v>88</v>
      </c>
      <c r="AR2905" t="s">
        <v>140</v>
      </c>
      <c r="AS2905" t="s"/>
      <c r="AT2905" t="s">
        <v>90</v>
      </c>
      <c r="AU2905" t="s"/>
      <c r="AV2905" t="s"/>
      <c r="AW2905" t="s"/>
      <c r="AX2905" t="s"/>
      <c r="AY2905" t="n">
        <v>2311923</v>
      </c>
      <c r="AZ2905" t="s">
        <v>832</v>
      </c>
      <c r="BA2905" t="s"/>
      <c r="BB2905" t="n">
        <v>27821</v>
      </c>
      <c r="BC2905" t="n">
        <v>9.8441764712334</v>
      </c>
      <c r="BD2905" t="n">
        <v>53.550394120859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92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831</v>
      </c>
      <c r="F2906" t="n">
        <v>2028123</v>
      </c>
      <c r="G2906" t="s">
        <v>74</v>
      </c>
      <c r="H2906" t="s">
        <v>75</v>
      </c>
      <c r="I2906" t="s"/>
      <c r="J2906" t="s">
        <v>74</v>
      </c>
      <c r="K2906" t="n">
        <v>612</v>
      </c>
      <c r="L2906" t="s">
        <v>76</v>
      </c>
      <c r="M2906" t="s"/>
      <c r="N2906" t="s">
        <v>627</v>
      </c>
      <c r="O2906" t="s">
        <v>78</v>
      </c>
      <c r="P2906" t="s">
        <v>831</v>
      </c>
      <c r="Q2906" t="s"/>
      <c r="R2906" t="s">
        <v>80</v>
      </c>
      <c r="S2906" t="s">
        <v>857</v>
      </c>
      <c r="T2906" t="s">
        <v>82</v>
      </c>
      <c r="U2906" t="s"/>
      <c r="V2906" t="s">
        <v>83</v>
      </c>
      <c r="W2906" t="s">
        <v>94</v>
      </c>
      <c r="X2906" t="s"/>
      <c r="Y2906" t="s">
        <v>85</v>
      </c>
      <c r="Z2906">
        <f>HYPERLINK("https://hotelmonitor-cachepage.eclerx.com/savepage/tk_15439115534738088_sr_2152.html","info")</f>
        <v/>
      </c>
      <c r="AA2906" t="n">
        <v>302990</v>
      </c>
      <c r="AB2906" t="s"/>
      <c r="AC2906" t="s"/>
      <c r="AD2906" t="s">
        <v>86</v>
      </c>
      <c r="AE2906" t="s"/>
      <c r="AF2906" t="s"/>
      <c r="AG2906" t="s"/>
      <c r="AH2906" t="s"/>
      <c r="AI2906" t="s"/>
      <c r="AJ2906" t="s"/>
      <c r="AK2906" t="s">
        <v>87</v>
      </c>
      <c r="AL2906" t="s"/>
      <c r="AM2906" t="s"/>
      <c r="AN2906" t="s">
        <v>87</v>
      </c>
      <c r="AO2906" t="s"/>
      <c r="AP2906" t="n">
        <v>45</v>
      </c>
      <c r="AQ2906" t="s">
        <v>88</v>
      </c>
      <c r="AR2906" t="s">
        <v>89</v>
      </c>
      <c r="AS2906" t="s"/>
      <c r="AT2906" t="s">
        <v>90</v>
      </c>
      <c r="AU2906" t="s"/>
      <c r="AV2906" t="s"/>
      <c r="AW2906" t="s"/>
      <c r="AX2906" t="s"/>
      <c r="AY2906" t="n">
        <v>2311923</v>
      </c>
      <c r="AZ2906" t="s">
        <v>832</v>
      </c>
      <c r="BA2906" t="s"/>
      <c r="BB2906" t="n">
        <v>27821</v>
      </c>
      <c r="BC2906" t="n">
        <v>9.8441764712334</v>
      </c>
      <c r="BD2906" t="n">
        <v>53.550394120859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92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831</v>
      </c>
      <c r="F2907" t="n">
        <v>2028123</v>
      </c>
      <c r="G2907" t="s">
        <v>74</v>
      </c>
      <c r="H2907" t="s">
        <v>75</v>
      </c>
      <c r="I2907" t="s"/>
      <c r="J2907" t="s">
        <v>74</v>
      </c>
      <c r="K2907" t="n">
        <v>637</v>
      </c>
      <c r="L2907" t="s">
        <v>76</v>
      </c>
      <c r="M2907" t="s"/>
      <c r="N2907" t="s">
        <v>858</v>
      </c>
      <c r="O2907" t="s">
        <v>78</v>
      </c>
      <c r="P2907" t="s">
        <v>831</v>
      </c>
      <c r="Q2907" t="s"/>
      <c r="R2907" t="s">
        <v>80</v>
      </c>
      <c r="S2907" t="s">
        <v>859</v>
      </c>
      <c r="T2907" t="s">
        <v>82</v>
      </c>
      <c r="U2907" t="s"/>
      <c r="V2907" t="s">
        <v>83</v>
      </c>
      <c r="W2907" t="s">
        <v>94</v>
      </c>
      <c r="X2907" t="s"/>
      <c r="Y2907" t="s">
        <v>85</v>
      </c>
      <c r="Z2907">
        <f>HYPERLINK("https://hotelmonitor-cachepage.eclerx.com/savepage/tk_15439115534738088_sr_2152.html","info")</f>
        <v/>
      </c>
      <c r="AA2907" t="n">
        <v>302990</v>
      </c>
      <c r="AB2907" t="s"/>
      <c r="AC2907" t="s"/>
      <c r="AD2907" t="s">
        <v>86</v>
      </c>
      <c r="AE2907" t="s"/>
      <c r="AF2907" t="s"/>
      <c r="AG2907" t="s"/>
      <c r="AH2907" t="s"/>
      <c r="AI2907" t="s"/>
      <c r="AJ2907" t="s"/>
      <c r="AK2907" t="s">
        <v>87</v>
      </c>
      <c r="AL2907" t="s"/>
      <c r="AM2907" t="s"/>
      <c r="AN2907" t="s">
        <v>87</v>
      </c>
      <c r="AO2907" t="s"/>
      <c r="AP2907" t="n">
        <v>45</v>
      </c>
      <c r="AQ2907" t="s">
        <v>88</v>
      </c>
      <c r="AR2907" t="s">
        <v>110</v>
      </c>
      <c r="AS2907" t="s"/>
      <c r="AT2907" t="s">
        <v>90</v>
      </c>
      <c r="AU2907" t="s"/>
      <c r="AV2907" t="s"/>
      <c r="AW2907" t="s"/>
      <c r="AX2907" t="s"/>
      <c r="AY2907" t="n">
        <v>2311923</v>
      </c>
      <c r="AZ2907" t="s">
        <v>832</v>
      </c>
      <c r="BA2907" t="s"/>
      <c r="BB2907" t="n">
        <v>27821</v>
      </c>
      <c r="BC2907" t="n">
        <v>9.8441764712334</v>
      </c>
      <c r="BD2907" t="n">
        <v>53.550394120859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92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831</v>
      </c>
      <c r="F2908" t="n">
        <v>2028123</v>
      </c>
      <c r="G2908" t="s">
        <v>74</v>
      </c>
      <c r="H2908" t="s">
        <v>75</v>
      </c>
      <c r="I2908" t="s"/>
      <c r="J2908" t="s">
        <v>74</v>
      </c>
      <c r="K2908" t="n">
        <v>664</v>
      </c>
      <c r="L2908" t="s">
        <v>76</v>
      </c>
      <c r="M2908" t="s"/>
      <c r="N2908" t="s">
        <v>627</v>
      </c>
      <c r="O2908" t="s">
        <v>78</v>
      </c>
      <c r="P2908" t="s">
        <v>831</v>
      </c>
      <c r="Q2908" t="s"/>
      <c r="R2908" t="s">
        <v>80</v>
      </c>
      <c r="S2908" t="s">
        <v>860</v>
      </c>
      <c r="T2908" t="s">
        <v>82</v>
      </c>
      <c r="U2908" t="s"/>
      <c r="V2908" t="s">
        <v>83</v>
      </c>
      <c r="W2908" t="s">
        <v>84</v>
      </c>
      <c r="X2908" t="s"/>
      <c r="Y2908" t="s">
        <v>85</v>
      </c>
      <c r="Z2908">
        <f>HYPERLINK("https://hotelmonitor-cachepage.eclerx.com/savepage/tk_15439115534738088_sr_2152.html","info")</f>
        <v/>
      </c>
      <c r="AA2908" t="n">
        <v>302990</v>
      </c>
      <c r="AB2908" t="s"/>
      <c r="AC2908" t="s"/>
      <c r="AD2908" t="s">
        <v>86</v>
      </c>
      <c r="AE2908" t="s"/>
      <c r="AF2908" t="s"/>
      <c r="AG2908" t="s"/>
      <c r="AH2908" t="s"/>
      <c r="AI2908" t="s"/>
      <c r="AJ2908" t="s"/>
      <c r="AK2908" t="s">
        <v>87</v>
      </c>
      <c r="AL2908" t="s"/>
      <c r="AM2908" t="s"/>
      <c r="AN2908" t="s">
        <v>87</v>
      </c>
      <c r="AO2908" t="s"/>
      <c r="AP2908" t="n">
        <v>45</v>
      </c>
      <c r="AQ2908" t="s">
        <v>88</v>
      </c>
      <c r="AR2908" t="s">
        <v>121</v>
      </c>
      <c r="AS2908" t="s"/>
      <c r="AT2908" t="s">
        <v>90</v>
      </c>
      <c r="AU2908" t="s"/>
      <c r="AV2908" t="s"/>
      <c r="AW2908" t="s"/>
      <c r="AX2908" t="s"/>
      <c r="AY2908" t="n">
        <v>2311923</v>
      </c>
      <c r="AZ2908" t="s">
        <v>832</v>
      </c>
      <c r="BA2908" t="s"/>
      <c r="BB2908" t="n">
        <v>27821</v>
      </c>
      <c r="BC2908" t="n">
        <v>9.8441764712334</v>
      </c>
      <c r="BD2908" t="n">
        <v>53.550394120859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92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831</v>
      </c>
      <c r="F2909" t="n">
        <v>2028123</v>
      </c>
      <c r="G2909" t="s">
        <v>74</v>
      </c>
      <c r="H2909" t="s">
        <v>75</v>
      </c>
      <c r="I2909" t="s"/>
      <c r="J2909" t="s">
        <v>74</v>
      </c>
      <c r="K2909" t="n">
        <v>667</v>
      </c>
      <c r="L2909" t="s">
        <v>76</v>
      </c>
      <c r="M2909" t="s"/>
      <c r="N2909" t="s">
        <v>858</v>
      </c>
      <c r="O2909" t="s">
        <v>78</v>
      </c>
      <c r="P2909" t="s">
        <v>831</v>
      </c>
      <c r="Q2909" t="s"/>
      <c r="R2909" t="s">
        <v>80</v>
      </c>
      <c r="S2909" t="s">
        <v>861</v>
      </c>
      <c r="T2909" t="s">
        <v>82</v>
      </c>
      <c r="U2909" t="s"/>
      <c r="V2909" t="s">
        <v>83</v>
      </c>
      <c r="W2909" t="s">
        <v>94</v>
      </c>
      <c r="X2909" t="s"/>
      <c r="Y2909" t="s">
        <v>85</v>
      </c>
      <c r="Z2909">
        <f>HYPERLINK("https://hotelmonitor-cachepage.eclerx.com/savepage/tk_15439115534738088_sr_2152.html","info")</f>
        <v/>
      </c>
      <c r="AA2909" t="n">
        <v>302990</v>
      </c>
      <c r="AB2909" t="s"/>
      <c r="AC2909" t="s"/>
      <c r="AD2909" t="s">
        <v>86</v>
      </c>
      <c r="AE2909" t="s"/>
      <c r="AF2909" t="s"/>
      <c r="AG2909" t="s"/>
      <c r="AH2909" t="s"/>
      <c r="AI2909" t="s"/>
      <c r="AJ2909" t="s"/>
      <c r="AK2909" t="s">
        <v>87</v>
      </c>
      <c r="AL2909" t="s"/>
      <c r="AM2909" t="s"/>
      <c r="AN2909" t="s">
        <v>87</v>
      </c>
      <c r="AO2909" t="s"/>
      <c r="AP2909" t="n">
        <v>45</v>
      </c>
      <c r="AQ2909" t="s">
        <v>88</v>
      </c>
      <c r="AR2909" t="s">
        <v>189</v>
      </c>
      <c r="AS2909" t="s"/>
      <c r="AT2909" t="s">
        <v>90</v>
      </c>
      <c r="AU2909" t="s"/>
      <c r="AV2909" t="s"/>
      <c r="AW2909" t="s"/>
      <c r="AX2909" t="s"/>
      <c r="AY2909" t="n">
        <v>2311923</v>
      </c>
      <c r="AZ2909" t="s">
        <v>832</v>
      </c>
      <c r="BA2909" t="s"/>
      <c r="BB2909" t="n">
        <v>27821</v>
      </c>
      <c r="BC2909" t="n">
        <v>9.8441764712334</v>
      </c>
      <c r="BD2909" t="n">
        <v>53.550394120859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92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831</v>
      </c>
      <c r="F2910" t="n">
        <v>2028123</v>
      </c>
      <c r="G2910" t="s">
        <v>74</v>
      </c>
      <c r="H2910" t="s">
        <v>75</v>
      </c>
      <c r="I2910" t="s"/>
      <c r="J2910" t="s">
        <v>74</v>
      </c>
      <c r="K2910" t="n">
        <v>670</v>
      </c>
      <c r="L2910" t="s">
        <v>76</v>
      </c>
      <c r="M2910" t="s"/>
      <c r="N2910" t="s">
        <v>627</v>
      </c>
      <c r="O2910" t="s">
        <v>78</v>
      </c>
      <c r="P2910" t="s">
        <v>831</v>
      </c>
      <c r="Q2910" t="s"/>
      <c r="R2910" t="s">
        <v>80</v>
      </c>
      <c r="S2910" t="s">
        <v>862</v>
      </c>
      <c r="T2910" t="s">
        <v>82</v>
      </c>
      <c r="U2910" t="s"/>
      <c r="V2910" t="s">
        <v>83</v>
      </c>
      <c r="W2910" t="s">
        <v>84</v>
      </c>
      <c r="X2910" t="s"/>
      <c r="Y2910" t="s">
        <v>85</v>
      </c>
      <c r="Z2910">
        <f>HYPERLINK("https://hotelmonitor-cachepage.eclerx.com/savepage/tk_15439115534738088_sr_2152.html","info")</f>
        <v/>
      </c>
      <c r="AA2910" t="n">
        <v>302990</v>
      </c>
      <c r="AB2910" t="s"/>
      <c r="AC2910" t="s"/>
      <c r="AD2910" t="s">
        <v>86</v>
      </c>
      <c r="AE2910" t="s"/>
      <c r="AF2910" t="s"/>
      <c r="AG2910" t="s"/>
      <c r="AH2910" t="s"/>
      <c r="AI2910" t="s"/>
      <c r="AJ2910" t="s"/>
      <c r="AK2910" t="s">
        <v>87</v>
      </c>
      <c r="AL2910" t="s"/>
      <c r="AM2910" t="s"/>
      <c r="AN2910" t="s">
        <v>87</v>
      </c>
      <c r="AO2910" t="s"/>
      <c r="AP2910" t="n">
        <v>45</v>
      </c>
      <c r="AQ2910" t="s">
        <v>88</v>
      </c>
      <c r="AR2910" t="s">
        <v>119</v>
      </c>
      <c r="AS2910" t="s"/>
      <c r="AT2910" t="s">
        <v>90</v>
      </c>
      <c r="AU2910" t="s"/>
      <c r="AV2910" t="s"/>
      <c r="AW2910" t="s"/>
      <c r="AX2910" t="s"/>
      <c r="AY2910" t="n">
        <v>2311923</v>
      </c>
      <c r="AZ2910" t="s">
        <v>832</v>
      </c>
      <c r="BA2910" t="s"/>
      <c r="BB2910" t="n">
        <v>27821</v>
      </c>
      <c r="BC2910" t="n">
        <v>9.8441764712334</v>
      </c>
      <c r="BD2910" t="n">
        <v>53.550394120859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92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831</v>
      </c>
      <c r="F2911" t="n">
        <v>2028123</v>
      </c>
      <c r="G2911" t="s">
        <v>74</v>
      </c>
      <c r="H2911" t="s">
        <v>75</v>
      </c>
      <c r="I2911" t="s"/>
      <c r="J2911" t="s">
        <v>74</v>
      </c>
      <c r="K2911" t="n">
        <v>670</v>
      </c>
      <c r="L2911" t="s">
        <v>76</v>
      </c>
      <c r="M2911" t="s"/>
      <c r="N2911" t="s">
        <v>627</v>
      </c>
      <c r="O2911" t="s">
        <v>78</v>
      </c>
      <c r="P2911" t="s">
        <v>831</v>
      </c>
      <c r="Q2911" t="s"/>
      <c r="R2911" t="s">
        <v>80</v>
      </c>
      <c r="S2911" t="s">
        <v>862</v>
      </c>
      <c r="T2911" t="s">
        <v>82</v>
      </c>
      <c r="U2911" t="s"/>
      <c r="V2911" t="s">
        <v>83</v>
      </c>
      <c r="W2911" t="s">
        <v>84</v>
      </c>
      <c r="X2911" t="s"/>
      <c r="Y2911" t="s">
        <v>85</v>
      </c>
      <c r="Z2911">
        <f>HYPERLINK("https://hotelmonitor-cachepage.eclerx.com/savepage/tk_15439115534738088_sr_2152.html","info")</f>
        <v/>
      </c>
      <c r="AA2911" t="n">
        <v>302990</v>
      </c>
      <c r="AB2911" t="s"/>
      <c r="AC2911" t="s"/>
      <c r="AD2911" t="s">
        <v>86</v>
      </c>
      <c r="AE2911" t="s"/>
      <c r="AF2911" t="s"/>
      <c r="AG2911" t="s"/>
      <c r="AH2911" t="s"/>
      <c r="AI2911" t="s"/>
      <c r="AJ2911" t="s"/>
      <c r="AK2911" t="s">
        <v>87</v>
      </c>
      <c r="AL2911" t="s"/>
      <c r="AM2911" t="s"/>
      <c r="AN2911" t="s">
        <v>87</v>
      </c>
      <c r="AO2911" t="s"/>
      <c r="AP2911" t="n">
        <v>45</v>
      </c>
      <c r="AQ2911" t="s">
        <v>88</v>
      </c>
      <c r="AR2911" t="s">
        <v>140</v>
      </c>
      <c r="AS2911" t="s"/>
      <c r="AT2911" t="s">
        <v>90</v>
      </c>
      <c r="AU2911" t="s"/>
      <c r="AV2911" t="s"/>
      <c r="AW2911" t="s"/>
      <c r="AX2911" t="s"/>
      <c r="AY2911" t="n">
        <v>2311923</v>
      </c>
      <c r="AZ2911" t="s">
        <v>832</v>
      </c>
      <c r="BA2911" t="s"/>
      <c r="BB2911" t="n">
        <v>27821</v>
      </c>
      <c r="BC2911" t="n">
        <v>9.8441764712334</v>
      </c>
      <c r="BD2911" t="n">
        <v>53.550394120859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92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831</v>
      </c>
      <c r="F2912" t="n">
        <v>2028123</v>
      </c>
      <c r="G2912" t="s">
        <v>74</v>
      </c>
      <c r="H2912" t="s">
        <v>75</v>
      </c>
      <c r="I2912" t="s"/>
      <c r="J2912" t="s">
        <v>74</v>
      </c>
      <c r="K2912" t="n">
        <v>687</v>
      </c>
      <c r="L2912" t="s">
        <v>76</v>
      </c>
      <c r="M2912" t="s"/>
      <c r="N2912" t="s">
        <v>627</v>
      </c>
      <c r="O2912" t="s">
        <v>78</v>
      </c>
      <c r="P2912" t="s">
        <v>831</v>
      </c>
      <c r="Q2912" t="s"/>
      <c r="R2912" t="s">
        <v>80</v>
      </c>
      <c r="S2912" t="s">
        <v>863</v>
      </c>
      <c r="T2912" t="s">
        <v>82</v>
      </c>
      <c r="U2912" t="s"/>
      <c r="V2912" t="s">
        <v>83</v>
      </c>
      <c r="W2912" t="s">
        <v>84</v>
      </c>
      <c r="X2912" t="s"/>
      <c r="Y2912" t="s">
        <v>85</v>
      </c>
      <c r="Z2912">
        <f>HYPERLINK("https://hotelmonitor-cachepage.eclerx.com/savepage/tk_15439115534738088_sr_2152.html","info")</f>
        <v/>
      </c>
      <c r="AA2912" t="n">
        <v>302990</v>
      </c>
      <c r="AB2912" t="s"/>
      <c r="AC2912" t="s"/>
      <c r="AD2912" t="s">
        <v>86</v>
      </c>
      <c r="AE2912" t="s"/>
      <c r="AF2912" t="s"/>
      <c r="AG2912" t="s"/>
      <c r="AH2912" t="s"/>
      <c r="AI2912" t="s"/>
      <c r="AJ2912" t="s"/>
      <c r="AK2912" t="s">
        <v>87</v>
      </c>
      <c r="AL2912" t="s"/>
      <c r="AM2912" t="s"/>
      <c r="AN2912" t="s">
        <v>87</v>
      </c>
      <c r="AO2912" t="s"/>
      <c r="AP2912" t="n">
        <v>45</v>
      </c>
      <c r="AQ2912" t="s">
        <v>88</v>
      </c>
      <c r="AR2912" t="s">
        <v>89</v>
      </c>
      <c r="AS2912" t="s"/>
      <c r="AT2912" t="s">
        <v>90</v>
      </c>
      <c r="AU2912" t="s"/>
      <c r="AV2912" t="s"/>
      <c r="AW2912" t="s"/>
      <c r="AX2912" t="s"/>
      <c r="AY2912" t="n">
        <v>2311923</v>
      </c>
      <c r="AZ2912" t="s">
        <v>832</v>
      </c>
      <c r="BA2912" t="s"/>
      <c r="BB2912" t="n">
        <v>27821</v>
      </c>
      <c r="BC2912" t="n">
        <v>9.8441764712334</v>
      </c>
      <c r="BD2912" t="n">
        <v>53.550394120859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92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831</v>
      </c>
      <c r="F2913" t="n">
        <v>2028123</v>
      </c>
      <c r="G2913" t="s">
        <v>74</v>
      </c>
      <c r="H2913" t="s">
        <v>75</v>
      </c>
      <c r="I2913" t="s"/>
      <c r="J2913" t="s">
        <v>74</v>
      </c>
      <c r="K2913" t="n">
        <v>745</v>
      </c>
      <c r="L2913" t="s">
        <v>76</v>
      </c>
      <c r="M2913" t="s"/>
      <c r="N2913" t="s">
        <v>858</v>
      </c>
      <c r="O2913" t="s">
        <v>78</v>
      </c>
      <c r="P2913" t="s">
        <v>831</v>
      </c>
      <c r="Q2913" t="s"/>
      <c r="R2913" t="s">
        <v>80</v>
      </c>
      <c r="S2913" t="s">
        <v>864</v>
      </c>
      <c r="T2913" t="s">
        <v>82</v>
      </c>
      <c r="U2913" t="s"/>
      <c r="V2913" t="s">
        <v>83</v>
      </c>
      <c r="W2913" t="s">
        <v>84</v>
      </c>
      <c r="X2913" t="s"/>
      <c r="Y2913" t="s">
        <v>85</v>
      </c>
      <c r="Z2913">
        <f>HYPERLINK("https://hotelmonitor-cachepage.eclerx.com/savepage/tk_15439115534738088_sr_2152.html","info")</f>
        <v/>
      </c>
      <c r="AA2913" t="n">
        <v>302990</v>
      </c>
      <c r="AB2913" t="s"/>
      <c r="AC2913" t="s"/>
      <c r="AD2913" t="s">
        <v>86</v>
      </c>
      <c r="AE2913" t="s"/>
      <c r="AF2913" t="s"/>
      <c r="AG2913" t="s"/>
      <c r="AH2913" t="s"/>
      <c r="AI2913" t="s"/>
      <c r="AJ2913" t="s"/>
      <c r="AK2913" t="s">
        <v>87</v>
      </c>
      <c r="AL2913" t="s"/>
      <c r="AM2913" t="s"/>
      <c r="AN2913" t="s">
        <v>87</v>
      </c>
      <c r="AO2913" t="s"/>
      <c r="AP2913" t="n">
        <v>45</v>
      </c>
      <c r="AQ2913" t="s">
        <v>88</v>
      </c>
      <c r="AR2913" t="s">
        <v>110</v>
      </c>
      <c r="AS2913" t="s"/>
      <c r="AT2913" t="s">
        <v>90</v>
      </c>
      <c r="AU2913" t="s"/>
      <c r="AV2913" t="s"/>
      <c r="AW2913" t="s"/>
      <c r="AX2913" t="s"/>
      <c r="AY2913" t="n">
        <v>2311923</v>
      </c>
      <c r="AZ2913" t="s">
        <v>832</v>
      </c>
      <c r="BA2913" t="s"/>
      <c r="BB2913" t="n">
        <v>27821</v>
      </c>
      <c r="BC2913" t="n">
        <v>9.8441764712334</v>
      </c>
      <c r="BD2913" t="n">
        <v>53.550394120859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92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831</v>
      </c>
      <c r="F2914" t="n">
        <v>2028123</v>
      </c>
      <c r="G2914" t="s">
        <v>74</v>
      </c>
      <c r="H2914" t="s">
        <v>75</v>
      </c>
      <c r="I2914" t="s"/>
      <c r="J2914" t="s">
        <v>74</v>
      </c>
      <c r="K2914" t="n">
        <v>781</v>
      </c>
      <c r="L2914" t="s">
        <v>76</v>
      </c>
      <c r="M2914" t="s"/>
      <c r="N2914" t="s">
        <v>858</v>
      </c>
      <c r="O2914" t="s">
        <v>78</v>
      </c>
      <c r="P2914" t="s">
        <v>831</v>
      </c>
      <c r="Q2914" t="s"/>
      <c r="R2914" t="s">
        <v>80</v>
      </c>
      <c r="S2914" t="s">
        <v>865</v>
      </c>
      <c r="T2914" t="s">
        <v>82</v>
      </c>
      <c r="U2914" t="s"/>
      <c r="V2914" t="s">
        <v>83</v>
      </c>
      <c r="W2914" t="s">
        <v>84</v>
      </c>
      <c r="X2914" t="s"/>
      <c r="Y2914" t="s">
        <v>85</v>
      </c>
      <c r="Z2914">
        <f>HYPERLINK("https://hotelmonitor-cachepage.eclerx.com/savepage/tk_15439115534738088_sr_2152.html","info")</f>
        <v/>
      </c>
      <c r="AA2914" t="n">
        <v>302990</v>
      </c>
      <c r="AB2914" t="s"/>
      <c r="AC2914" t="s"/>
      <c r="AD2914" t="s">
        <v>86</v>
      </c>
      <c r="AE2914" t="s"/>
      <c r="AF2914" t="s"/>
      <c r="AG2914" t="s"/>
      <c r="AH2914" t="s"/>
      <c r="AI2914" t="s"/>
      <c r="AJ2914" t="s"/>
      <c r="AK2914" t="s">
        <v>87</v>
      </c>
      <c r="AL2914" t="s"/>
      <c r="AM2914" t="s"/>
      <c r="AN2914" t="s">
        <v>87</v>
      </c>
      <c r="AO2914" t="s"/>
      <c r="AP2914" t="n">
        <v>45</v>
      </c>
      <c r="AQ2914" t="s">
        <v>88</v>
      </c>
      <c r="AR2914" t="s">
        <v>189</v>
      </c>
      <c r="AS2914" t="s"/>
      <c r="AT2914" t="s">
        <v>90</v>
      </c>
      <c r="AU2914" t="s"/>
      <c r="AV2914" t="s"/>
      <c r="AW2914" t="s"/>
      <c r="AX2914" t="s"/>
      <c r="AY2914" t="n">
        <v>2311923</v>
      </c>
      <c r="AZ2914" t="s">
        <v>832</v>
      </c>
      <c r="BA2914" t="s"/>
      <c r="BB2914" t="n">
        <v>27821</v>
      </c>
      <c r="BC2914" t="n">
        <v>9.8441764712334</v>
      </c>
      <c r="BD2914" t="n">
        <v>53.550394120859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92</v>
      </c>
    </row>
    <row r="2915" spans="1:70">
      <c r="A2915" t="s">
        <v>97</v>
      </c>
      <c r="B2915" t="s">
        <v>71</v>
      </c>
      <c r="C2915" t="s">
        <v>98</v>
      </c>
      <c r="D2915" t="n">
        <v>2</v>
      </c>
      <c r="E2915" t="s">
        <v>1105</v>
      </c>
      <c r="F2915" t="n">
        <v>2028102</v>
      </c>
      <c r="G2915" t="s">
        <v>74</v>
      </c>
      <c r="H2915" t="s">
        <v>75</v>
      </c>
      <c r="I2915" t="s"/>
      <c r="J2915" t="s">
        <v>74</v>
      </c>
      <c r="K2915" t="n">
        <v>91</v>
      </c>
      <c r="L2915" t="s">
        <v>76</v>
      </c>
      <c r="M2915" t="s"/>
      <c r="N2915" t="s">
        <v>111</v>
      </c>
      <c r="O2915" t="s">
        <v>78</v>
      </c>
      <c r="P2915" t="s">
        <v>1106</v>
      </c>
      <c r="Q2915" t="s"/>
      <c r="R2915" t="s">
        <v>1107</v>
      </c>
      <c r="S2915" t="s">
        <v>148</v>
      </c>
      <c r="T2915" t="s">
        <v>82</v>
      </c>
      <c r="U2915" t="s"/>
      <c r="V2915" t="s">
        <v>83</v>
      </c>
      <c r="W2915" t="s">
        <v>84</v>
      </c>
      <c r="X2915" t="s"/>
      <c r="Y2915" t="s">
        <v>85</v>
      </c>
      <c r="Z2915">
        <f>HYPERLINK("https://hotelmonitor-cachepage.eclerx.com/savepage/tk_1543901706751455_sr_2151.html","info")</f>
        <v/>
      </c>
      <c r="AA2915" t="n">
        <v>160881</v>
      </c>
      <c r="AB2915" t="s"/>
      <c r="AC2915" t="s"/>
      <c r="AD2915" t="s">
        <v>86</v>
      </c>
      <c r="AE2915" t="s"/>
      <c r="AF2915" t="s"/>
      <c r="AG2915" t="s"/>
      <c r="AH2915" t="s"/>
      <c r="AI2915" t="s"/>
      <c r="AJ2915" t="s"/>
      <c r="AK2915" t="s">
        <v>87</v>
      </c>
      <c r="AL2915" t="s"/>
      <c r="AM2915" t="s"/>
      <c r="AN2915" t="s">
        <v>87</v>
      </c>
      <c r="AO2915" t="s"/>
      <c r="AP2915" t="n">
        <v>93</v>
      </c>
      <c r="AQ2915" t="s">
        <v>88</v>
      </c>
      <c r="AR2915" t="s">
        <v>113</v>
      </c>
      <c r="AS2915" t="s"/>
      <c r="AT2915" t="s">
        <v>90</v>
      </c>
      <c r="AU2915" t="s"/>
      <c r="AV2915" t="s"/>
      <c r="AW2915" t="s"/>
      <c r="AX2915" t="s"/>
      <c r="AY2915" t="n">
        <v>2311883</v>
      </c>
      <c r="AZ2915" t="s">
        <v>1108</v>
      </c>
      <c r="BA2915" t="s"/>
      <c r="BB2915" t="n">
        <v>97922</v>
      </c>
      <c r="BC2915" t="n">
        <v>10.008958</v>
      </c>
      <c r="BD2915" t="n">
        <v>53.552649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92</v>
      </c>
    </row>
    <row r="2916" spans="1:70">
      <c r="A2916" t="s">
        <v>97</v>
      </c>
      <c r="B2916" t="s">
        <v>71</v>
      </c>
      <c r="C2916" t="s">
        <v>98</v>
      </c>
      <c r="D2916" t="n">
        <v>2</v>
      </c>
      <c r="E2916" t="s">
        <v>1105</v>
      </c>
      <c r="F2916" t="n">
        <v>2028102</v>
      </c>
      <c r="G2916" t="s">
        <v>74</v>
      </c>
      <c r="H2916" t="s">
        <v>75</v>
      </c>
      <c r="I2916" t="s"/>
      <c r="J2916" t="s">
        <v>74</v>
      </c>
      <c r="K2916" t="n">
        <v>91</v>
      </c>
      <c r="L2916" t="s">
        <v>76</v>
      </c>
      <c r="M2916" t="s"/>
      <c r="N2916" t="s">
        <v>122</v>
      </c>
      <c r="O2916" t="s">
        <v>78</v>
      </c>
      <c r="P2916" t="s">
        <v>1106</v>
      </c>
      <c r="Q2916" t="s"/>
      <c r="R2916" t="s">
        <v>1107</v>
      </c>
      <c r="S2916" t="s">
        <v>148</v>
      </c>
      <c r="T2916" t="s">
        <v>82</v>
      </c>
      <c r="U2916" t="s"/>
      <c r="V2916" t="s">
        <v>83</v>
      </c>
      <c r="W2916" t="s">
        <v>84</v>
      </c>
      <c r="X2916" t="s"/>
      <c r="Y2916" t="s">
        <v>85</v>
      </c>
      <c r="Z2916">
        <f>HYPERLINK("https://hotelmonitor-cachepage.eclerx.com/savepage/tk_1543901706751455_sr_2151.html","info")</f>
        <v/>
      </c>
      <c r="AA2916" t="n">
        <v>160881</v>
      </c>
      <c r="AB2916" t="s"/>
      <c r="AC2916" t="s"/>
      <c r="AD2916" t="s">
        <v>86</v>
      </c>
      <c r="AE2916" t="s"/>
      <c r="AF2916" t="s"/>
      <c r="AG2916" t="s"/>
      <c r="AH2916" t="s"/>
      <c r="AI2916" t="s"/>
      <c r="AJ2916" t="s"/>
      <c r="AK2916" t="s">
        <v>87</v>
      </c>
      <c r="AL2916" t="s"/>
      <c r="AM2916" t="s"/>
      <c r="AN2916" t="s">
        <v>87</v>
      </c>
      <c r="AO2916" t="s"/>
      <c r="AP2916" t="n">
        <v>93</v>
      </c>
      <c r="AQ2916" t="s">
        <v>88</v>
      </c>
      <c r="AR2916" t="s">
        <v>103</v>
      </c>
      <c r="AS2916" t="s"/>
      <c r="AT2916" t="s">
        <v>90</v>
      </c>
      <c r="AU2916" t="s"/>
      <c r="AV2916" t="s"/>
      <c r="AW2916" t="s"/>
      <c r="AX2916" t="s"/>
      <c r="AY2916" t="n">
        <v>2311883</v>
      </c>
      <c r="AZ2916" t="s">
        <v>1108</v>
      </c>
      <c r="BA2916" t="s"/>
      <c r="BB2916" t="n">
        <v>97922</v>
      </c>
      <c r="BC2916" t="n">
        <v>10.008958</v>
      </c>
      <c r="BD2916" t="n">
        <v>53.552649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92</v>
      </c>
    </row>
    <row r="2917" spans="1:70">
      <c r="A2917" t="s">
        <v>97</v>
      </c>
      <c r="B2917" t="s">
        <v>71</v>
      </c>
      <c r="C2917" t="s">
        <v>98</v>
      </c>
      <c r="D2917" t="n">
        <v>2</v>
      </c>
      <c r="E2917" t="s">
        <v>1109</v>
      </c>
      <c r="F2917" t="n">
        <v>-1</v>
      </c>
      <c r="G2917" t="s">
        <v>74</v>
      </c>
      <c r="H2917" t="s">
        <v>75</v>
      </c>
      <c r="I2917" t="s"/>
      <c r="J2917" t="s">
        <v>74</v>
      </c>
      <c r="K2917" t="n">
        <v>163</v>
      </c>
      <c r="L2917" t="s">
        <v>76</v>
      </c>
      <c r="M2917" t="s"/>
      <c r="N2917" t="s">
        <v>515</v>
      </c>
      <c r="O2917" t="s">
        <v>78</v>
      </c>
      <c r="P2917" t="s">
        <v>1109</v>
      </c>
      <c r="Q2917" t="s"/>
      <c r="R2917" t="s">
        <v>80</v>
      </c>
      <c r="S2917" t="s">
        <v>805</v>
      </c>
      <c r="T2917" t="s">
        <v>82</v>
      </c>
      <c r="U2917" t="s"/>
      <c r="V2917" t="s">
        <v>83</v>
      </c>
      <c r="W2917" t="s">
        <v>84</v>
      </c>
      <c r="X2917" t="s"/>
      <c r="Y2917" t="s">
        <v>85</v>
      </c>
      <c r="Z2917">
        <f>HYPERLINK("https://hotelmonitor-cachepage.eclerx.com/savepage/tk_1543901601417334_sr_2151.html","info")</f>
        <v/>
      </c>
      <c r="AA2917" t="n">
        <v>-6796710</v>
      </c>
      <c r="AB2917" t="s"/>
      <c r="AC2917" t="s"/>
      <c r="AD2917" t="s">
        <v>86</v>
      </c>
      <c r="AE2917" t="s"/>
      <c r="AF2917" t="s"/>
      <c r="AG2917" t="s"/>
      <c r="AH2917" t="s"/>
      <c r="AI2917" t="s"/>
      <c r="AJ2917" t="s"/>
      <c r="AK2917" t="s">
        <v>87</v>
      </c>
      <c r="AL2917" t="s"/>
      <c r="AM2917" t="s"/>
      <c r="AN2917" t="s">
        <v>87</v>
      </c>
      <c r="AO2917" t="s"/>
      <c r="AP2917" t="n">
        <v>58</v>
      </c>
      <c r="AQ2917" t="s">
        <v>88</v>
      </c>
      <c r="AR2917" t="s">
        <v>107</v>
      </c>
      <c r="AS2917" t="s"/>
      <c r="AT2917" t="s">
        <v>90</v>
      </c>
      <c r="AU2917" t="s"/>
      <c r="AV2917" t="s"/>
      <c r="AW2917" t="s"/>
      <c r="AX2917" t="s"/>
      <c r="AY2917" t="n">
        <v>6796710</v>
      </c>
      <c r="AZ2917" t="s">
        <v>322</v>
      </c>
      <c r="BA2917" t="s"/>
      <c r="BB2917" t="n">
        <v>39016</v>
      </c>
      <c r="BC2917" t="n">
        <v>0</v>
      </c>
      <c r="BD2917" t="n">
        <v>0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92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1063</v>
      </c>
      <c r="F2918" t="n">
        <v>280956</v>
      </c>
      <c r="G2918" t="s">
        <v>74</v>
      </c>
      <c r="H2918" t="s">
        <v>75</v>
      </c>
      <c r="I2918" t="s"/>
      <c r="J2918" t="s">
        <v>74</v>
      </c>
      <c r="K2918" t="n">
        <v>108</v>
      </c>
      <c r="L2918" t="s">
        <v>76</v>
      </c>
      <c r="M2918" t="s"/>
      <c r="N2918" t="s">
        <v>1066</v>
      </c>
      <c r="O2918" t="s">
        <v>78</v>
      </c>
      <c r="P2918" t="s">
        <v>1064</v>
      </c>
      <c r="Q2918" t="s"/>
      <c r="R2918" t="s">
        <v>80</v>
      </c>
      <c r="S2918" t="s">
        <v>269</v>
      </c>
      <c r="T2918" t="s">
        <v>82</v>
      </c>
      <c r="U2918" t="s"/>
      <c r="V2918" t="s">
        <v>83</v>
      </c>
      <c r="W2918" t="s">
        <v>84</v>
      </c>
      <c r="X2918" t="s"/>
      <c r="Y2918" t="s">
        <v>85</v>
      </c>
      <c r="Z2918">
        <f>HYPERLINK("https://hotelmonitor-cachepage.eclerx.com/savepage/tk_15439115316135473_sr_2152.html","info")</f>
        <v/>
      </c>
      <c r="AA2918" t="n">
        <v>44186</v>
      </c>
      <c r="AB2918" t="s"/>
      <c r="AC2918" t="s"/>
      <c r="AD2918" t="s">
        <v>86</v>
      </c>
      <c r="AE2918" t="s"/>
      <c r="AF2918" t="s"/>
      <c r="AG2918" t="s"/>
      <c r="AH2918" t="s"/>
      <c r="AI2918" t="s"/>
      <c r="AJ2918" t="s"/>
      <c r="AK2918" t="s">
        <v>87</v>
      </c>
      <c r="AL2918" t="s"/>
      <c r="AM2918" t="s"/>
      <c r="AN2918" t="s">
        <v>87</v>
      </c>
      <c r="AO2918" t="s"/>
      <c r="AP2918" t="n">
        <v>37</v>
      </c>
      <c r="AQ2918" t="s">
        <v>88</v>
      </c>
      <c r="AR2918" t="s">
        <v>119</v>
      </c>
      <c r="AS2918" t="s"/>
      <c r="AT2918" t="s">
        <v>90</v>
      </c>
      <c r="AU2918" t="s"/>
      <c r="AV2918" t="s"/>
      <c r="AW2918" t="s"/>
      <c r="AX2918" t="s"/>
      <c r="AY2918" t="n">
        <v>2311846</v>
      </c>
      <c r="AZ2918" t="s">
        <v>322</v>
      </c>
      <c r="BA2918" t="s"/>
      <c r="BB2918" t="n">
        <v>40285</v>
      </c>
      <c r="BC2918" t="n">
        <v>0</v>
      </c>
      <c r="BD2918" t="n">
        <v>0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92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1063</v>
      </c>
      <c r="F2919" t="n">
        <v>280956</v>
      </c>
      <c r="G2919" t="s">
        <v>74</v>
      </c>
      <c r="H2919" t="s">
        <v>75</v>
      </c>
      <c r="I2919" t="s"/>
      <c r="J2919" t="s">
        <v>74</v>
      </c>
      <c r="K2919" t="n">
        <v>108</v>
      </c>
      <c r="L2919" t="s">
        <v>76</v>
      </c>
      <c r="M2919" t="s"/>
      <c r="N2919" t="s">
        <v>1066</v>
      </c>
      <c r="O2919" t="s">
        <v>78</v>
      </c>
      <c r="P2919" t="s">
        <v>1064</v>
      </c>
      <c r="Q2919" t="s"/>
      <c r="R2919" t="s">
        <v>80</v>
      </c>
      <c r="S2919" t="s">
        <v>269</v>
      </c>
      <c r="T2919" t="s">
        <v>82</v>
      </c>
      <c r="U2919" t="s"/>
      <c r="V2919" t="s">
        <v>83</v>
      </c>
      <c r="W2919" t="s">
        <v>84</v>
      </c>
      <c r="X2919" t="s"/>
      <c r="Y2919" t="s">
        <v>85</v>
      </c>
      <c r="Z2919">
        <f>HYPERLINK("https://hotelmonitor-cachepage.eclerx.com/savepage/tk_15439115316135473_sr_2152.html","info")</f>
        <v/>
      </c>
      <c r="AA2919" t="n">
        <v>44186</v>
      </c>
      <c r="AB2919" t="s"/>
      <c r="AC2919" t="s"/>
      <c r="AD2919" t="s">
        <v>86</v>
      </c>
      <c r="AE2919" t="s"/>
      <c r="AF2919" t="s"/>
      <c r="AG2919" t="s"/>
      <c r="AH2919" t="s"/>
      <c r="AI2919" t="s"/>
      <c r="AJ2919" t="s"/>
      <c r="AK2919" t="s">
        <v>87</v>
      </c>
      <c r="AL2919" t="s"/>
      <c r="AM2919" t="s"/>
      <c r="AN2919" t="s">
        <v>87</v>
      </c>
      <c r="AO2919" t="s"/>
      <c r="AP2919" t="n">
        <v>37</v>
      </c>
      <c r="AQ2919" t="s">
        <v>88</v>
      </c>
      <c r="AR2919" t="s">
        <v>140</v>
      </c>
      <c r="AS2919" t="s"/>
      <c r="AT2919" t="s">
        <v>90</v>
      </c>
      <c r="AU2919" t="s"/>
      <c r="AV2919" t="s"/>
      <c r="AW2919" t="s"/>
      <c r="AX2919" t="s"/>
      <c r="AY2919" t="n">
        <v>2311846</v>
      </c>
      <c r="AZ2919" t="s">
        <v>322</v>
      </c>
      <c r="BA2919" t="s"/>
      <c r="BB2919" t="n">
        <v>40285</v>
      </c>
      <c r="BC2919" t="n">
        <v>0</v>
      </c>
      <c r="BD2919" t="n">
        <v>0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92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1063</v>
      </c>
      <c r="F2920" t="n">
        <v>280956</v>
      </c>
      <c r="G2920" t="s">
        <v>74</v>
      </c>
      <c r="H2920" t="s">
        <v>75</v>
      </c>
      <c r="I2920" t="s"/>
      <c r="J2920" t="s">
        <v>74</v>
      </c>
      <c r="K2920" t="n">
        <v>108</v>
      </c>
      <c r="L2920" t="s">
        <v>76</v>
      </c>
      <c r="M2920" t="s"/>
      <c r="N2920" t="s">
        <v>1065</v>
      </c>
      <c r="O2920" t="s">
        <v>78</v>
      </c>
      <c r="P2920" t="s">
        <v>1064</v>
      </c>
      <c r="Q2920" t="s"/>
      <c r="R2920" t="s">
        <v>80</v>
      </c>
      <c r="S2920" t="s">
        <v>269</v>
      </c>
      <c r="T2920" t="s">
        <v>82</v>
      </c>
      <c r="U2920" t="s"/>
      <c r="V2920" t="s">
        <v>83</v>
      </c>
      <c r="W2920" t="s">
        <v>84</v>
      </c>
      <c r="X2920" t="s"/>
      <c r="Y2920" t="s">
        <v>85</v>
      </c>
      <c r="Z2920">
        <f>HYPERLINK("https://hotelmonitor-cachepage.eclerx.com/savepage/tk_15439115316135473_sr_2152.html","info")</f>
        <v/>
      </c>
      <c r="AA2920" t="n">
        <v>44186</v>
      </c>
      <c r="AB2920" t="s"/>
      <c r="AC2920" t="s"/>
      <c r="AD2920" t="s">
        <v>86</v>
      </c>
      <c r="AE2920" t="s"/>
      <c r="AF2920" t="s"/>
      <c r="AG2920" t="s"/>
      <c r="AH2920" t="s"/>
      <c r="AI2920" t="s"/>
      <c r="AJ2920" t="s"/>
      <c r="AK2920" t="s">
        <v>87</v>
      </c>
      <c r="AL2920" t="s"/>
      <c r="AM2920" t="s"/>
      <c r="AN2920" t="s">
        <v>87</v>
      </c>
      <c r="AO2920" t="s"/>
      <c r="AP2920" t="n">
        <v>37</v>
      </c>
      <c r="AQ2920" t="s">
        <v>88</v>
      </c>
      <c r="AR2920" t="s">
        <v>89</v>
      </c>
      <c r="AS2920" t="s"/>
      <c r="AT2920" t="s">
        <v>90</v>
      </c>
      <c r="AU2920" t="s"/>
      <c r="AV2920" t="s"/>
      <c r="AW2920" t="s"/>
      <c r="AX2920" t="s"/>
      <c r="AY2920" t="n">
        <v>2311846</v>
      </c>
      <c r="AZ2920" t="s">
        <v>322</v>
      </c>
      <c r="BA2920" t="s"/>
      <c r="BB2920" t="n">
        <v>40285</v>
      </c>
      <c r="BC2920" t="n">
        <v>0</v>
      </c>
      <c r="BD2920" t="n">
        <v>0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92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1063</v>
      </c>
      <c r="F2921" t="n">
        <v>280956</v>
      </c>
      <c r="G2921" t="s">
        <v>74</v>
      </c>
      <c r="H2921" t="s">
        <v>75</v>
      </c>
      <c r="I2921" t="s"/>
      <c r="J2921" t="s">
        <v>74</v>
      </c>
      <c r="K2921" t="n">
        <v>116</v>
      </c>
      <c r="L2921" t="s">
        <v>76</v>
      </c>
      <c r="M2921" t="s"/>
      <c r="N2921" t="s">
        <v>725</v>
      </c>
      <c r="O2921" t="s">
        <v>78</v>
      </c>
      <c r="P2921" t="s">
        <v>1064</v>
      </c>
      <c r="Q2921" t="s"/>
      <c r="R2921" t="s">
        <v>80</v>
      </c>
      <c r="S2921" t="s">
        <v>132</v>
      </c>
      <c r="T2921" t="s">
        <v>82</v>
      </c>
      <c r="U2921" t="s"/>
      <c r="V2921" t="s">
        <v>83</v>
      </c>
      <c r="W2921" t="s">
        <v>84</v>
      </c>
      <c r="X2921" t="s"/>
      <c r="Y2921" t="s">
        <v>85</v>
      </c>
      <c r="Z2921">
        <f>HYPERLINK("https://hotelmonitor-cachepage.eclerx.com/savepage/tk_15439115316135473_sr_2152.html","info")</f>
        <v/>
      </c>
      <c r="AA2921" t="n">
        <v>44186</v>
      </c>
      <c r="AB2921" t="s"/>
      <c r="AC2921" t="s"/>
      <c r="AD2921" t="s">
        <v>86</v>
      </c>
      <c r="AE2921" t="s"/>
      <c r="AF2921" t="s"/>
      <c r="AG2921" t="s"/>
      <c r="AH2921" t="s"/>
      <c r="AI2921" t="s"/>
      <c r="AJ2921" t="s"/>
      <c r="AK2921" t="s">
        <v>87</v>
      </c>
      <c r="AL2921" t="s"/>
      <c r="AM2921" t="s"/>
      <c r="AN2921" t="s">
        <v>87</v>
      </c>
      <c r="AO2921" t="s"/>
      <c r="AP2921" t="n">
        <v>37</v>
      </c>
      <c r="AQ2921" t="s">
        <v>88</v>
      </c>
      <c r="AR2921" t="s">
        <v>103</v>
      </c>
      <c r="AS2921" t="s"/>
      <c r="AT2921" t="s">
        <v>90</v>
      </c>
      <c r="AU2921" t="s"/>
      <c r="AV2921" t="s"/>
      <c r="AW2921" t="s"/>
      <c r="AX2921" t="s"/>
      <c r="AY2921" t="n">
        <v>2311846</v>
      </c>
      <c r="AZ2921" t="s">
        <v>322</v>
      </c>
      <c r="BA2921" t="s"/>
      <c r="BB2921" t="n">
        <v>40285</v>
      </c>
      <c r="BC2921" t="n">
        <v>0</v>
      </c>
      <c r="BD2921" t="n">
        <v>0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92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1063</v>
      </c>
      <c r="F2922" t="n">
        <v>280956</v>
      </c>
      <c r="G2922" t="s">
        <v>74</v>
      </c>
      <c r="H2922" t="s">
        <v>75</v>
      </c>
      <c r="I2922" t="s"/>
      <c r="J2922" t="s">
        <v>74</v>
      </c>
      <c r="K2922" t="n">
        <v>124</v>
      </c>
      <c r="L2922" t="s">
        <v>76</v>
      </c>
      <c r="M2922" t="s"/>
      <c r="N2922" t="s">
        <v>1067</v>
      </c>
      <c r="O2922" t="s">
        <v>78</v>
      </c>
      <c r="P2922" t="s">
        <v>1064</v>
      </c>
      <c r="Q2922" t="s"/>
      <c r="R2922" t="s">
        <v>80</v>
      </c>
      <c r="S2922" t="s">
        <v>368</v>
      </c>
      <c r="T2922" t="s">
        <v>82</v>
      </c>
      <c r="U2922" t="s"/>
      <c r="V2922" t="s">
        <v>83</v>
      </c>
      <c r="W2922" t="s">
        <v>84</v>
      </c>
      <c r="X2922" t="s"/>
      <c r="Y2922" t="s">
        <v>85</v>
      </c>
      <c r="Z2922">
        <f>HYPERLINK("https://hotelmonitor-cachepage.eclerx.com/savepage/tk_15439115316135473_sr_2152.html","info")</f>
        <v/>
      </c>
      <c r="AA2922" t="n">
        <v>44186</v>
      </c>
      <c r="AB2922" t="s"/>
      <c r="AC2922" t="s"/>
      <c r="AD2922" t="s">
        <v>86</v>
      </c>
      <c r="AE2922" t="s"/>
      <c r="AF2922" t="s"/>
      <c r="AG2922" t="s"/>
      <c r="AH2922" t="s"/>
      <c r="AI2922" t="s"/>
      <c r="AJ2922" t="s"/>
      <c r="AK2922" t="s">
        <v>87</v>
      </c>
      <c r="AL2922" t="s"/>
      <c r="AM2922" t="s"/>
      <c r="AN2922" t="s">
        <v>87</v>
      </c>
      <c r="AO2922" t="s"/>
      <c r="AP2922" t="n">
        <v>37</v>
      </c>
      <c r="AQ2922" t="s">
        <v>88</v>
      </c>
      <c r="AR2922" t="s">
        <v>119</v>
      </c>
      <c r="AS2922" t="s"/>
      <c r="AT2922" t="s">
        <v>90</v>
      </c>
      <c r="AU2922" t="s"/>
      <c r="AV2922" t="s"/>
      <c r="AW2922" t="s"/>
      <c r="AX2922" t="s"/>
      <c r="AY2922" t="n">
        <v>2311846</v>
      </c>
      <c r="AZ2922" t="s">
        <v>322</v>
      </c>
      <c r="BA2922" t="s"/>
      <c r="BB2922" t="n">
        <v>40285</v>
      </c>
      <c r="BC2922" t="n">
        <v>0</v>
      </c>
      <c r="BD2922" t="n">
        <v>0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92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1063</v>
      </c>
      <c r="F2923" t="n">
        <v>280956</v>
      </c>
      <c r="G2923" t="s">
        <v>74</v>
      </c>
      <c r="H2923" t="s">
        <v>75</v>
      </c>
      <c r="I2923" t="s"/>
      <c r="J2923" t="s">
        <v>74</v>
      </c>
      <c r="K2923" t="n">
        <v>124</v>
      </c>
      <c r="L2923" t="s">
        <v>76</v>
      </c>
      <c r="M2923" t="s"/>
      <c r="N2923" t="s">
        <v>1067</v>
      </c>
      <c r="O2923" t="s">
        <v>78</v>
      </c>
      <c r="P2923" t="s">
        <v>1064</v>
      </c>
      <c r="Q2923" t="s"/>
      <c r="R2923" t="s">
        <v>80</v>
      </c>
      <c r="S2923" t="s">
        <v>368</v>
      </c>
      <c r="T2923" t="s">
        <v>82</v>
      </c>
      <c r="U2923" t="s"/>
      <c r="V2923" t="s">
        <v>83</v>
      </c>
      <c r="W2923" t="s">
        <v>84</v>
      </c>
      <c r="X2923" t="s"/>
      <c r="Y2923" t="s">
        <v>85</v>
      </c>
      <c r="Z2923">
        <f>HYPERLINK("https://hotelmonitor-cachepage.eclerx.com/savepage/tk_15439115316135473_sr_2152.html","info")</f>
        <v/>
      </c>
      <c r="AA2923" t="n">
        <v>44186</v>
      </c>
      <c r="AB2923" t="s"/>
      <c r="AC2923" t="s"/>
      <c r="AD2923" t="s">
        <v>86</v>
      </c>
      <c r="AE2923" t="s"/>
      <c r="AF2923" t="s"/>
      <c r="AG2923" t="s"/>
      <c r="AH2923" t="s"/>
      <c r="AI2923" t="s"/>
      <c r="AJ2923" t="s"/>
      <c r="AK2923" t="s">
        <v>87</v>
      </c>
      <c r="AL2923" t="s"/>
      <c r="AM2923" t="s"/>
      <c r="AN2923" t="s">
        <v>87</v>
      </c>
      <c r="AO2923" t="s"/>
      <c r="AP2923" t="n">
        <v>37</v>
      </c>
      <c r="AQ2923" t="s">
        <v>88</v>
      </c>
      <c r="AR2923" t="s">
        <v>140</v>
      </c>
      <c r="AS2923" t="s"/>
      <c r="AT2923" t="s">
        <v>90</v>
      </c>
      <c r="AU2923" t="s"/>
      <c r="AV2923" t="s"/>
      <c r="AW2923" t="s"/>
      <c r="AX2923" t="s"/>
      <c r="AY2923" t="n">
        <v>2311846</v>
      </c>
      <c r="AZ2923" t="s">
        <v>322</v>
      </c>
      <c r="BA2923" t="s"/>
      <c r="BB2923" t="n">
        <v>40285</v>
      </c>
      <c r="BC2923" t="n">
        <v>0</v>
      </c>
      <c r="BD2923" t="n">
        <v>0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92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1063</v>
      </c>
      <c r="F2924" t="n">
        <v>280956</v>
      </c>
      <c r="G2924" t="s">
        <v>74</v>
      </c>
      <c r="H2924" t="s">
        <v>75</v>
      </c>
      <c r="I2924" t="s"/>
      <c r="J2924" t="s">
        <v>74</v>
      </c>
      <c r="K2924" t="n">
        <v>124</v>
      </c>
      <c r="L2924" t="s">
        <v>76</v>
      </c>
      <c r="M2924" t="s"/>
      <c r="N2924" t="s">
        <v>1068</v>
      </c>
      <c r="O2924" t="s">
        <v>78</v>
      </c>
      <c r="P2924" t="s">
        <v>1064</v>
      </c>
      <c r="Q2924" t="s"/>
      <c r="R2924" t="s">
        <v>80</v>
      </c>
      <c r="S2924" t="s">
        <v>368</v>
      </c>
      <c r="T2924" t="s">
        <v>82</v>
      </c>
      <c r="U2924" t="s"/>
      <c r="V2924" t="s">
        <v>83</v>
      </c>
      <c r="W2924" t="s">
        <v>84</v>
      </c>
      <c r="X2924" t="s"/>
      <c r="Y2924" t="s">
        <v>85</v>
      </c>
      <c r="Z2924">
        <f>HYPERLINK("https://hotelmonitor-cachepage.eclerx.com/savepage/tk_15439115316135473_sr_2152.html","info")</f>
        <v/>
      </c>
      <c r="AA2924" t="n">
        <v>44186</v>
      </c>
      <c r="AB2924" t="s"/>
      <c r="AC2924" t="s"/>
      <c r="AD2924" t="s">
        <v>86</v>
      </c>
      <c r="AE2924" t="s"/>
      <c r="AF2924" t="s"/>
      <c r="AG2924" t="s"/>
      <c r="AH2924" t="s"/>
      <c r="AI2924" t="s"/>
      <c r="AJ2924" t="s"/>
      <c r="AK2924" t="s">
        <v>87</v>
      </c>
      <c r="AL2924" t="s"/>
      <c r="AM2924" t="s"/>
      <c r="AN2924" t="s">
        <v>87</v>
      </c>
      <c r="AO2924" t="s"/>
      <c r="AP2924" t="n">
        <v>37</v>
      </c>
      <c r="AQ2924" t="s">
        <v>88</v>
      </c>
      <c r="AR2924" t="s">
        <v>89</v>
      </c>
      <c r="AS2924" t="s"/>
      <c r="AT2924" t="s">
        <v>90</v>
      </c>
      <c r="AU2924" t="s"/>
      <c r="AV2924" t="s"/>
      <c r="AW2924" t="s"/>
      <c r="AX2924" t="s"/>
      <c r="AY2924" t="n">
        <v>2311846</v>
      </c>
      <c r="AZ2924" t="s">
        <v>322</v>
      </c>
      <c r="BA2924" t="s"/>
      <c r="BB2924" t="n">
        <v>40285</v>
      </c>
      <c r="BC2924" t="n">
        <v>0</v>
      </c>
      <c r="BD2924" t="n">
        <v>0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92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1063</v>
      </c>
      <c r="F2925" t="n">
        <v>280956</v>
      </c>
      <c r="G2925" t="s">
        <v>74</v>
      </c>
      <c r="H2925" t="s">
        <v>75</v>
      </c>
      <c r="I2925" t="s"/>
      <c r="J2925" t="s">
        <v>74</v>
      </c>
      <c r="K2925" t="n">
        <v>130</v>
      </c>
      <c r="L2925" t="s">
        <v>76</v>
      </c>
      <c r="M2925" t="s"/>
      <c r="N2925" t="s">
        <v>1069</v>
      </c>
      <c r="O2925" t="s">
        <v>78</v>
      </c>
      <c r="P2925" t="s">
        <v>1064</v>
      </c>
      <c r="Q2925" t="s"/>
      <c r="R2925" t="s">
        <v>80</v>
      </c>
      <c r="S2925" t="s">
        <v>292</v>
      </c>
      <c r="T2925" t="s">
        <v>82</v>
      </c>
      <c r="U2925" t="s"/>
      <c r="V2925" t="s">
        <v>83</v>
      </c>
      <c r="W2925" t="s">
        <v>84</v>
      </c>
      <c r="X2925" t="s"/>
      <c r="Y2925" t="s">
        <v>85</v>
      </c>
      <c r="Z2925">
        <f>HYPERLINK("https://hotelmonitor-cachepage.eclerx.com/savepage/tk_15439115316135473_sr_2152.html","info")</f>
        <v/>
      </c>
      <c r="AA2925" t="n">
        <v>44186</v>
      </c>
      <c r="AB2925" t="s"/>
      <c r="AC2925" t="s"/>
      <c r="AD2925" t="s">
        <v>86</v>
      </c>
      <c r="AE2925" t="s"/>
      <c r="AF2925" t="s"/>
      <c r="AG2925" t="s"/>
      <c r="AH2925" t="s"/>
      <c r="AI2925" t="s"/>
      <c r="AJ2925" t="s"/>
      <c r="AK2925" t="s">
        <v>87</v>
      </c>
      <c r="AL2925" t="s"/>
      <c r="AM2925" t="s"/>
      <c r="AN2925" t="s">
        <v>87</v>
      </c>
      <c r="AO2925" t="s"/>
      <c r="AP2925" t="n">
        <v>37</v>
      </c>
      <c r="AQ2925" t="s">
        <v>88</v>
      </c>
      <c r="AR2925" t="s">
        <v>110</v>
      </c>
      <c r="AS2925" t="s"/>
      <c r="AT2925" t="s">
        <v>90</v>
      </c>
      <c r="AU2925" t="s"/>
      <c r="AV2925" t="s"/>
      <c r="AW2925" t="s"/>
      <c r="AX2925" t="s"/>
      <c r="AY2925" t="n">
        <v>2311846</v>
      </c>
      <c r="AZ2925" t="s">
        <v>322</v>
      </c>
      <c r="BA2925" t="s"/>
      <c r="BB2925" t="n">
        <v>40285</v>
      </c>
      <c r="BC2925" t="n">
        <v>0</v>
      </c>
      <c r="BD2925" t="n">
        <v>0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92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1063</v>
      </c>
      <c r="F2926" t="n">
        <v>280956</v>
      </c>
      <c r="G2926" t="s">
        <v>74</v>
      </c>
      <c r="H2926" t="s">
        <v>75</v>
      </c>
      <c r="I2926" t="s"/>
      <c r="J2926" t="s">
        <v>74</v>
      </c>
      <c r="K2926" t="n">
        <v>131</v>
      </c>
      <c r="L2926" t="s">
        <v>76</v>
      </c>
      <c r="M2926" t="s"/>
      <c r="N2926" t="s">
        <v>1069</v>
      </c>
      <c r="O2926" t="s">
        <v>78</v>
      </c>
      <c r="P2926" t="s">
        <v>1064</v>
      </c>
      <c r="Q2926" t="s"/>
      <c r="R2926" t="s">
        <v>80</v>
      </c>
      <c r="S2926" t="s">
        <v>350</v>
      </c>
      <c r="T2926" t="s">
        <v>82</v>
      </c>
      <c r="U2926" t="s"/>
      <c r="V2926" t="s">
        <v>83</v>
      </c>
      <c r="W2926" t="s">
        <v>84</v>
      </c>
      <c r="X2926" t="s"/>
      <c r="Y2926" t="s">
        <v>85</v>
      </c>
      <c r="Z2926">
        <f>HYPERLINK("https://hotelmonitor-cachepage.eclerx.com/savepage/tk_15439115316135473_sr_2152.html","info")</f>
        <v/>
      </c>
      <c r="AA2926" t="n">
        <v>44186</v>
      </c>
      <c r="AB2926" t="s"/>
      <c r="AC2926" t="s"/>
      <c r="AD2926" t="s">
        <v>86</v>
      </c>
      <c r="AE2926" t="s"/>
      <c r="AF2926" t="s"/>
      <c r="AG2926" t="s"/>
      <c r="AH2926" t="s"/>
      <c r="AI2926" t="s"/>
      <c r="AJ2926" t="s"/>
      <c r="AK2926" t="s">
        <v>87</v>
      </c>
      <c r="AL2926" t="s"/>
      <c r="AM2926" t="s"/>
      <c r="AN2926" t="s">
        <v>87</v>
      </c>
      <c r="AO2926" t="s"/>
      <c r="AP2926" t="n">
        <v>37</v>
      </c>
      <c r="AQ2926" t="s">
        <v>88</v>
      </c>
      <c r="AR2926" t="s">
        <v>116</v>
      </c>
      <c r="AS2926" t="s"/>
      <c r="AT2926" t="s">
        <v>90</v>
      </c>
      <c r="AU2926" t="s"/>
      <c r="AV2926" t="s"/>
      <c r="AW2926" t="s"/>
      <c r="AX2926" t="s"/>
      <c r="AY2926" t="n">
        <v>2311846</v>
      </c>
      <c r="AZ2926" t="s">
        <v>322</v>
      </c>
      <c r="BA2926" t="s"/>
      <c r="BB2926" t="n">
        <v>40285</v>
      </c>
      <c r="BC2926" t="n">
        <v>0</v>
      </c>
      <c r="BD2926" t="n">
        <v>0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92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1063</v>
      </c>
      <c r="F2927" t="n">
        <v>280956</v>
      </c>
      <c r="G2927" t="s">
        <v>74</v>
      </c>
      <c r="H2927" t="s">
        <v>75</v>
      </c>
      <c r="I2927" t="s"/>
      <c r="J2927" t="s">
        <v>74</v>
      </c>
      <c r="K2927" t="n">
        <v>148</v>
      </c>
      <c r="L2927" t="s">
        <v>76</v>
      </c>
      <c r="M2927" t="s"/>
      <c r="N2927" t="s">
        <v>725</v>
      </c>
      <c r="O2927" t="s">
        <v>78</v>
      </c>
      <c r="P2927" t="s">
        <v>1064</v>
      </c>
      <c r="Q2927" t="s"/>
      <c r="R2927" t="s">
        <v>80</v>
      </c>
      <c r="S2927" t="s">
        <v>485</v>
      </c>
      <c r="T2927" t="s">
        <v>82</v>
      </c>
      <c r="U2927" t="s"/>
      <c r="V2927" t="s">
        <v>83</v>
      </c>
      <c r="W2927" t="s">
        <v>84</v>
      </c>
      <c r="X2927" t="s"/>
      <c r="Y2927" t="s">
        <v>85</v>
      </c>
      <c r="Z2927">
        <f>HYPERLINK("https://hotelmonitor-cachepage.eclerx.com/savepage/tk_15439115316135473_sr_2152.html","info")</f>
        <v/>
      </c>
      <c r="AA2927" t="n">
        <v>44186</v>
      </c>
      <c r="AB2927" t="s"/>
      <c r="AC2927" t="s"/>
      <c r="AD2927" t="s">
        <v>86</v>
      </c>
      <c r="AE2927" t="s"/>
      <c r="AF2927" t="s"/>
      <c r="AG2927" t="s"/>
      <c r="AH2927" t="s"/>
      <c r="AI2927" t="s"/>
      <c r="AJ2927" t="s"/>
      <c r="AK2927" t="s">
        <v>87</v>
      </c>
      <c r="AL2927" t="s"/>
      <c r="AM2927" t="s"/>
      <c r="AN2927" t="s">
        <v>87</v>
      </c>
      <c r="AO2927" t="s"/>
      <c r="AP2927" t="n">
        <v>37</v>
      </c>
      <c r="AQ2927" t="s">
        <v>88</v>
      </c>
      <c r="AR2927" t="s">
        <v>113</v>
      </c>
      <c r="AS2927" t="s"/>
      <c r="AT2927" t="s">
        <v>90</v>
      </c>
      <c r="AU2927" t="s"/>
      <c r="AV2927" t="s"/>
      <c r="AW2927" t="s"/>
      <c r="AX2927" t="s"/>
      <c r="AY2927" t="n">
        <v>2311846</v>
      </c>
      <c r="AZ2927" t="s">
        <v>322</v>
      </c>
      <c r="BA2927" t="s"/>
      <c r="BB2927" t="n">
        <v>40285</v>
      </c>
      <c r="BC2927" t="n">
        <v>0</v>
      </c>
      <c r="BD2927" t="n">
        <v>0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92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1063</v>
      </c>
      <c r="F2928" t="n">
        <v>280956</v>
      </c>
      <c r="G2928" t="s">
        <v>74</v>
      </c>
      <c r="H2928" t="s">
        <v>75</v>
      </c>
      <c r="I2928" t="s"/>
      <c r="J2928" t="s">
        <v>74</v>
      </c>
      <c r="K2928" t="n">
        <v>155</v>
      </c>
      <c r="L2928" t="s">
        <v>76</v>
      </c>
      <c r="M2928" t="s"/>
      <c r="N2928" t="s">
        <v>77</v>
      </c>
      <c r="O2928" t="s">
        <v>78</v>
      </c>
      <c r="P2928" t="s">
        <v>1064</v>
      </c>
      <c r="Q2928" t="s"/>
      <c r="R2928" t="s">
        <v>80</v>
      </c>
      <c r="S2928" t="s">
        <v>373</v>
      </c>
      <c r="T2928" t="s">
        <v>82</v>
      </c>
      <c r="U2928" t="s"/>
      <c r="V2928" t="s">
        <v>83</v>
      </c>
      <c r="W2928" t="s">
        <v>84</v>
      </c>
      <c r="X2928" t="s"/>
      <c r="Y2928" t="s">
        <v>85</v>
      </c>
      <c r="Z2928">
        <f>HYPERLINK("https://hotelmonitor-cachepage.eclerx.com/savepage/tk_15439115316135473_sr_2152.html","info")</f>
        <v/>
      </c>
      <c r="AA2928" t="n">
        <v>44186</v>
      </c>
      <c r="AB2928" t="s"/>
      <c r="AC2928" t="s"/>
      <c r="AD2928" t="s">
        <v>86</v>
      </c>
      <c r="AE2928" t="s"/>
      <c r="AF2928" t="s"/>
      <c r="AG2928" t="s"/>
      <c r="AH2928" t="s"/>
      <c r="AI2928" t="s"/>
      <c r="AJ2928" t="s"/>
      <c r="AK2928" t="s">
        <v>87</v>
      </c>
      <c r="AL2928" t="s"/>
      <c r="AM2928" t="s"/>
      <c r="AN2928" t="s">
        <v>87</v>
      </c>
      <c r="AO2928" t="s"/>
      <c r="AP2928" t="n">
        <v>37</v>
      </c>
      <c r="AQ2928" t="s">
        <v>88</v>
      </c>
      <c r="AR2928" t="s">
        <v>126</v>
      </c>
      <c r="AS2928" t="s"/>
      <c r="AT2928" t="s">
        <v>90</v>
      </c>
      <c r="AU2928" t="s"/>
      <c r="AV2928" t="s"/>
      <c r="AW2928" t="s"/>
      <c r="AX2928" t="s"/>
      <c r="AY2928" t="n">
        <v>2311846</v>
      </c>
      <c r="AZ2928" t="s">
        <v>322</v>
      </c>
      <c r="BA2928" t="s"/>
      <c r="BB2928" t="n">
        <v>40285</v>
      </c>
      <c r="BC2928" t="n">
        <v>0</v>
      </c>
      <c r="BD2928" t="n">
        <v>0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92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1063</v>
      </c>
      <c r="F2929" t="n">
        <v>280956</v>
      </c>
      <c r="G2929" t="s">
        <v>74</v>
      </c>
      <c r="H2929" t="s">
        <v>75</v>
      </c>
      <c r="I2929" t="s"/>
      <c r="J2929" t="s">
        <v>74</v>
      </c>
      <c r="K2929" t="n">
        <v>257</v>
      </c>
      <c r="L2929" t="s">
        <v>76</v>
      </c>
      <c r="M2929" t="s"/>
      <c r="N2929" t="s">
        <v>77</v>
      </c>
      <c r="O2929" t="s">
        <v>78</v>
      </c>
      <c r="P2929" t="s">
        <v>1064</v>
      </c>
      <c r="Q2929" t="s"/>
      <c r="R2929" t="s">
        <v>80</v>
      </c>
      <c r="S2929" t="s">
        <v>220</v>
      </c>
      <c r="T2929" t="s">
        <v>82</v>
      </c>
      <c r="U2929" t="s"/>
      <c r="V2929" t="s">
        <v>83</v>
      </c>
      <c r="W2929" t="s">
        <v>84</v>
      </c>
      <c r="X2929" t="s"/>
      <c r="Y2929" t="s">
        <v>85</v>
      </c>
      <c r="Z2929">
        <f>HYPERLINK("https://hotelmonitor-cachepage.eclerx.com/savepage/tk_15439115316135473_sr_2152.html","info")</f>
        <v/>
      </c>
      <c r="AA2929" t="n">
        <v>44186</v>
      </c>
      <c r="AB2929" t="s"/>
      <c r="AC2929" t="s"/>
      <c r="AD2929" t="s">
        <v>86</v>
      </c>
      <c r="AE2929" t="s"/>
      <c r="AF2929" t="s"/>
      <c r="AG2929" t="s"/>
      <c r="AH2929" t="s"/>
      <c r="AI2929" t="s"/>
      <c r="AJ2929" t="s"/>
      <c r="AK2929" t="s">
        <v>87</v>
      </c>
      <c r="AL2929" t="s"/>
      <c r="AM2929" t="s"/>
      <c r="AN2929" t="s">
        <v>87</v>
      </c>
      <c r="AO2929" t="s"/>
      <c r="AP2929" t="n">
        <v>37</v>
      </c>
      <c r="AQ2929" t="s">
        <v>88</v>
      </c>
      <c r="AR2929" t="s">
        <v>156</v>
      </c>
      <c r="AS2929" t="s"/>
      <c r="AT2929" t="s">
        <v>90</v>
      </c>
      <c r="AU2929" t="s"/>
      <c r="AV2929" t="s"/>
      <c r="AW2929" t="s"/>
      <c r="AX2929" t="s"/>
      <c r="AY2929" t="n">
        <v>2311846</v>
      </c>
      <c r="AZ2929" t="s">
        <v>322</v>
      </c>
      <c r="BA2929" t="s"/>
      <c r="BB2929" t="n">
        <v>40285</v>
      </c>
      <c r="BC2929" t="n">
        <v>0</v>
      </c>
      <c r="BD2929" t="n">
        <v>0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92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700</v>
      </c>
      <c r="F2930" t="n">
        <v>-1</v>
      </c>
      <c r="G2930" t="s">
        <v>74</v>
      </c>
      <c r="H2930" t="s">
        <v>75</v>
      </c>
      <c r="I2930" t="s"/>
      <c r="J2930" t="s">
        <v>74</v>
      </c>
      <c r="K2930" t="n">
        <v>96</v>
      </c>
      <c r="L2930" t="s">
        <v>76</v>
      </c>
      <c r="M2930" t="s"/>
      <c r="N2930" t="s">
        <v>283</v>
      </c>
      <c r="O2930" t="s">
        <v>78</v>
      </c>
      <c r="P2930" t="s">
        <v>700</v>
      </c>
      <c r="Q2930" t="s"/>
      <c r="R2930" t="s">
        <v>80</v>
      </c>
      <c r="S2930" t="s">
        <v>406</v>
      </c>
      <c r="T2930" t="s">
        <v>82</v>
      </c>
      <c r="U2930" t="s"/>
      <c r="V2930" t="s">
        <v>83</v>
      </c>
      <c r="W2930" t="s">
        <v>84</v>
      </c>
      <c r="X2930" t="s"/>
      <c r="Y2930" t="s">
        <v>85</v>
      </c>
      <c r="Z2930">
        <f>HYPERLINK("https://hotelmonitor-cachepage.eclerx.com/savepage/tk_1543911674563251_sr_2152.html","info")</f>
        <v/>
      </c>
      <c r="AA2930" t="n">
        <v>-2311951</v>
      </c>
      <c r="AB2930" t="s"/>
      <c r="AC2930" t="s"/>
      <c r="AD2930" t="s">
        <v>86</v>
      </c>
      <c r="AE2930" t="s"/>
      <c r="AF2930" t="s"/>
      <c r="AG2930" t="s"/>
      <c r="AH2930" t="s"/>
      <c r="AI2930" t="s"/>
      <c r="AJ2930" t="s"/>
      <c r="AK2930" t="s">
        <v>87</v>
      </c>
      <c r="AL2930" t="s"/>
      <c r="AM2930" t="s"/>
      <c r="AN2930" t="s">
        <v>87</v>
      </c>
      <c r="AO2930" t="s"/>
      <c r="AP2930" t="n">
        <v>90</v>
      </c>
      <c r="AQ2930" t="s">
        <v>88</v>
      </c>
      <c r="AR2930" t="s">
        <v>103</v>
      </c>
      <c r="AS2930" t="s"/>
      <c r="AT2930" t="s">
        <v>90</v>
      </c>
      <c r="AU2930" t="s"/>
      <c r="AV2930" t="s"/>
      <c r="AW2930" t="s"/>
      <c r="AX2930" t="s"/>
      <c r="AY2930" t="n">
        <v>2311951</v>
      </c>
      <c r="AZ2930" t="s">
        <v>701</v>
      </c>
      <c r="BA2930" t="s"/>
      <c r="BB2930" t="n">
        <v>28222</v>
      </c>
      <c r="BC2930" t="n">
        <v>10.010036230087</v>
      </c>
      <c r="BD2930" t="n">
        <v>53.552779586041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92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661</v>
      </c>
      <c r="F2931" t="n">
        <v>-1</v>
      </c>
      <c r="G2931" t="s">
        <v>74</v>
      </c>
      <c r="H2931" t="s">
        <v>75</v>
      </c>
      <c r="I2931" t="s"/>
      <c r="J2931" t="s">
        <v>74</v>
      </c>
      <c r="K2931" t="n">
        <v>93</v>
      </c>
      <c r="L2931" t="s">
        <v>76</v>
      </c>
      <c r="M2931" t="s"/>
      <c r="N2931" t="s">
        <v>283</v>
      </c>
      <c r="O2931" t="s">
        <v>78</v>
      </c>
      <c r="P2931" t="s">
        <v>661</v>
      </c>
      <c r="Q2931" t="s"/>
      <c r="R2931" t="s">
        <v>80</v>
      </c>
      <c r="S2931" t="s">
        <v>313</v>
      </c>
      <c r="T2931" t="s">
        <v>82</v>
      </c>
      <c r="U2931" t="s"/>
      <c r="V2931" t="s">
        <v>83</v>
      </c>
      <c r="W2931" t="s">
        <v>84</v>
      </c>
      <c r="X2931" t="s"/>
      <c r="Y2931" t="s">
        <v>85</v>
      </c>
      <c r="Z2931">
        <f>HYPERLINK("https://hotelmonitor-cachepage.eclerx.com/savepage/tk_1543911707996436_sr_2152.html","info")</f>
        <v/>
      </c>
      <c r="AA2931" t="n">
        <v>-2311955</v>
      </c>
      <c r="AB2931" t="s"/>
      <c r="AC2931" t="s"/>
      <c r="AD2931" t="s">
        <v>86</v>
      </c>
      <c r="AE2931" t="s"/>
      <c r="AF2931" t="s"/>
      <c r="AG2931" t="s"/>
      <c r="AH2931" t="s"/>
      <c r="AI2931" t="s"/>
      <c r="AJ2931" t="s"/>
      <c r="AK2931" t="s">
        <v>87</v>
      </c>
      <c r="AL2931" t="s"/>
      <c r="AM2931" t="s"/>
      <c r="AN2931" t="s">
        <v>87</v>
      </c>
      <c r="AO2931" t="s"/>
      <c r="AP2931" t="n">
        <v>102</v>
      </c>
      <c r="AQ2931" t="s">
        <v>88</v>
      </c>
      <c r="AR2931" t="s">
        <v>103</v>
      </c>
      <c r="AS2931" t="s"/>
      <c r="AT2931" t="s">
        <v>90</v>
      </c>
      <c r="AU2931" t="s"/>
      <c r="AV2931" t="s"/>
      <c r="AW2931" t="s"/>
      <c r="AX2931" t="s"/>
      <c r="AY2931" t="n">
        <v>2311955</v>
      </c>
      <c r="AZ2931" t="s">
        <v>662</v>
      </c>
      <c r="BA2931" t="s"/>
      <c r="BB2931" t="n">
        <v>39017</v>
      </c>
      <c r="BC2931" t="n">
        <v>10.008631</v>
      </c>
      <c r="BD2931" t="n">
        <v>53.553724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92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661</v>
      </c>
      <c r="F2932" t="n">
        <v>-1</v>
      </c>
      <c r="G2932" t="s">
        <v>74</v>
      </c>
      <c r="H2932" t="s">
        <v>75</v>
      </c>
      <c r="I2932" t="s"/>
      <c r="J2932" t="s">
        <v>74</v>
      </c>
      <c r="K2932" t="n">
        <v>94</v>
      </c>
      <c r="L2932" t="s">
        <v>76</v>
      </c>
      <c r="M2932" t="s"/>
      <c r="N2932" t="s">
        <v>342</v>
      </c>
      <c r="O2932" t="s">
        <v>78</v>
      </c>
      <c r="P2932" t="s">
        <v>661</v>
      </c>
      <c r="Q2932" t="s"/>
      <c r="R2932" t="s">
        <v>80</v>
      </c>
      <c r="S2932" t="s">
        <v>267</v>
      </c>
      <c r="T2932" t="s">
        <v>82</v>
      </c>
      <c r="U2932" t="s"/>
      <c r="V2932" t="s">
        <v>83</v>
      </c>
      <c r="W2932" t="s">
        <v>84</v>
      </c>
      <c r="X2932" t="s"/>
      <c r="Y2932" t="s">
        <v>85</v>
      </c>
      <c r="Z2932">
        <f>HYPERLINK("https://hotelmonitor-cachepage.eclerx.com/savepage/tk_1543911707996436_sr_2152.html","info")</f>
        <v/>
      </c>
      <c r="AA2932" t="n">
        <v>-2311955</v>
      </c>
      <c r="AB2932" t="s"/>
      <c r="AC2932" t="s"/>
      <c r="AD2932" t="s">
        <v>86</v>
      </c>
      <c r="AE2932" t="s"/>
      <c r="AF2932" t="s"/>
      <c r="AG2932" t="s"/>
      <c r="AH2932" t="s"/>
      <c r="AI2932" t="s"/>
      <c r="AJ2932" t="s"/>
      <c r="AK2932" t="s">
        <v>87</v>
      </c>
      <c r="AL2932" t="s"/>
      <c r="AM2932" t="s"/>
      <c r="AN2932" t="s">
        <v>87</v>
      </c>
      <c r="AO2932" t="s"/>
      <c r="AP2932" t="n">
        <v>102</v>
      </c>
      <c r="AQ2932" t="s">
        <v>88</v>
      </c>
      <c r="AR2932" t="s">
        <v>107</v>
      </c>
      <c r="AS2932" t="s"/>
      <c r="AT2932" t="s">
        <v>90</v>
      </c>
      <c r="AU2932" t="s"/>
      <c r="AV2932" t="s"/>
      <c r="AW2932" t="s"/>
      <c r="AX2932" t="s"/>
      <c r="AY2932" t="n">
        <v>2311955</v>
      </c>
      <c r="AZ2932" t="s">
        <v>662</v>
      </c>
      <c r="BA2932" t="s"/>
      <c r="BB2932" t="n">
        <v>39017</v>
      </c>
      <c r="BC2932" t="n">
        <v>10.008631</v>
      </c>
      <c r="BD2932" t="n">
        <v>53.553724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92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548</v>
      </c>
      <c r="F2933" t="n">
        <v>-1</v>
      </c>
      <c r="G2933" t="s">
        <v>74</v>
      </c>
      <c r="H2933" t="s">
        <v>75</v>
      </c>
      <c r="I2933" t="s"/>
      <c r="J2933" t="s">
        <v>74</v>
      </c>
      <c r="K2933" t="n">
        <v>90</v>
      </c>
      <c r="L2933" t="s">
        <v>76</v>
      </c>
      <c r="M2933" t="s"/>
      <c r="N2933" t="s">
        <v>551</v>
      </c>
      <c r="O2933" t="s">
        <v>78</v>
      </c>
      <c r="P2933" t="s">
        <v>548</v>
      </c>
      <c r="Q2933" t="s"/>
      <c r="R2933" t="s">
        <v>80</v>
      </c>
      <c r="S2933" t="s">
        <v>128</v>
      </c>
      <c r="T2933" t="s">
        <v>82</v>
      </c>
      <c r="U2933" t="s"/>
      <c r="V2933" t="s">
        <v>83</v>
      </c>
      <c r="W2933" t="s">
        <v>94</v>
      </c>
      <c r="X2933" t="s"/>
      <c r="Y2933" t="s">
        <v>85</v>
      </c>
      <c r="Z2933">
        <f>HYPERLINK("https://hotelmonitor-cachepage.eclerx.com/savepage/tk_1543911623761419_sr_2152.html","info")</f>
        <v/>
      </c>
      <c r="AA2933" t="n">
        <v>-6796293</v>
      </c>
      <c r="AB2933" t="s"/>
      <c r="AC2933" t="s"/>
      <c r="AD2933" t="s">
        <v>86</v>
      </c>
      <c r="AE2933" t="s"/>
      <c r="AF2933" t="s"/>
      <c r="AG2933" t="s"/>
      <c r="AH2933" t="s"/>
      <c r="AI2933" t="s"/>
      <c r="AJ2933" t="s"/>
      <c r="AK2933" t="s">
        <v>87</v>
      </c>
      <c r="AL2933" t="s"/>
      <c r="AM2933" t="s"/>
      <c r="AN2933" t="s">
        <v>87</v>
      </c>
      <c r="AO2933" t="s"/>
      <c r="AP2933" t="n">
        <v>71</v>
      </c>
      <c r="AQ2933" t="s">
        <v>88</v>
      </c>
      <c r="AR2933" t="s">
        <v>110</v>
      </c>
      <c r="AS2933" t="s"/>
      <c r="AT2933" t="s">
        <v>90</v>
      </c>
      <c r="AU2933" t="s"/>
      <c r="AV2933" t="s"/>
      <c r="AW2933" t="s"/>
      <c r="AX2933" t="s"/>
      <c r="AY2933" t="n">
        <v>6796293</v>
      </c>
      <c r="AZ2933" t="s">
        <v>322</v>
      </c>
      <c r="BA2933" t="s"/>
      <c r="BB2933" t="n">
        <v>80169</v>
      </c>
      <c r="BC2933" t="n">
        <v>0</v>
      </c>
      <c r="BD2933" t="n">
        <v>0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92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548</v>
      </c>
      <c r="F2934" t="n">
        <v>-1</v>
      </c>
      <c r="G2934" t="s">
        <v>74</v>
      </c>
      <c r="H2934" t="s">
        <v>75</v>
      </c>
      <c r="I2934" t="s"/>
      <c r="J2934" t="s">
        <v>74</v>
      </c>
      <c r="K2934" t="n">
        <v>90</v>
      </c>
      <c r="L2934" t="s">
        <v>76</v>
      </c>
      <c r="M2934" t="s"/>
      <c r="N2934" t="s">
        <v>549</v>
      </c>
      <c r="O2934" t="s">
        <v>78</v>
      </c>
      <c r="P2934" t="s">
        <v>548</v>
      </c>
      <c r="Q2934" t="s"/>
      <c r="R2934" t="s">
        <v>80</v>
      </c>
      <c r="S2934" t="s">
        <v>128</v>
      </c>
      <c r="T2934" t="s">
        <v>82</v>
      </c>
      <c r="U2934" t="s"/>
      <c r="V2934" t="s">
        <v>83</v>
      </c>
      <c r="W2934" t="s">
        <v>94</v>
      </c>
      <c r="X2934" t="s"/>
      <c r="Y2934" t="s">
        <v>85</v>
      </c>
      <c r="Z2934">
        <f>HYPERLINK("https://hotelmonitor-cachepage.eclerx.com/savepage/tk_1543911623761419_sr_2152.html","info")</f>
        <v/>
      </c>
      <c r="AA2934" t="n">
        <v>-6796293</v>
      </c>
      <c r="AB2934" t="s"/>
      <c r="AC2934" t="s"/>
      <c r="AD2934" t="s">
        <v>86</v>
      </c>
      <c r="AE2934" t="s"/>
      <c r="AF2934" t="s"/>
      <c r="AG2934" t="s"/>
      <c r="AH2934" t="s"/>
      <c r="AI2934" t="s"/>
      <c r="AJ2934" t="s"/>
      <c r="AK2934" t="s">
        <v>87</v>
      </c>
      <c r="AL2934" t="s"/>
      <c r="AM2934" t="s"/>
      <c r="AN2934" t="s">
        <v>87</v>
      </c>
      <c r="AO2934" t="s"/>
      <c r="AP2934" t="n">
        <v>71</v>
      </c>
      <c r="AQ2934" t="s">
        <v>88</v>
      </c>
      <c r="AR2934" t="s">
        <v>110</v>
      </c>
      <c r="AS2934" t="s"/>
      <c r="AT2934" t="s">
        <v>90</v>
      </c>
      <c r="AU2934" t="s"/>
      <c r="AV2934" t="s"/>
      <c r="AW2934" t="s"/>
      <c r="AX2934" t="s"/>
      <c r="AY2934" t="n">
        <v>6796293</v>
      </c>
      <c r="AZ2934" t="s">
        <v>322</v>
      </c>
      <c r="BA2934" t="s"/>
      <c r="BB2934" t="n">
        <v>80169</v>
      </c>
      <c r="BC2934" t="n">
        <v>0</v>
      </c>
      <c r="BD2934" t="n">
        <v>0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92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548</v>
      </c>
      <c r="F2935" t="n">
        <v>-1</v>
      </c>
      <c r="G2935" t="s">
        <v>74</v>
      </c>
      <c r="H2935" t="s">
        <v>75</v>
      </c>
      <c r="I2935" t="s"/>
      <c r="J2935" t="s">
        <v>74</v>
      </c>
      <c r="K2935" t="n">
        <v>90</v>
      </c>
      <c r="L2935" t="s">
        <v>76</v>
      </c>
      <c r="M2935" t="s"/>
      <c r="N2935" t="s">
        <v>550</v>
      </c>
      <c r="O2935" t="s">
        <v>78</v>
      </c>
      <c r="P2935" t="s">
        <v>548</v>
      </c>
      <c r="Q2935" t="s"/>
      <c r="R2935" t="s">
        <v>80</v>
      </c>
      <c r="S2935" t="s">
        <v>128</v>
      </c>
      <c r="T2935" t="s">
        <v>82</v>
      </c>
      <c r="U2935" t="s"/>
      <c r="V2935" t="s">
        <v>83</v>
      </c>
      <c r="W2935" t="s">
        <v>94</v>
      </c>
      <c r="X2935" t="s"/>
      <c r="Y2935" t="s">
        <v>85</v>
      </c>
      <c r="Z2935">
        <f>HYPERLINK("https://hotelmonitor-cachepage.eclerx.com/savepage/tk_1543911623761419_sr_2152.html","info")</f>
        <v/>
      </c>
      <c r="AA2935" t="n">
        <v>-6796293</v>
      </c>
      <c r="AB2935" t="s"/>
      <c r="AC2935" t="s"/>
      <c r="AD2935" t="s">
        <v>86</v>
      </c>
      <c r="AE2935" t="s"/>
      <c r="AF2935" t="s"/>
      <c r="AG2935" t="s"/>
      <c r="AH2935" t="s"/>
      <c r="AI2935" t="s"/>
      <c r="AJ2935" t="s"/>
      <c r="AK2935" t="s">
        <v>87</v>
      </c>
      <c r="AL2935" t="s"/>
      <c r="AM2935" t="s"/>
      <c r="AN2935" t="s">
        <v>87</v>
      </c>
      <c r="AO2935" t="s"/>
      <c r="AP2935" t="n">
        <v>71</v>
      </c>
      <c r="AQ2935" t="s">
        <v>88</v>
      </c>
      <c r="AR2935" t="s">
        <v>110</v>
      </c>
      <c r="AS2935" t="s"/>
      <c r="AT2935" t="s">
        <v>90</v>
      </c>
      <c r="AU2935" t="s"/>
      <c r="AV2935" t="s"/>
      <c r="AW2935" t="s"/>
      <c r="AX2935" t="s"/>
      <c r="AY2935" t="n">
        <v>6796293</v>
      </c>
      <c r="AZ2935" t="s">
        <v>322</v>
      </c>
      <c r="BA2935" t="s"/>
      <c r="BB2935" t="n">
        <v>80169</v>
      </c>
      <c r="BC2935" t="n">
        <v>0</v>
      </c>
      <c r="BD2935" t="n">
        <v>0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92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548</v>
      </c>
      <c r="F2936" t="n">
        <v>-1</v>
      </c>
      <c r="G2936" t="s">
        <v>74</v>
      </c>
      <c r="H2936" t="s">
        <v>75</v>
      </c>
      <c r="I2936" t="s"/>
      <c r="J2936" t="s">
        <v>74</v>
      </c>
      <c r="K2936" t="n">
        <v>90</v>
      </c>
      <c r="L2936" t="s">
        <v>76</v>
      </c>
      <c r="M2936" t="s"/>
      <c r="N2936" t="s">
        <v>552</v>
      </c>
      <c r="O2936" t="s">
        <v>78</v>
      </c>
      <c r="P2936" t="s">
        <v>548</v>
      </c>
      <c r="Q2936" t="s"/>
      <c r="R2936" t="s">
        <v>80</v>
      </c>
      <c r="S2936" t="s">
        <v>128</v>
      </c>
      <c r="T2936" t="s">
        <v>82</v>
      </c>
      <c r="U2936" t="s"/>
      <c r="V2936" t="s">
        <v>83</v>
      </c>
      <c r="W2936" t="s">
        <v>94</v>
      </c>
      <c r="X2936" t="s"/>
      <c r="Y2936" t="s">
        <v>85</v>
      </c>
      <c r="Z2936">
        <f>HYPERLINK("https://hotelmonitor-cachepage.eclerx.com/savepage/tk_1543911623761419_sr_2152.html","info")</f>
        <v/>
      </c>
      <c r="AA2936" t="n">
        <v>-6796293</v>
      </c>
      <c r="AB2936" t="s"/>
      <c r="AC2936" t="s"/>
      <c r="AD2936" t="s">
        <v>86</v>
      </c>
      <c r="AE2936" t="s"/>
      <c r="AF2936" t="s"/>
      <c r="AG2936" t="s"/>
      <c r="AH2936" t="s"/>
      <c r="AI2936" t="s"/>
      <c r="AJ2936" t="s"/>
      <c r="AK2936" t="s">
        <v>87</v>
      </c>
      <c r="AL2936" t="s"/>
      <c r="AM2936" t="s"/>
      <c r="AN2936" t="s">
        <v>87</v>
      </c>
      <c r="AO2936" t="s"/>
      <c r="AP2936" t="n">
        <v>71</v>
      </c>
      <c r="AQ2936" t="s">
        <v>88</v>
      </c>
      <c r="AR2936" t="s">
        <v>110</v>
      </c>
      <c r="AS2936" t="s"/>
      <c r="AT2936" t="s">
        <v>90</v>
      </c>
      <c r="AU2936" t="s"/>
      <c r="AV2936" t="s"/>
      <c r="AW2936" t="s"/>
      <c r="AX2936" t="s"/>
      <c r="AY2936" t="n">
        <v>6796293</v>
      </c>
      <c r="AZ2936" t="s">
        <v>322</v>
      </c>
      <c r="BA2936" t="s"/>
      <c r="BB2936" t="n">
        <v>80169</v>
      </c>
      <c r="BC2936" t="n">
        <v>0</v>
      </c>
      <c r="BD2936" t="n">
        <v>0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92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1061</v>
      </c>
      <c r="F2937" t="n">
        <v>-1</v>
      </c>
      <c r="G2937" t="s">
        <v>74</v>
      </c>
      <c r="H2937" t="s">
        <v>75</v>
      </c>
      <c r="I2937" t="s"/>
      <c r="J2937" t="s">
        <v>74</v>
      </c>
      <c r="K2937" t="n">
        <v>209</v>
      </c>
      <c r="L2937" t="s">
        <v>76</v>
      </c>
      <c r="M2937" t="s"/>
      <c r="N2937" t="s">
        <v>111</v>
      </c>
      <c r="O2937" t="s">
        <v>78</v>
      </c>
      <c r="P2937" t="s">
        <v>1061</v>
      </c>
      <c r="Q2937" t="s"/>
      <c r="R2937" t="s">
        <v>80</v>
      </c>
      <c r="S2937" t="s">
        <v>718</v>
      </c>
      <c r="T2937" t="s">
        <v>82</v>
      </c>
      <c r="U2937" t="s"/>
      <c r="V2937" t="s">
        <v>83</v>
      </c>
      <c r="W2937" t="s">
        <v>84</v>
      </c>
      <c r="X2937" t="s"/>
      <c r="Y2937" t="s">
        <v>85</v>
      </c>
      <c r="Z2937">
        <f>HYPERLINK("https://hotelmonitor-cachepage.eclerx.com/savepage/tk_15439116697384229_sr_2152.html","info")</f>
        <v/>
      </c>
      <c r="AA2937" t="n">
        <v>-4915726</v>
      </c>
      <c r="AB2937" t="s"/>
      <c r="AC2937" t="s"/>
      <c r="AD2937" t="s">
        <v>86</v>
      </c>
      <c r="AE2937" t="s"/>
      <c r="AF2937" t="s"/>
      <c r="AG2937" t="s"/>
      <c r="AH2937" t="s"/>
      <c r="AI2937" t="s"/>
      <c r="AJ2937" t="s"/>
      <c r="AK2937" t="s">
        <v>87</v>
      </c>
      <c r="AL2937" t="s"/>
      <c r="AM2937" t="s"/>
      <c r="AN2937" t="s">
        <v>87</v>
      </c>
      <c r="AO2937" t="s"/>
      <c r="AP2937" t="n">
        <v>88</v>
      </c>
      <c r="AQ2937" t="s">
        <v>88</v>
      </c>
      <c r="AR2937" t="s">
        <v>103</v>
      </c>
      <c r="AS2937" t="s"/>
      <c r="AT2937" t="s">
        <v>90</v>
      </c>
      <c r="AU2937" t="s"/>
      <c r="AV2937" t="s"/>
      <c r="AW2937" t="s"/>
      <c r="AX2937" t="s"/>
      <c r="AY2937" t="n">
        <v>4915726</v>
      </c>
      <c r="AZ2937" t="s">
        <v>1062</v>
      </c>
      <c r="BA2937" t="s"/>
      <c r="BB2937" t="n">
        <v>195548</v>
      </c>
      <c r="BC2937" t="n">
        <v>10.009656859253</v>
      </c>
      <c r="BD2937" t="n">
        <v>53.540330853591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92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1061</v>
      </c>
      <c r="F2938" t="n">
        <v>-1</v>
      </c>
      <c r="G2938" t="s">
        <v>74</v>
      </c>
      <c r="H2938" t="s">
        <v>75</v>
      </c>
      <c r="I2938" t="s"/>
      <c r="J2938" t="s">
        <v>74</v>
      </c>
      <c r="K2938" t="n">
        <v>212</v>
      </c>
      <c r="L2938" t="s">
        <v>76</v>
      </c>
      <c r="M2938" t="s"/>
      <c r="N2938" t="s">
        <v>105</v>
      </c>
      <c r="O2938" t="s">
        <v>78</v>
      </c>
      <c r="P2938" t="s">
        <v>1061</v>
      </c>
      <c r="Q2938" t="s"/>
      <c r="R2938" t="s">
        <v>80</v>
      </c>
      <c r="S2938" t="s">
        <v>303</v>
      </c>
      <c r="T2938" t="s">
        <v>82</v>
      </c>
      <c r="U2938" t="s"/>
      <c r="V2938" t="s">
        <v>83</v>
      </c>
      <c r="W2938" t="s">
        <v>84</v>
      </c>
      <c r="X2938" t="s"/>
      <c r="Y2938" t="s">
        <v>85</v>
      </c>
      <c r="Z2938">
        <f>HYPERLINK("https://hotelmonitor-cachepage.eclerx.com/savepage/tk_15439116697384229_sr_2152.html","info")</f>
        <v/>
      </c>
      <c r="AA2938" t="n">
        <v>-4915726</v>
      </c>
      <c r="AB2938" t="s"/>
      <c r="AC2938" t="s"/>
      <c r="AD2938" t="s">
        <v>86</v>
      </c>
      <c r="AE2938" t="s"/>
      <c r="AF2938" t="s"/>
      <c r="AG2938" t="s"/>
      <c r="AH2938" t="s"/>
      <c r="AI2938" t="s"/>
      <c r="AJ2938" t="s"/>
      <c r="AK2938" t="s">
        <v>87</v>
      </c>
      <c r="AL2938" t="s"/>
      <c r="AM2938" t="s"/>
      <c r="AN2938" t="s">
        <v>87</v>
      </c>
      <c r="AO2938" t="s"/>
      <c r="AP2938" t="n">
        <v>88</v>
      </c>
      <c r="AQ2938" t="s">
        <v>88</v>
      </c>
      <c r="AR2938" t="s">
        <v>107</v>
      </c>
      <c r="AS2938" t="s"/>
      <c r="AT2938" t="s">
        <v>90</v>
      </c>
      <c r="AU2938" t="s"/>
      <c r="AV2938" t="s"/>
      <c r="AW2938" t="s"/>
      <c r="AX2938" t="s"/>
      <c r="AY2938" t="n">
        <v>4915726</v>
      </c>
      <c r="AZ2938" t="s">
        <v>1062</v>
      </c>
      <c r="BA2938" t="s"/>
      <c r="BB2938" t="n">
        <v>195548</v>
      </c>
      <c r="BC2938" t="n">
        <v>10.009656859253</v>
      </c>
      <c r="BD2938" t="n">
        <v>53.540330853591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92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605</v>
      </c>
      <c r="F2939" t="n">
        <v>-1</v>
      </c>
      <c r="G2939" t="s">
        <v>74</v>
      </c>
      <c r="H2939" t="s">
        <v>75</v>
      </c>
      <c r="I2939" t="s"/>
      <c r="J2939" t="s">
        <v>74</v>
      </c>
      <c r="K2939" t="n">
        <v>89</v>
      </c>
      <c r="L2939" t="s">
        <v>76</v>
      </c>
      <c r="M2939" t="s"/>
      <c r="N2939" t="s">
        <v>105</v>
      </c>
      <c r="O2939" t="s">
        <v>78</v>
      </c>
      <c r="P2939" t="s">
        <v>605</v>
      </c>
      <c r="Q2939" t="s"/>
      <c r="R2939" t="s">
        <v>80</v>
      </c>
      <c r="S2939" t="s">
        <v>264</v>
      </c>
      <c r="T2939" t="s">
        <v>82</v>
      </c>
      <c r="U2939" t="s"/>
      <c r="V2939" t="s">
        <v>83</v>
      </c>
      <c r="W2939" t="s">
        <v>84</v>
      </c>
      <c r="X2939" t="s"/>
      <c r="Y2939" t="s">
        <v>85</v>
      </c>
      <c r="Z2939">
        <f>HYPERLINK("https://hotelmonitor-cachepage.eclerx.com/savepage/tk_15439115830422924_sr_2152.html","info")</f>
        <v/>
      </c>
      <c r="AA2939" t="n">
        <v>-2311858</v>
      </c>
      <c r="AB2939" t="s"/>
      <c r="AC2939" t="s"/>
      <c r="AD2939" t="s">
        <v>86</v>
      </c>
      <c r="AE2939" t="s"/>
      <c r="AF2939" t="s"/>
      <c r="AG2939" t="s"/>
      <c r="AH2939" t="s"/>
      <c r="AI2939" t="s"/>
      <c r="AJ2939" t="s"/>
      <c r="AK2939" t="s">
        <v>87</v>
      </c>
      <c r="AL2939" t="s"/>
      <c r="AM2939" t="s"/>
      <c r="AN2939" t="s">
        <v>87</v>
      </c>
      <c r="AO2939" t="s"/>
      <c r="AP2939" t="n">
        <v>56</v>
      </c>
      <c r="AQ2939" t="s">
        <v>88</v>
      </c>
      <c r="AR2939" t="s">
        <v>107</v>
      </c>
      <c r="AS2939" t="s"/>
      <c r="AT2939" t="s">
        <v>90</v>
      </c>
      <c r="AU2939" t="s"/>
      <c r="AV2939" t="s"/>
      <c r="AW2939" t="s"/>
      <c r="AX2939" t="s"/>
      <c r="AY2939" t="n">
        <v>2311858</v>
      </c>
      <c r="AZ2939" t="s">
        <v>606</v>
      </c>
      <c r="BA2939" t="s"/>
      <c r="BB2939" t="n">
        <v>39014</v>
      </c>
      <c r="BC2939" t="n">
        <v>9.9362017214298</v>
      </c>
      <c r="BD2939" t="n">
        <v>53.553736841624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92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605</v>
      </c>
      <c r="F2940" t="n">
        <v>-1</v>
      </c>
      <c r="G2940" t="s">
        <v>74</v>
      </c>
      <c r="H2940" t="s">
        <v>75</v>
      </c>
      <c r="I2940" t="s"/>
      <c r="J2940" t="s">
        <v>74</v>
      </c>
      <c r="K2940" t="n">
        <v>94</v>
      </c>
      <c r="L2940" t="s">
        <v>76</v>
      </c>
      <c r="M2940" t="s"/>
      <c r="N2940" t="s">
        <v>77</v>
      </c>
      <c r="O2940" t="s">
        <v>78</v>
      </c>
      <c r="P2940" t="s">
        <v>605</v>
      </c>
      <c r="Q2940" t="s"/>
      <c r="R2940" t="s">
        <v>80</v>
      </c>
      <c r="S2940" t="s">
        <v>267</v>
      </c>
      <c r="T2940" t="s">
        <v>82</v>
      </c>
      <c r="U2940" t="s"/>
      <c r="V2940" t="s">
        <v>83</v>
      </c>
      <c r="W2940" t="s">
        <v>84</v>
      </c>
      <c r="X2940" t="s"/>
      <c r="Y2940" t="s">
        <v>85</v>
      </c>
      <c r="Z2940">
        <f>HYPERLINK("https://hotelmonitor-cachepage.eclerx.com/savepage/tk_15439115830422924_sr_2152.html","info")</f>
        <v/>
      </c>
      <c r="AA2940" t="n">
        <v>-2311858</v>
      </c>
      <c r="AB2940" t="s"/>
      <c r="AC2940" t="s"/>
      <c r="AD2940" t="s">
        <v>86</v>
      </c>
      <c r="AE2940" t="s"/>
      <c r="AF2940" t="s"/>
      <c r="AG2940" t="s"/>
      <c r="AH2940" t="s"/>
      <c r="AI2940" t="s"/>
      <c r="AJ2940" t="s"/>
      <c r="AK2940" t="s">
        <v>87</v>
      </c>
      <c r="AL2940" t="s"/>
      <c r="AM2940" t="s"/>
      <c r="AN2940" t="s">
        <v>87</v>
      </c>
      <c r="AO2940" t="s"/>
      <c r="AP2940" t="n">
        <v>56</v>
      </c>
      <c r="AQ2940" t="s">
        <v>88</v>
      </c>
      <c r="AR2940" t="s">
        <v>113</v>
      </c>
      <c r="AS2940" t="s"/>
      <c r="AT2940" t="s">
        <v>90</v>
      </c>
      <c r="AU2940" t="s"/>
      <c r="AV2940" t="s"/>
      <c r="AW2940" t="s"/>
      <c r="AX2940" t="s"/>
      <c r="AY2940" t="n">
        <v>2311858</v>
      </c>
      <c r="AZ2940" t="s">
        <v>606</v>
      </c>
      <c r="BA2940" t="s"/>
      <c r="BB2940" t="n">
        <v>39014</v>
      </c>
      <c r="BC2940" t="n">
        <v>9.9362017214298</v>
      </c>
      <c r="BD2940" t="n">
        <v>53.553736841624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92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760</v>
      </c>
      <c r="F2941" t="n">
        <v>-1</v>
      </c>
      <c r="G2941" t="s">
        <v>74</v>
      </c>
      <c r="H2941" t="s">
        <v>75</v>
      </c>
      <c r="I2941" t="s"/>
      <c r="J2941" t="s">
        <v>74</v>
      </c>
      <c r="K2941" t="n">
        <v>98</v>
      </c>
      <c r="L2941" t="s">
        <v>76</v>
      </c>
      <c r="M2941" t="s"/>
      <c r="N2941" t="s">
        <v>122</v>
      </c>
      <c r="O2941" t="s">
        <v>78</v>
      </c>
      <c r="P2941" t="s">
        <v>760</v>
      </c>
      <c r="Q2941" t="s"/>
      <c r="R2941" t="s">
        <v>80</v>
      </c>
      <c r="S2941" t="s">
        <v>482</v>
      </c>
      <c r="T2941" t="s">
        <v>82</v>
      </c>
      <c r="U2941" t="s"/>
      <c r="V2941" t="s">
        <v>83</v>
      </c>
      <c r="W2941" t="s">
        <v>94</v>
      </c>
      <c r="X2941" t="s"/>
      <c r="Y2941" t="s">
        <v>85</v>
      </c>
      <c r="Z2941">
        <f>HYPERLINK("https://hotelmonitor-cachepage.eclerx.com/savepage/tk_15439116287610927_sr_2152.html","info")</f>
        <v/>
      </c>
      <c r="AA2941" t="n">
        <v>-6796290</v>
      </c>
      <c r="AB2941" t="s"/>
      <c r="AC2941" t="s"/>
      <c r="AD2941" t="s">
        <v>86</v>
      </c>
      <c r="AE2941" t="s"/>
      <c r="AF2941" t="s"/>
      <c r="AG2941" t="s"/>
      <c r="AH2941" t="s"/>
      <c r="AI2941" t="s"/>
      <c r="AJ2941" t="s"/>
      <c r="AK2941" t="s">
        <v>87</v>
      </c>
      <c r="AL2941" t="s"/>
      <c r="AM2941" t="s"/>
      <c r="AN2941" t="s">
        <v>87</v>
      </c>
      <c r="AO2941" t="s"/>
      <c r="AP2941" t="n">
        <v>73</v>
      </c>
      <c r="AQ2941" t="s">
        <v>88</v>
      </c>
      <c r="AR2941" t="s">
        <v>103</v>
      </c>
      <c r="AS2941" t="s"/>
      <c r="AT2941" t="s">
        <v>90</v>
      </c>
      <c r="AU2941" t="s"/>
      <c r="AV2941" t="s"/>
      <c r="AW2941" t="s"/>
      <c r="AX2941" t="s"/>
      <c r="AY2941" t="n">
        <v>6796290</v>
      </c>
      <c r="AZ2941" t="s">
        <v>322</v>
      </c>
      <c r="BA2941" t="s"/>
      <c r="BB2941" t="n">
        <v>68557</v>
      </c>
      <c r="BC2941" t="n">
        <v>0</v>
      </c>
      <c r="BD2941" t="n">
        <v>0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92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967</v>
      </c>
      <c r="F2942" t="n">
        <v>3602870</v>
      </c>
      <c r="G2942" t="s">
        <v>74</v>
      </c>
      <c r="H2942" t="s">
        <v>75</v>
      </c>
      <c r="I2942" t="s"/>
      <c r="J2942" t="s">
        <v>74</v>
      </c>
      <c r="K2942" t="n">
        <v>212</v>
      </c>
      <c r="L2942" t="s">
        <v>76</v>
      </c>
      <c r="M2942" t="s"/>
      <c r="N2942" t="s">
        <v>141</v>
      </c>
      <c r="O2942" t="s">
        <v>78</v>
      </c>
      <c r="P2942" t="s">
        <v>968</v>
      </c>
      <c r="Q2942" t="s"/>
      <c r="R2942" t="s">
        <v>80</v>
      </c>
      <c r="S2942" t="s">
        <v>303</v>
      </c>
      <c r="T2942" t="s">
        <v>82</v>
      </c>
      <c r="U2942" t="s"/>
      <c r="V2942" t="s">
        <v>83</v>
      </c>
      <c r="W2942" t="s">
        <v>84</v>
      </c>
      <c r="X2942" t="s"/>
      <c r="Y2942" t="s">
        <v>85</v>
      </c>
      <c r="Z2942">
        <f>HYPERLINK("https://hotelmonitor-cachepage.eclerx.com/savepage/tk_1543911580165612_sr_2152.html","info")</f>
        <v/>
      </c>
      <c r="AA2942" t="n">
        <v>210766</v>
      </c>
      <c r="AB2942" t="s"/>
      <c r="AC2942" t="s"/>
      <c r="AD2942" t="s">
        <v>86</v>
      </c>
      <c r="AE2942" t="s"/>
      <c r="AF2942" t="s"/>
      <c r="AG2942" t="s"/>
      <c r="AH2942" t="s"/>
      <c r="AI2942" t="s"/>
      <c r="AJ2942" t="s"/>
      <c r="AK2942" t="s">
        <v>87</v>
      </c>
      <c r="AL2942" t="s"/>
      <c r="AM2942" t="s"/>
      <c r="AN2942" t="s">
        <v>87</v>
      </c>
      <c r="AO2942" t="s"/>
      <c r="AP2942" t="n">
        <v>55</v>
      </c>
      <c r="AQ2942" t="s">
        <v>88</v>
      </c>
      <c r="AR2942" t="s">
        <v>89</v>
      </c>
      <c r="AS2942" t="s"/>
      <c r="AT2942" t="s">
        <v>90</v>
      </c>
      <c r="AU2942" t="s"/>
      <c r="AV2942" t="s"/>
      <c r="AW2942" t="s"/>
      <c r="AX2942" t="s"/>
      <c r="AY2942" t="n">
        <v>2311837</v>
      </c>
      <c r="AZ2942" t="s">
        <v>969</v>
      </c>
      <c r="BA2942" t="s"/>
      <c r="BB2942" t="n">
        <v>103689</v>
      </c>
      <c r="BC2942" t="n">
        <v>10.016225</v>
      </c>
      <c r="BD2942" t="n">
        <v>53.571358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92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967</v>
      </c>
      <c r="F2943" t="n">
        <v>3602870</v>
      </c>
      <c r="G2943" t="s">
        <v>74</v>
      </c>
      <c r="H2943" t="s">
        <v>75</v>
      </c>
      <c r="I2943" t="s"/>
      <c r="J2943" t="s">
        <v>74</v>
      </c>
      <c r="K2943" t="n">
        <v>238</v>
      </c>
      <c r="L2943" t="s">
        <v>76</v>
      </c>
      <c r="M2943" t="s"/>
      <c r="N2943" t="s">
        <v>970</v>
      </c>
      <c r="O2943" t="s">
        <v>78</v>
      </c>
      <c r="P2943" t="s">
        <v>968</v>
      </c>
      <c r="Q2943" t="s"/>
      <c r="R2943" t="s">
        <v>80</v>
      </c>
      <c r="S2943" t="s">
        <v>833</v>
      </c>
      <c r="T2943" t="s">
        <v>82</v>
      </c>
      <c r="U2943" t="s"/>
      <c r="V2943" t="s">
        <v>83</v>
      </c>
      <c r="W2943" t="s">
        <v>84</v>
      </c>
      <c r="X2943" t="s"/>
      <c r="Y2943" t="s">
        <v>85</v>
      </c>
      <c r="Z2943">
        <f>HYPERLINK("https://hotelmonitor-cachepage.eclerx.com/savepage/tk_1543911580165612_sr_2152.html","info")</f>
        <v/>
      </c>
      <c r="AA2943" t="n">
        <v>210766</v>
      </c>
      <c r="AB2943" t="s"/>
      <c r="AC2943" t="s"/>
      <c r="AD2943" t="s">
        <v>86</v>
      </c>
      <c r="AE2943" t="s"/>
      <c r="AF2943" t="s"/>
      <c r="AG2943" t="s"/>
      <c r="AH2943" t="s"/>
      <c r="AI2943" t="s"/>
      <c r="AJ2943" t="s"/>
      <c r="AK2943" t="s">
        <v>87</v>
      </c>
      <c r="AL2943" t="s"/>
      <c r="AM2943" t="s"/>
      <c r="AN2943" t="s">
        <v>87</v>
      </c>
      <c r="AO2943" t="s"/>
      <c r="AP2943" t="n">
        <v>55</v>
      </c>
      <c r="AQ2943" t="s">
        <v>88</v>
      </c>
      <c r="AR2943" t="s">
        <v>89</v>
      </c>
      <c r="AS2943" t="s"/>
      <c r="AT2943" t="s">
        <v>90</v>
      </c>
      <c r="AU2943" t="s"/>
      <c r="AV2943" t="s"/>
      <c r="AW2943" t="s"/>
      <c r="AX2943" t="s"/>
      <c r="AY2943" t="n">
        <v>2311837</v>
      </c>
      <c r="AZ2943" t="s">
        <v>969</v>
      </c>
      <c r="BA2943" t="s"/>
      <c r="BB2943" t="n">
        <v>103689</v>
      </c>
      <c r="BC2943" t="n">
        <v>10.016225</v>
      </c>
      <c r="BD2943" t="n">
        <v>53.571358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92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1110</v>
      </c>
      <c r="F2944" t="n">
        <v>-1</v>
      </c>
      <c r="G2944" t="s">
        <v>74</v>
      </c>
      <c r="H2944" t="s">
        <v>75</v>
      </c>
      <c r="I2944" t="s"/>
      <c r="J2944" t="s">
        <v>74</v>
      </c>
      <c r="K2944" t="n">
        <v>145</v>
      </c>
      <c r="L2944" t="s">
        <v>76</v>
      </c>
      <c r="M2944" t="s"/>
      <c r="N2944" t="s">
        <v>77</v>
      </c>
      <c r="O2944" t="s">
        <v>78</v>
      </c>
      <c r="P2944" t="s">
        <v>1110</v>
      </c>
      <c r="Q2944" t="s"/>
      <c r="R2944" t="s">
        <v>80</v>
      </c>
      <c r="S2944" t="s">
        <v>295</v>
      </c>
      <c r="T2944" t="s">
        <v>82</v>
      </c>
      <c r="U2944" t="s"/>
      <c r="V2944" t="s">
        <v>83</v>
      </c>
      <c r="W2944" t="s">
        <v>84</v>
      </c>
      <c r="X2944" t="s"/>
      <c r="Y2944" t="s">
        <v>85</v>
      </c>
      <c r="Z2944">
        <f>HYPERLINK("https://hotelmonitor-cachepage.eclerx.com/savepage/tk_15439114417183156_sr_2152.html","info")</f>
        <v/>
      </c>
      <c r="AA2944" t="n">
        <v>-2311921</v>
      </c>
      <c r="AB2944" t="s"/>
      <c r="AC2944" t="s"/>
      <c r="AD2944" t="s">
        <v>86</v>
      </c>
      <c r="AE2944" t="s"/>
      <c r="AF2944" t="s"/>
      <c r="AG2944" t="s"/>
      <c r="AH2944" t="s"/>
      <c r="AI2944" t="s"/>
      <c r="AJ2944" t="s"/>
      <c r="AK2944" t="s">
        <v>87</v>
      </c>
      <c r="AL2944" t="s"/>
      <c r="AM2944" t="s"/>
      <c r="AN2944" t="s">
        <v>87</v>
      </c>
      <c r="AO2944" t="s"/>
      <c r="AP2944" t="n">
        <v>5</v>
      </c>
      <c r="AQ2944" t="s">
        <v>88</v>
      </c>
      <c r="AR2944" t="s">
        <v>1013</v>
      </c>
      <c r="AS2944" t="s"/>
      <c r="AT2944" t="s">
        <v>90</v>
      </c>
      <c r="AU2944" t="s"/>
      <c r="AV2944" t="s"/>
      <c r="AW2944" t="s"/>
      <c r="AX2944" t="s"/>
      <c r="AY2944" t="n">
        <v>2311921</v>
      </c>
      <c r="AZ2944" t="s">
        <v>1111</v>
      </c>
      <c r="BA2944" t="s"/>
      <c r="BB2944" t="n">
        <v>70967</v>
      </c>
      <c r="BC2944" t="n">
        <v>9.9400189</v>
      </c>
      <c r="BD2944" t="n">
        <v>53.593553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92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1110</v>
      </c>
      <c r="F2945" t="n">
        <v>-1</v>
      </c>
      <c r="G2945" t="s">
        <v>74</v>
      </c>
      <c r="H2945" t="s">
        <v>75</v>
      </c>
      <c r="I2945" t="s"/>
      <c r="J2945" t="s">
        <v>74</v>
      </c>
      <c r="K2945" t="n">
        <v>146</v>
      </c>
      <c r="L2945" t="s">
        <v>76</v>
      </c>
      <c r="M2945" t="s"/>
      <c r="N2945" t="s">
        <v>1112</v>
      </c>
      <c r="O2945" t="s">
        <v>78</v>
      </c>
      <c r="P2945" t="s">
        <v>1110</v>
      </c>
      <c r="Q2945" t="s"/>
      <c r="R2945" t="s">
        <v>80</v>
      </c>
      <c r="S2945" t="s">
        <v>158</v>
      </c>
      <c r="T2945" t="s">
        <v>82</v>
      </c>
      <c r="U2945" t="s"/>
      <c r="V2945" t="s">
        <v>83</v>
      </c>
      <c r="W2945" t="s">
        <v>84</v>
      </c>
      <c r="X2945" t="s"/>
      <c r="Y2945" t="s">
        <v>85</v>
      </c>
      <c r="Z2945">
        <f>HYPERLINK("https://hotelmonitor-cachepage.eclerx.com/savepage/tk_15439114417183156_sr_2152.html","info")</f>
        <v/>
      </c>
      <c r="AA2945" t="n">
        <v>-2311921</v>
      </c>
      <c r="AB2945" t="s"/>
      <c r="AC2945" t="s"/>
      <c r="AD2945" t="s">
        <v>86</v>
      </c>
      <c r="AE2945" t="s"/>
      <c r="AF2945" t="s"/>
      <c r="AG2945" t="s"/>
      <c r="AH2945" t="s"/>
      <c r="AI2945" t="s"/>
      <c r="AJ2945" t="s"/>
      <c r="AK2945" t="s">
        <v>87</v>
      </c>
      <c r="AL2945" t="s"/>
      <c r="AM2945" t="s"/>
      <c r="AN2945" t="s">
        <v>87</v>
      </c>
      <c r="AO2945" t="s"/>
      <c r="AP2945" t="n">
        <v>5</v>
      </c>
      <c r="AQ2945" t="s">
        <v>88</v>
      </c>
      <c r="AR2945" t="s">
        <v>107</v>
      </c>
      <c r="AS2945" t="s"/>
      <c r="AT2945" t="s">
        <v>90</v>
      </c>
      <c r="AU2945" t="s"/>
      <c r="AV2945" t="s"/>
      <c r="AW2945" t="s"/>
      <c r="AX2945" t="s"/>
      <c r="AY2945" t="n">
        <v>2311921</v>
      </c>
      <c r="AZ2945" t="s">
        <v>1111</v>
      </c>
      <c r="BA2945" t="s"/>
      <c r="BB2945" t="n">
        <v>70967</v>
      </c>
      <c r="BC2945" t="n">
        <v>9.9400189</v>
      </c>
      <c r="BD2945" t="n">
        <v>53.593553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92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1110</v>
      </c>
      <c r="F2946" t="n">
        <v>-1</v>
      </c>
      <c r="G2946" t="s">
        <v>74</v>
      </c>
      <c r="H2946" t="s">
        <v>75</v>
      </c>
      <c r="I2946" t="s"/>
      <c r="J2946" t="s">
        <v>74</v>
      </c>
      <c r="K2946" t="n">
        <v>261</v>
      </c>
      <c r="L2946" t="s">
        <v>76</v>
      </c>
      <c r="M2946" t="s"/>
      <c r="N2946" t="s">
        <v>725</v>
      </c>
      <c r="O2946" t="s">
        <v>78</v>
      </c>
      <c r="P2946" t="s">
        <v>1110</v>
      </c>
      <c r="Q2946" t="s"/>
      <c r="R2946" t="s">
        <v>80</v>
      </c>
      <c r="S2946" t="s">
        <v>908</v>
      </c>
      <c r="T2946" t="s">
        <v>82</v>
      </c>
      <c r="U2946" t="s"/>
      <c r="V2946" t="s">
        <v>83</v>
      </c>
      <c r="W2946" t="s">
        <v>94</v>
      </c>
      <c r="X2946" t="s"/>
      <c r="Y2946" t="s">
        <v>85</v>
      </c>
      <c r="Z2946">
        <f>HYPERLINK("https://hotelmonitor-cachepage.eclerx.com/savepage/tk_15439114417183156_sr_2152.html","info")</f>
        <v/>
      </c>
      <c r="AA2946" t="n">
        <v>-2311921</v>
      </c>
      <c r="AB2946" t="s"/>
      <c r="AC2946" t="s"/>
      <c r="AD2946" t="s">
        <v>86</v>
      </c>
      <c r="AE2946" t="s"/>
      <c r="AF2946" t="s"/>
      <c r="AG2946" t="s"/>
      <c r="AH2946" t="s"/>
      <c r="AI2946" t="s"/>
      <c r="AJ2946" t="s"/>
      <c r="AK2946" t="s">
        <v>87</v>
      </c>
      <c r="AL2946" t="s"/>
      <c r="AM2946" t="s"/>
      <c r="AN2946" t="s">
        <v>87</v>
      </c>
      <c r="AO2946" t="s"/>
      <c r="AP2946" t="n">
        <v>5</v>
      </c>
      <c r="AQ2946" t="s">
        <v>88</v>
      </c>
      <c r="AR2946" t="s">
        <v>113</v>
      </c>
      <c r="AS2946" t="s"/>
      <c r="AT2946" t="s">
        <v>90</v>
      </c>
      <c r="AU2946" t="s"/>
      <c r="AV2946" t="s"/>
      <c r="AW2946" t="s"/>
      <c r="AX2946" t="s"/>
      <c r="AY2946" t="n">
        <v>2311921</v>
      </c>
      <c r="AZ2946" t="s">
        <v>1111</v>
      </c>
      <c r="BA2946" t="s"/>
      <c r="BB2946" t="n">
        <v>70967</v>
      </c>
      <c r="BC2946" t="n">
        <v>9.9400189</v>
      </c>
      <c r="BD2946" t="n">
        <v>53.593553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92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574</v>
      </c>
      <c r="F2947" t="n">
        <v>-1</v>
      </c>
      <c r="G2947" t="s">
        <v>74</v>
      </c>
      <c r="H2947" t="s">
        <v>75</v>
      </c>
      <c r="I2947" t="s"/>
      <c r="J2947" t="s">
        <v>74</v>
      </c>
      <c r="K2947" t="n">
        <v>292</v>
      </c>
      <c r="L2947" t="s">
        <v>76</v>
      </c>
      <c r="M2947" t="s"/>
      <c r="N2947" t="s">
        <v>575</v>
      </c>
      <c r="O2947" t="s">
        <v>78</v>
      </c>
      <c r="P2947" t="s">
        <v>574</v>
      </c>
      <c r="Q2947" t="s"/>
      <c r="R2947" t="s">
        <v>80</v>
      </c>
      <c r="S2947" t="s">
        <v>576</v>
      </c>
      <c r="T2947" t="s">
        <v>82</v>
      </c>
      <c r="U2947" t="s"/>
      <c r="V2947" t="s">
        <v>83</v>
      </c>
      <c r="W2947" t="s">
        <v>84</v>
      </c>
      <c r="X2947" t="s"/>
      <c r="Y2947" t="s">
        <v>85</v>
      </c>
      <c r="Z2947">
        <f>HYPERLINK("https://hotelmonitor-cachepage.eclerx.com/savepage/tk_15439115561209087_sr_2152.html","info")</f>
        <v/>
      </c>
      <c r="AA2947" t="n">
        <v>-6796302</v>
      </c>
      <c r="AB2947" t="s"/>
      <c r="AC2947" t="s"/>
      <c r="AD2947" t="s">
        <v>86</v>
      </c>
      <c r="AE2947" t="s"/>
      <c r="AF2947" t="s"/>
      <c r="AG2947" t="s"/>
      <c r="AH2947" t="s"/>
      <c r="AI2947" t="s"/>
      <c r="AJ2947" t="s"/>
      <c r="AK2947" t="s">
        <v>87</v>
      </c>
      <c r="AL2947" t="s"/>
      <c r="AM2947" t="s"/>
      <c r="AN2947" t="s">
        <v>87</v>
      </c>
      <c r="AO2947" t="s"/>
      <c r="AP2947" t="n">
        <v>46</v>
      </c>
      <c r="AQ2947" t="s">
        <v>88</v>
      </c>
      <c r="AR2947" t="s">
        <v>103</v>
      </c>
      <c r="AS2947" t="s"/>
      <c r="AT2947" t="s">
        <v>90</v>
      </c>
      <c r="AU2947" t="s"/>
      <c r="AV2947" t="s"/>
      <c r="AW2947" t="s"/>
      <c r="AX2947" t="s"/>
      <c r="AY2947" t="n">
        <v>6796302</v>
      </c>
      <c r="AZ2947" t="s">
        <v>322</v>
      </c>
      <c r="BA2947" t="s"/>
      <c r="BB2947" t="n">
        <v>204267</v>
      </c>
      <c r="BC2947" t="n">
        <v>0</v>
      </c>
      <c r="BD2947" t="n">
        <v>0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92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574</v>
      </c>
      <c r="F2948" t="n">
        <v>-1</v>
      </c>
      <c r="G2948" t="s">
        <v>74</v>
      </c>
      <c r="H2948" t="s">
        <v>75</v>
      </c>
      <c r="I2948" t="s"/>
      <c r="J2948" t="s">
        <v>74</v>
      </c>
      <c r="K2948" t="n">
        <v>292</v>
      </c>
      <c r="L2948" t="s">
        <v>76</v>
      </c>
      <c r="M2948" t="s"/>
      <c r="N2948" t="s">
        <v>575</v>
      </c>
      <c r="O2948" t="s">
        <v>78</v>
      </c>
      <c r="P2948" t="s">
        <v>574</v>
      </c>
      <c r="Q2948" t="s"/>
      <c r="R2948" t="s">
        <v>80</v>
      </c>
      <c r="S2948" t="s">
        <v>576</v>
      </c>
      <c r="T2948" t="s">
        <v>82</v>
      </c>
      <c r="U2948" t="s"/>
      <c r="V2948" t="s">
        <v>83</v>
      </c>
      <c r="W2948" t="s">
        <v>84</v>
      </c>
      <c r="X2948" t="s"/>
      <c r="Y2948" t="s">
        <v>85</v>
      </c>
      <c r="Z2948">
        <f>HYPERLINK("https://hotelmonitor-cachepage.eclerx.com/savepage/tk_15439115561209087_sr_2152.html","info")</f>
        <v/>
      </c>
      <c r="AA2948" t="n">
        <v>-6796302</v>
      </c>
      <c r="AB2948" t="s"/>
      <c r="AC2948" t="s"/>
      <c r="AD2948" t="s">
        <v>86</v>
      </c>
      <c r="AE2948" t="s"/>
      <c r="AF2948" t="s"/>
      <c r="AG2948" t="s"/>
      <c r="AH2948" t="s"/>
      <c r="AI2948" t="s"/>
      <c r="AJ2948" t="s"/>
      <c r="AK2948" t="s">
        <v>87</v>
      </c>
      <c r="AL2948" t="s"/>
      <c r="AM2948" t="s"/>
      <c r="AN2948" t="s">
        <v>87</v>
      </c>
      <c r="AO2948" t="s"/>
      <c r="AP2948" t="n">
        <v>46</v>
      </c>
      <c r="AQ2948" t="s">
        <v>88</v>
      </c>
      <c r="AR2948" t="s">
        <v>414</v>
      </c>
      <c r="AS2948" t="s"/>
      <c r="AT2948" t="s">
        <v>90</v>
      </c>
      <c r="AU2948" t="s"/>
      <c r="AV2948" t="s"/>
      <c r="AW2948" t="s"/>
      <c r="AX2948" t="s"/>
      <c r="AY2948" t="n">
        <v>6796302</v>
      </c>
      <c r="AZ2948" t="s">
        <v>322</v>
      </c>
      <c r="BA2948" t="s"/>
      <c r="BB2948" t="n">
        <v>204267</v>
      </c>
      <c r="BC2948" t="n">
        <v>0</v>
      </c>
      <c r="BD2948" t="n">
        <v>0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92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574</v>
      </c>
      <c r="F2949" t="n">
        <v>-1</v>
      </c>
      <c r="G2949" t="s">
        <v>74</v>
      </c>
      <c r="H2949" t="s">
        <v>75</v>
      </c>
      <c r="I2949" t="s"/>
      <c r="J2949" t="s">
        <v>74</v>
      </c>
      <c r="K2949" t="n">
        <v>310</v>
      </c>
      <c r="L2949" t="s">
        <v>76</v>
      </c>
      <c r="M2949" t="s"/>
      <c r="N2949" t="s">
        <v>577</v>
      </c>
      <c r="O2949" t="s">
        <v>78</v>
      </c>
      <c r="P2949" t="s">
        <v>574</v>
      </c>
      <c r="Q2949" t="s"/>
      <c r="R2949" t="s">
        <v>80</v>
      </c>
      <c r="S2949" t="s">
        <v>578</v>
      </c>
      <c r="T2949" t="s">
        <v>82</v>
      </c>
      <c r="U2949" t="s"/>
      <c r="V2949" t="s">
        <v>83</v>
      </c>
      <c r="W2949" t="s">
        <v>84</v>
      </c>
      <c r="X2949" t="s"/>
      <c r="Y2949" t="s">
        <v>85</v>
      </c>
      <c r="Z2949">
        <f>HYPERLINK("https://hotelmonitor-cachepage.eclerx.com/savepage/tk_15439115561209087_sr_2152.html","info")</f>
        <v/>
      </c>
      <c r="AA2949" t="n">
        <v>-6796302</v>
      </c>
      <c r="AB2949" t="s"/>
      <c r="AC2949" t="s"/>
      <c r="AD2949" t="s">
        <v>86</v>
      </c>
      <c r="AE2949" t="s"/>
      <c r="AF2949" t="s"/>
      <c r="AG2949" t="s"/>
      <c r="AH2949" t="s"/>
      <c r="AI2949" t="s"/>
      <c r="AJ2949" t="s"/>
      <c r="AK2949" t="s">
        <v>87</v>
      </c>
      <c r="AL2949" t="s"/>
      <c r="AM2949" t="s"/>
      <c r="AN2949" t="s">
        <v>87</v>
      </c>
      <c r="AO2949" t="s"/>
      <c r="AP2949" t="n">
        <v>46</v>
      </c>
      <c r="AQ2949" t="s">
        <v>88</v>
      </c>
      <c r="AR2949" t="s">
        <v>103</v>
      </c>
      <c r="AS2949" t="s"/>
      <c r="AT2949" t="s">
        <v>90</v>
      </c>
      <c r="AU2949" t="s"/>
      <c r="AV2949" t="s"/>
      <c r="AW2949" t="s"/>
      <c r="AX2949" t="s"/>
      <c r="AY2949" t="n">
        <v>6796302</v>
      </c>
      <c r="AZ2949" t="s">
        <v>322</v>
      </c>
      <c r="BA2949" t="s"/>
      <c r="BB2949" t="n">
        <v>204267</v>
      </c>
      <c r="BC2949" t="n">
        <v>0</v>
      </c>
      <c r="BD2949" t="n">
        <v>0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92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574</v>
      </c>
      <c r="F2950" t="n">
        <v>-1</v>
      </c>
      <c r="G2950" t="s">
        <v>74</v>
      </c>
      <c r="H2950" t="s">
        <v>75</v>
      </c>
      <c r="I2950" t="s"/>
      <c r="J2950" t="s">
        <v>74</v>
      </c>
      <c r="K2950" t="n">
        <v>310</v>
      </c>
      <c r="L2950" t="s">
        <v>76</v>
      </c>
      <c r="M2950" t="s"/>
      <c r="N2950" t="s">
        <v>577</v>
      </c>
      <c r="O2950" t="s">
        <v>78</v>
      </c>
      <c r="P2950" t="s">
        <v>574</v>
      </c>
      <c r="Q2950" t="s"/>
      <c r="R2950" t="s">
        <v>80</v>
      </c>
      <c r="S2950" t="s">
        <v>578</v>
      </c>
      <c r="T2950" t="s">
        <v>82</v>
      </c>
      <c r="U2950" t="s"/>
      <c r="V2950" t="s">
        <v>83</v>
      </c>
      <c r="W2950" t="s">
        <v>84</v>
      </c>
      <c r="X2950" t="s"/>
      <c r="Y2950" t="s">
        <v>85</v>
      </c>
      <c r="Z2950">
        <f>HYPERLINK("https://hotelmonitor-cachepage.eclerx.com/savepage/tk_15439115561209087_sr_2152.html","info")</f>
        <v/>
      </c>
      <c r="AA2950" t="n">
        <v>-6796302</v>
      </c>
      <c r="AB2950" t="s"/>
      <c r="AC2950" t="s"/>
      <c r="AD2950" t="s">
        <v>86</v>
      </c>
      <c r="AE2950" t="s"/>
      <c r="AF2950" t="s"/>
      <c r="AG2950" t="s"/>
      <c r="AH2950" t="s"/>
      <c r="AI2950" t="s"/>
      <c r="AJ2950" t="s"/>
      <c r="AK2950" t="s">
        <v>87</v>
      </c>
      <c r="AL2950" t="s"/>
      <c r="AM2950" t="s"/>
      <c r="AN2950" t="s">
        <v>87</v>
      </c>
      <c r="AO2950" t="s"/>
      <c r="AP2950" t="n">
        <v>46</v>
      </c>
      <c r="AQ2950" t="s">
        <v>88</v>
      </c>
      <c r="AR2950" t="s">
        <v>414</v>
      </c>
      <c r="AS2950" t="s"/>
      <c r="AT2950" t="s">
        <v>90</v>
      </c>
      <c r="AU2950" t="s"/>
      <c r="AV2950" t="s"/>
      <c r="AW2950" t="s"/>
      <c r="AX2950" t="s"/>
      <c r="AY2950" t="n">
        <v>6796302</v>
      </c>
      <c r="AZ2950" t="s">
        <v>322</v>
      </c>
      <c r="BA2950" t="s"/>
      <c r="BB2950" t="n">
        <v>204267</v>
      </c>
      <c r="BC2950" t="n">
        <v>0</v>
      </c>
      <c r="BD2950" t="n">
        <v>0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92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574</v>
      </c>
      <c r="F2951" t="n">
        <v>-1</v>
      </c>
      <c r="G2951" t="s">
        <v>74</v>
      </c>
      <c r="H2951" t="s">
        <v>75</v>
      </c>
      <c r="I2951" t="s"/>
      <c r="J2951" t="s">
        <v>74</v>
      </c>
      <c r="K2951" t="n">
        <v>328</v>
      </c>
      <c r="L2951" t="s">
        <v>76</v>
      </c>
      <c r="M2951" t="s"/>
      <c r="N2951" t="s">
        <v>579</v>
      </c>
      <c r="O2951" t="s">
        <v>78</v>
      </c>
      <c r="P2951" t="s">
        <v>574</v>
      </c>
      <c r="Q2951" t="s"/>
      <c r="R2951" t="s">
        <v>80</v>
      </c>
      <c r="S2951" t="s">
        <v>580</v>
      </c>
      <c r="T2951" t="s">
        <v>82</v>
      </c>
      <c r="U2951" t="s"/>
      <c r="V2951" t="s">
        <v>83</v>
      </c>
      <c r="W2951" t="s">
        <v>84</v>
      </c>
      <c r="X2951" t="s"/>
      <c r="Y2951" t="s">
        <v>85</v>
      </c>
      <c r="Z2951">
        <f>HYPERLINK("https://hotelmonitor-cachepage.eclerx.com/savepage/tk_15439115561209087_sr_2152.html","info")</f>
        <v/>
      </c>
      <c r="AA2951" t="n">
        <v>-6796302</v>
      </c>
      <c r="AB2951" t="s"/>
      <c r="AC2951" t="s"/>
      <c r="AD2951" t="s">
        <v>86</v>
      </c>
      <c r="AE2951" t="s"/>
      <c r="AF2951" t="s"/>
      <c r="AG2951" t="s"/>
      <c r="AH2951" t="s"/>
      <c r="AI2951" t="s"/>
      <c r="AJ2951" t="s"/>
      <c r="AK2951" t="s">
        <v>87</v>
      </c>
      <c r="AL2951" t="s"/>
      <c r="AM2951" t="s"/>
      <c r="AN2951" t="s">
        <v>87</v>
      </c>
      <c r="AO2951" t="s"/>
      <c r="AP2951" t="n">
        <v>46</v>
      </c>
      <c r="AQ2951" t="s">
        <v>88</v>
      </c>
      <c r="AR2951" t="s">
        <v>103</v>
      </c>
      <c r="AS2951" t="s"/>
      <c r="AT2951" t="s">
        <v>90</v>
      </c>
      <c r="AU2951" t="s"/>
      <c r="AV2951" t="s"/>
      <c r="AW2951" t="s"/>
      <c r="AX2951" t="s"/>
      <c r="AY2951" t="n">
        <v>6796302</v>
      </c>
      <c r="AZ2951" t="s">
        <v>322</v>
      </c>
      <c r="BA2951" t="s"/>
      <c r="BB2951" t="n">
        <v>204267</v>
      </c>
      <c r="BC2951" t="n">
        <v>0</v>
      </c>
      <c r="BD2951" t="n">
        <v>0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92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574</v>
      </c>
      <c r="F2952" t="n">
        <v>-1</v>
      </c>
      <c r="G2952" t="s">
        <v>74</v>
      </c>
      <c r="H2952" t="s">
        <v>75</v>
      </c>
      <c r="I2952" t="s"/>
      <c r="J2952" t="s">
        <v>74</v>
      </c>
      <c r="K2952" t="n">
        <v>328</v>
      </c>
      <c r="L2952" t="s">
        <v>76</v>
      </c>
      <c r="M2952" t="s"/>
      <c r="N2952" t="s">
        <v>579</v>
      </c>
      <c r="O2952" t="s">
        <v>78</v>
      </c>
      <c r="P2952" t="s">
        <v>574</v>
      </c>
      <c r="Q2952" t="s"/>
      <c r="R2952" t="s">
        <v>80</v>
      </c>
      <c r="S2952" t="s">
        <v>580</v>
      </c>
      <c r="T2952" t="s">
        <v>82</v>
      </c>
      <c r="U2952" t="s"/>
      <c r="V2952" t="s">
        <v>83</v>
      </c>
      <c r="W2952" t="s">
        <v>84</v>
      </c>
      <c r="X2952" t="s"/>
      <c r="Y2952" t="s">
        <v>85</v>
      </c>
      <c r="Z2952">
        <f>HYPERLINK("https://hotelmonitor-cachepage.eclerx.com/savepage/tk_15439115561209087_sr_2152.html","info")</f>
        <v/>
      </c>
      <c r="AA2952" t="n">
        <v>-6796302</v>
      </c>
      <c r="AB2952" t="s"/>
      <c r="AC2952" t="s"/>
      <c r="AD2952" t="s">
        <v>86</v>
      </c>
      <c r="AE2952" t="s"/>
      <c r="AF2952" t="s"/>
      <c r="AG2952" t="s"/>
      <c r="AH2952" t="s"/>
      <c r="AI2952" t="s"/>
      <c r="AJ2952" t="s"/>
      <c r="AK2952" t="s">
        <v>87</v>
      </c>
      <c r="AL2952" t="s"/>
      <c r="AM2952" t="s"/>
      <c r="AN2952" t="s">
        <v>87</v>
      </c>
      <c r="AO2952" t="s"/>
      <c r="AP2952" t="n">
        <v>46</v>
      </c>
      <c r="AQ2952" t="s">
        <v>88</v>
      </c>
      <c r="AR2952" t="s">
        <v>414</v>
      </c>
      <c r="AS2952" t="s"/>
      <c r="AT2952" t="s">
        <v>90</v>
      </c>
      <c r="AU2952" t="s"/>
      <c r="AV2952" t="s"/>
      <c r="AW2952" t="s"/>
      <c r="AX2952" t="s"/>
      <c r="AY2952" t="n">
        <v>6796302</v>
      </c>
      <c r="AZ2952" t="s">
        <v>322</v>
      </c>
      <c r="BA2952" t="s"/>
      <c r="BB2952" t="n">
        <v>204267</v>
      </c>
      <c r="BC2952" t="n">
        <v>0</v>
      </c>
      <c r="BD2952" t="n">
        <v>0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92</v>
      </c>
    </row>
    <row r="2953" spans="1:70">
      <c r="A2953" t="s">
        <v>97</v>
      </c>
      <c r="B2953" t="s">
        <v>71</v>
      </c>
      <c r="C2953" t="s">
        <v>98</v>
      </c>
      <c r="D2953" t="n">
        <v>2</v>
      </c>
      <c r="E2953" t="s">
        <v>757</v>
      </c>
      <c r="F2953" t="n">
        <v>-1</v>
      </c>
      <c r="G2953" t="s">
        <v>74</v>
      </c>
      <c r="H2953" t="s">
        <v>75</v>
      </c>
      <c r="I2953" t="s"/>
      <c r="J2953" t="s">
        <v>74</v>
      </c>
      <c r="K2953" t="n">
        <v>126</v>
      </c>
      <c r="L2953" t="s">
        <v>76</v>
      </c>
      <c r="M2953" t="s"/>
      <c r="N2953" t="s">
        <v>758</v>
      </c>
      <c r="O2953" t="s">
        <v>78</v>
      </c>
      <c r="P2953" t="s">
        <v>757</v>
      </c>
      <c r="Q2953" t="s"/>
      <c r="R2953" t="s">
        <v>80</v>
      </c>
      <c r="S2953" t="s">
        <v>289</v>
      </c>
      <c r="T2953" t="s">
        <v>82</v>
      </c>
      <c r="U2953" t="s"/>
      <c r="V2953" t="s">
        <v>83</v>
      </c>
      <c r="W2953" t="s">
        <v>84</v>
      </c>
      <c r="X2953" t="s"/>
      <c r="Y2953" t="s">
        <v>85</v>
      </c>
      <c r="Z2953">
        <f>HYPERLINK("https://hotelmonitor-cachepage.eclerx.com/savepage/tk_15439016403913896_sr_2151.html","info")</f>
        <v/>
      </c>
      <c r="AA2953" t="n">
        <v>-6796301</v>
      </c>
      <c r="AB2953" t="s"/>
      <c r="AC2953" t="s"/>
      <c r="AD2953" t="s">
        <v>86</v>
      </c>
      <c r="AE2953" t="s"/>
      <c r="AF2953" t="s"/>
      <c r="AG2953" t="s"/>
      <c r="AH2953" t="s"/>
      <c r="AI2953" t="s"/>
      <c r="AJ2953" t="s"/>
      <c r="AK2953" t="s">
        <v>87</v>
      </c>
      <c r="AL2953" t="s"/>
      <c r="AM2953" t="s"/>
      <c r="AN2953" t="s">
        <v>87</v>
      </c>
      <c r="AO2953" t="s"/>
      <c r="AP2953" t="n">
        <v>71</v>
      </c>
      <c r="AQ2953" t="s">
        <v>88</v>
      </c>
      <c r="AR2953" t="s">
        <v>107</v>
      </c>
      <c r="AS2953" t="s"/>
      <c r="AT2953" t="s">
        <v>90</v>
      </c>
      <c r="AU2953" t="s"/>
      <c r="AV2953" t="s"/>
      <c r="AW2953" t="s"/>
      <c r="AX2953" t="s"/>
      <c r="AY2953" t="n">
        <v>6796301</v>
      </c>
      <c r="AZ2953" t="s">
        <v>322</v>
      </c>
      <c r="BA2953" t="s"/>
      <c r="BB2953" t="n">
        <v>204294</v>
      </c>
      <c r="BC2953" t="n">
        <v>0</v>
      </c>
      <c r="BD2953" t="n">
        <v>0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92</v>
      </c>
    </row>
    <row r="2954" spans="1:70">
      <c r="A2954" t="s">
        <v>97</v>
      </c>
      <c r="B2954" t="s">
        <v>71</v>
      </c>
      <c r="C2954" t="s">
        <v>98</v>
      </c>
      <c r="D2954" t="n">
        <v>2</v>
      </c>
      <c r="E2954" t="s">
        <v>621</v>
      </c>
      <c r="F2954" t="n">
        <v>132856</v>
      </c>
      <c r="G2954" t="s">
        <v>74</v>
      </c>
      <c r="H2954" t="s">
        <v>75</v>
      </c>
      <c r="I2954" t="s"/>
      <c r="J2954" t="s">
        <v>74</v>
      </c>
      <c r="K2954" t="n">
        <v>74</v>
      </c>
      <c r="L2954" t="s">
        <v>76</v>
      </c>
      <c r="M2954" t="s"/>
      <c r="N2954" t="s">
        <v>77</v>
      </c>
      <c r="O2954" t="s">
        <v>78</v>
      </c>
      <c r="P2954" t="s">
        <v>621</v>
      </c>
      <c r="Q2954" t="s"/>
      <c r="R2954" t="s">
        <v>347</v>
      </c>
      <c r="S2954" t="s">
        <v>609</v>
      </c>
      <c r="T2954" t="s">
        <v>82</v>
      </c>
      <c r="U2954" t="s"/>
      <c r="V2954" t="s">
        <v>83</v>
      </c>
      <c r="W2954" t="s">
        <v>94</v>
      </c>
      <c r="X2954" t="s"/>
      <c r="Y2954" t="s">
        <v>85</v>
      </c>
      <c r="Z2954">
        <f>HYPERLINK("https://hotelmonitor-cachepage.eclerx.com/savepage/tk_15439016048564255_sr_2151.html","info")</f>
        <v/>
      </c>
      <c r="AA2954" t="n">
        <v>47623</v>
      </c>
      <c r="AB2954" t="s"/>
      <c r="AC2954" t="s"/>
      <c r="AD2954" t="s">
        <v>86</v>
      </c>
      <c r="AE2954" t="s"/>
      <c r="AF2954" t="s"/>
      <c r="AG2954" t="s"/>
      <c r="AH2954" t="s"/>
      <c r="AI2954" t="s"/>
      <c r="AJ2954" t="s"/>
      <c r="AK2954" t="s">
        <v>87</v>
      </c>
      <c r="AL2954" t="s"/>
      <c r="AM2954" t="s"/>
      <c r="AN2954" t="s">
        <v>87</v>
      </c>
      <c r="AO2954" t="s"/>
      <c r="AP2954" t="n">
        <v>59</v>
      </c>
      <c r="AQ2954" t="s">
        <v>88</v>
      </c>
      <c r="AR2954" t="s">
        <v>121</v>
      </c>
      <c r="AS2954" t="s"/>
      <c r="AT2954" t="s">
        <v>90</v>
      </c>
      <c r="AU2954" t="s"/>
      <c r="AV2954" t="s"/>
      <c r="AW2954" t="s"/>
      <c r="AX2954" t="s"/>
      <c r="AY2954" t="n">
        <v>2311942</v>
      </c>
      <c r="AZ2954" t="s">
        <v>622</v>
      </c>
      <c r="BA2954" t="s"/>
      <c r="BB2954" t="n">
        <v>28214</v>
      </c>
      <c r="BC2954" t="n">
        <v>10.081715583801</v>
      </c>
      <c r="BD2954" t="n">
        <v>53.558853389873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92</v>
      </c>
    </row>
    <row r="2955" spans="1:70">
      <c r="A2955" t="s">
        <v>97</v>
      </c>
      <c r="B2955" t="s">
        <v>71</v>
      </c>
      <c r="C2955" t="s">
        <v>98</v>
      </c>
      <c r="D2955" t="n">
        <v>2</v>
      </c>
      <c r="E2955" t="s">
        <v>621</v>
      </c>
      <c r="F2955" t="n">
        <v>132856</v>
      </c>
      <c r="G2955" t="s">
        <v>74</v>
      </c>
      <c r="H2955" t="s">
        <v>75</v>
      </c>
      <c r="I2955" t="s"/>
      <c r="J2955" t="s">
        <v>74</v>
      </c>
      <c r="K2955" t="n">
        <v>80</v>
      </c>
      <c r="L2955" t="s">
        <v>76</v>
      </c>
      <c r="M2955" t="s"/>
      <c r="N2955" t="s">
        <v>77</v>
      </c>
      <c r="O2955" t="s">
        <v>78</v>
      </c>
      <c r="P2955" t="s">
        <v>621</v>
      </c>
      <c r="Q2955" t="s"/>
      <c r="R2955" t="s">
        <v>347</v>
      </c>
      <c r="S2955" t="s">
        <v>112</v>
      </c>
      <c r="T2955" t="s">
        <v>82</v>
      </c>
      <c r="U2955" t="s"/>
      <c r="V2955" t="s">
        <v>83</v>
      </c>
      <c r="W2955" t="s">
        <v>94</v>
      </c>
      <c r="X2955" t="s"/>
      <c r="Y2955" t="s">
        <v>85</v>
      </c>
      <c r="Z2955">
        <f>HYPERLINK("https://hotelmonitor-cachepage.eclerx.com/savepage/tk_15439016048564255_sr_2151.html","info")</f>
        <v/>
      </c>
      <c r="AA2955" t="n">
        <v>47623</v>
      </c>
      <c r="AB2955" t="s"/>
      <c r="AC2955" t="s"/>
      <c r="AD2955" t="s">
        <v>86</v>
      </c>
      <c r="AE2955" t="s"/>
      <c r="AF2955" t="s"/>
      <c r="AG2955" t="s"/>
      <c r="AH2955" t="s"/>
      <c r="AI2955" t="s"/>
      <c r="AJ2955" t="s"/>
      <c r="AK2955" t="s">
        <v>87</v>
      </c>
      <c r="AL2955" t="s"/>
      <c r="AM2955" t="s"/>
      <c r="AN2955" t="s">
        <v>87</v>
      </c>
      <c r="AO2955" t="s"/>
      <c r="AP2955" t="n">
        <v>59</v>
      </c>
      <c r="AQ2955" t="s">
        <v>88</v>
      </c>
      <c r="AR2955" t="s">
        <v>126</v>
      </c>
      <c r="AS2955" t="s"/>
      <c r="AT2955" t="s">
        <v>90</v>
      </c>
      <c r="AU2955" t="s"/>
      <c r="AV2955" t="s"/>
      <c r="AW2955" t="s"/>
      <c r="AX2955" t="s"/>
      <c r="AY2955" t="n">
        <v>2311942</v>
      </c>
      <c r="AZ2955" t="s">
        <v>622</v>
      </c>
      <c r="BA2955" t="s"/>
      <c r="BB2955" t="n">
        <v>28214</v>
      </c>
      <c r="BC2955" t="n">
        <v>10.081715583801</v>
      </c>
      <c r="BD2955" t="n">
        <v>53.558853389873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92</v>
      </c>
    </row>
    <row r="2956" spans="1:70">
      <c r="A2956" t="s">
        <v>97</v>
      </c>
      <c r="B2956" t="s">
        <v>71</v>
      </c>
      <c r="C2956" t="s">
        <v>98</v>
      </c>
      <c r="D2956" t="n">
        <v>2</v>
      </c>
      <c r="E2956" t="s">
        <v>621</v>
      </c>
      <c r="F2956" t="n">
        <v>132856</v>
      </c>
      <c r="G2956" t="s">
        <v>74</v>
      </c>
      <c r="H2956" t="s">
        <v>75</v>
      </c>
      <c r="I2956" t="s"/>
      <c r="J2956" t="s">
        <v>74</v>
      </c>
      <c r="K2956" t="n">
        <v>87</v>
      </c>
      <c r="L2956" t="s">
        <v>76</v>
      </c>
      <c r="M2956" t="s"/>
      <c r="N2956" t="s">
        <v>370</v>
      </c>
      <c r="O2956" t="s">
        <v>78</v>
      </c>
      <c r="P2956" t="s">
        <v>621</v>
      </c>
      <c r="Q2956" t="s"/>
      <c r="R2956" t="s">
        <v>347</v>
      </c>
      <c r="S2956" t="s">
        <v>146</v>
      </c>
      <c r="T2956" t="s">
        <v>82</v>
      </c>
      <c r="U2956" t="s"/>
      <c r="V2956" t="s">
        <v>83</v>
      </c>
      <c r="W2956" t="s">
        <v>94</v>
      </c>
      <c r="X2956" t="s"/>
      <c r="Y2956" t="s">
        <v>85</v>
      </c>
      <c r="Z2956">
        <f>HYPERLINK("https://hotelmonitor-cachepage.eclerx.com/savepage/tk_15439016048564255_sr_2151.html","info")</f>
        <v/>
      </c>
      <c r="AA2956" t="n">
        <v>47623</v>
      </c>
      <c r="AB2956" t="s"/>
      <c r="AC2956" t="s"/>
      <c r="AD2956" t="s">
        <v>86</v>
      </c>
      <c r="AE2956" t="s"/>
      <c r="AF2956" t="s"/>
      <c r="AG2956" t="s"/>
      <c r="AH2956" t="s"/>
      <c r="AI2956" t="s"/>
      <c r="AJ2956" t="s"/>
      <c r="AK2956" t="s">
        <v>87</v>
      </c>
      <c r="AL2956" t="s"/>
      <c r="AM2956" t="s"/>
      <c r="AN2956" t="s">
        <v>87</v>
      </c>
      <c r="AO2956" t="s"/>
      <c r="AP2956" t="n">
        <v>59</v>
      </c>
      <c r="AQ2956" t="s">
        <v>88</v>
      </c>
      <c r="AR2956" t="s">
        <v>110</v>
      </c>
      <c r="AS2956" t="s"/>
      <c r="AT2956" t="s">
        <v>90</v>
      </c>
      <c r="AU2956" t="s"/>
      <c r="AV2956" t="s"/>
      <c r="AW2956" t="s"/>
      <c r="AX2956" t="s"/>
      <c r="AY2956" t="n">
        <v>2311942</v>
      </c>
      <c r="AZ2956" t="s">
        <v>622</v>
      </c>
      <c r="BA2956" t="s"/>
      <c r="BB2956" t="n">
        <v>28214</v>
      </c>
      <c r="BC2956" t="n">
        <v>10.081715583801</v>
      </c>
      <c r="BD2956" t="n">
        <v>53.558853389873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92</v>
      </c>
    </row>
    <row r="2957" spans="1:70">
      <c r="A2957" t="s">
        <v>97</v>
      </c>
      <c r="B2957" t="s">
        <v>71</v>
      </c>
      <c r="C2957" t="s">
        <v>98</v>
      </c>
      <c r="D2957" t="n">
        <v>2</v>
      </c>
      <c r="E2957" t="s">
        <v>621</v>
      </c>
      <c r="F2957" t="n">
        <v>132856</v>
      </c>
      <c r="G2957" t="s">
        <v>74</v>
      </c>
      <c r="H2957" t="s">
        <v>75</v>
      </c>
      <c r="I2957" t="s"/>
      <c r="J2957" t="s">
        <v>74</v>
      </c>
      <c r="K2957" t="n">
        <v>89</v>
      </c>
      <c r="L2957" t="s">
        <v>76</v>
      </c>
      <c r="M2957" t="s"/>
      <c r="N2957" t="s">
        <v>370</v>
      </c>
      <c r="O2957" t="s">
        <v>78</v>
      </c>
      <c r="P2957" t="s">
        <v>621</v>
      </c>
      <c r="Q2957" t="s"/>
      <c r="R2957" t="s">
        <v>347</v>
      </c>
      <c r="S2957" t="s">
        <v>264</v>
      </c>
      <c r="T2957" t="s">
        <v>82</v>
      </c>
      <c r="U2957" t="s"/>
      <c r="V2957" t="s">
        <v>83</v>
      </c>
      <c r="W2957" t="s">
        <v>94</v>
      </c>
      <c r="X2957" t="s"/>
      <c r="Y2957" t="s">
        <v>85</v>
      </c>
      <c r="Z2957">
        <f>HYPERLINK("https://hotelmonitor-cachepage.eclerx.com/savepage/tk_15439016048564255_sr_2151.html","info")</f>
        <v/>
      </c>
      <c r="AA2957" t="n">
        <v>47623</v>
      </c>
      <c r="AB2957" t="s"/>
      <c r="AC2957" t="s"/>
      <c r="AD2957" t="s">
        <v>86</v>
      </c>
      <c r="AE2957" t="s"/>
      <c r="AF2957" t="s"/>
      <c r="AG2957" t="s"/>
      <c r="AH2957" t="s"/>
      <c r="AI2957" t="s"/>
      <c r="AJ2957" t="s"/>
      <c r="AK2957" t="s">
        <v>87</v>
      </c>
      <c r="AL2957" t="s"/>
      <c r="AM2957" t="s"/>
      <c r="AN2957" t="s">
        <v>87</v>
      </c>
      <c r="AO2957" t="s"/>
      <c r="AP2957" t="n">
        <v>59</v>
      </c>
      <c r="AQ2957" t="s">
        <v>88</v>
      </c>
      <c r="AR2957" t="s">
        <v>116</v>
      </c>
      <c r="AS2957" t="s"/>
      <c r="AT2957" t="s">
        <v>90</v>
      </c>
      <c r="AU2957" t="s"/>
      <c r="AV2957" t="s"/>
      <c r="AW2957" t="s"/>
      <c r="AX2957" t="s"/>
      <c r="AY2957" t="n">
        <v>2311942</v>
      </c>
      <c r="AZ2957" t="s">
        <v>622</v>
      </c>
      <c r="BA2957" t="s"/>
      <c r="BB2957" t="n">
        <v>28214</v>
      </c>
      <c r="BC2957" t="n">
        <v>10.081715583801</v>
      </c>
      <c r="BD2957" t="n">
        <v>53.558853389873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92</v>
      </c>
    </row>
    <row r="2958" spans="1:70">
      <c r="A2958" t="s">
        <v>97</v>
      </c>
      <c r="B2958" t="s">
        <v>71</v>
      </c>
      <c r="C2958" t="s">
        <v>98</v>
      </c>
      <c r="D2958" t="n">
        <v>2</v>
      </c>
      <c r="E2958" t="s">
        <v>621</v>
      </c>
      <c r="F2958" t="n">
        <v>132856</v>
      </c>
      <c r="G2958" t="s">
        <v>74</v>
      </c>
      <c r="H2958" t="s">
        <v>75</v>
      </c>
      <c r="I2958" t="s"/>
      <c r="J2958" t="s">
        <v>74</v>
      </c>
      <c r="K2958" t="n">
        <v>90</v>
      </c>
      <c r="L2958" t="s">
        <v>76</v>
      </c>
      <c r="M2958" t="s"/>
      <c r="N2958" t="s">
        <v>77</v>
      </c>
      <c r="O2958" t="s">
        <v>78</v>
      </c>
      <c r="P2958" t="s">
        <v>621</v>
      </c>
      <c r="Q2958" t="s"/>
      <c r="R2958" t="s">
        <v>347</v>
      </c>
      <c r="S2958" t="s">
        <v>128</v>
      </c>
      <c r="T2958" t="s">
        <v>82</v>
      </c>
      <c r="U2958" t="s"/>
      <c r="V2958" t="s">
        <v>83</v>
      </c>
      <c r="W2958" t="s">
        <v>94</v>
      </c>
      <c r="X2958" t="s"/>
      <c r="Y2958" t="s">
        <v>85</v>
      </c>
      <c r="Z2958">
        <f>HYPERLINK("https://hotelmonitor-cachepage.eclerx.com/savepage/tk_15439016048564255_sr_2151.html","info")</f>
        <v/>
      </c>
      <c r="AA2958" t="n">
        <v>47623</v>
      </c>
      <c r="AB2958" t="s"/>
      <c r="AC2958" t="s"/>
      <c r="AD2958" t="s">
        <v>86</v>
      </c>
      <c r="AE2958" t="s"/>
      <c r="AF2958" t="s"/>
      <c r="AG2958" t="s"/>
      <c r="AH2958" t="s"/>
      <c r="AI2958" t="s"/>
      <c r="AJ2958" t="s"/>
      <c r="AK2958" t="s">
        <v>87</v>
      </c>
      <c r="AL2958" t="s"/>
      <c r="AM2958" t="s"/>
      <c r="AN2958" t="s">
        <v>87</v>
      </c>
      <c r="AO2958" t="s"/>
      <c r="AP2958" t="n">
        <v>59</v>
      </c>
      <c r="AQ2958" t="s">
        <v>88</v>
      </c>
      <c r="AR2958" t="s">
        <v>119</v>
      </c>
      <c r="AS2958" t="s"/>
      <c r="AT2958" t="s">
        <v>90</v>
      </c>
      <c r="AU2958" t="s"/>
      <c r="AV2958" t="s"/>
      <c r="AW2958" t="s"/>
      <c r="AX2958" t="s"/>
      <c r="AY2958" t="n">
        <v>2311942</v>
      </c>
      <c r="AZ2958" t="s">
        <v>622</v>
      </c>
      <c r="BA2958" t="s"/>
      <c r="BB2958" t="n">
        <v>28214</v>
      </c>
      <c r="BC2958" t="n">
        <v>10.081715583801</v>
      </c>
      <c r="BD2958" t="n">
        <v>53.558853389873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92</v>
      </c>
    </row>
    <row r="2959" spans="1:70">
      <c r="A2959" t="s">
        <v>97</v>
      </c>
      <c r="B2959" t="s">
        <v>71</v>
      </c>
      <c r="C2959" t="s">
        <v>98</v>
      </c>
      <c r="D2959" t="n">
        <v>2</v>
      </c>
      <c r="E2959" t="s">
        <v>621</v>
      </c>
      <c r="F2959" t="n">
        <v>132856</v>
      </c>
      <c r="G2959" t="s">
        <v>74</v>
      </c>
      <c r="H2959" t="s">
        <v>75</v>
      </c>
      <c r="I2959" t="s"/>
      <c r="J2959" t="s">
        <v>74</v>
      </c>
      <c r="K2959" t="n">
        <v>92</v>
      </c>
      <c r="L2959" t="s">
        <v>76</v>
      </c>
      <c r="M2959" t="s"/>
      <c r="N2959" t="s">
        <v>77</v>
      </c>
      <c r="O2959" t="s">
        <v>78</v>
      </c>
      <c r="P2959" t="s">
        <v>621</v>
      </c>
      <c r="Q2959" t="s"/>
      <c r="R2959" t="s">
        <v>347</v>
      </c>
      <c r="S2959" t="s">
        <v>129</v>
      </c>
      <c r="T2959" t="s">
        <v>82</v>
      </c>
      <c r="U2959" t="s"/>
      <c r="V2959" t="s">
        <v>83</v>
      </c>
      <c r="W2959" t="s">
        <v>94</v>
      </c>
      <c r="X2959" t="s"/>
      <c r="Y2959" t="s">
        <v>85</v>
      </c>
      <c r="Z2959">
        <f>HYPERLINK("https://hotelmonitor-cachepage.eclerx.com/savepage/tk_15439016048564255_sr_2151.html","info")</f>
        <v/>
      </c>
      <c r="AA2959" t="n">
        <v>47623</v>
      </c>
      <c r="AB2959" t="s"/>
      <c r="AC2959" t="s"/>
      <c r="AD2959" t="s">
        <v>86</v>
      </c>
      <c r="AE2959" t="s"/>
      <c r="AF2959" t="s"/>
      <c r="AG2959" t="s"/>
      <c r="AH2959" t="s"/>
      <c r="AI2959" t="s"/>
      <c r="AJ2959" t="s"/>
      <c r="AK2959" t="s">
        <v>87</v>
      </c>
      <c r="AL2959" t="s"/>
      <c r="AM2959" t="s"/>
      <c r="AN2959" t="s">
        <v>87</v>
      </c>
      <c r="AO2959" t="s"/>
      <c r="AP2959" t="n">
        <v>59</v>
      </c>
      <c r="AQ2959" t="s">
        <v>88</v>
      </c>
      <c r="AR2959" t="s">
        <v>124</v>
      </c>
      <c r="AS2959" t="s"/>
      <c r="AT2959" t="s">
        <v>90</v>
      </c>
      <c r="AU2959" t="s"/>
      <c r="AV2959" t="s"/>
      <c r="AW2959" t="s"/>
      <c r="AX2959" t="s"/>
      <c r="AY2959" t="n">
        <v>2311942</v>
      </c>
      <c r="AZ2959" t="s">
        <v>622</v>
      </c>
      <c r="BA2959" t="s"/>
      <c r="BB2959" t="n">
        <v>28214</v>
      </c>
      <c r="BC2959" t="n">
        <v>10.081715583801</v>
      </c>
      <c r="BD2959" t="n">
        <v>53.558853389873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92</v>
      </c>
    </row>
    <row r="2960" spans="1:70">
      <c r="A2960" t="s">
        <v>97</v>
      </c>
      <c r="B2960" t="s">
        <v>71</v>
      </c>
      <c r="C2960" t="s">
        <v>98</v>
      </c>
      <c r="D2960" t="n">
        <v>2</v>
      </c>
      <c r="E2960" t="s">
        <v>621</v>
      </c>
      <c r="F2960" t="n">
        <v>132856</v>
      </c>
      <c r="G2960" t="s">
        <v>74</v>
      </c>
      <c r="H2960" t="s">
        <v>75</v>
      </c>
      <c r="I2960" t="s"/>
      <c r="J2960" t="s">
        <v>74</v>
      </c>
      <c r="K2960" t="n">
        <v>93</v>
      </c>
      <c r="L2960" t="s">
        <v>76</v>
      </c>
      <c r="M2960" t="s"/>
      <c r="N2960" t="s">
        <v>77</v>
      </c>
      <c r="O2960" t="s">
        <v>78</v>
      </c>
      <c r="P2960" t="s">
        <v>621</v>
      </c>
      <c r="Q2960" t="s"/>
      <c r="R2960" t="s">
        <v>347</v>
      </c>
      <c r="S2960" t="s">
        <v>313</v>
      </c>
      <c r="T2960" t="s">
        <v>82</v>
      </c>
      <c r="U2960" t="s"/>
      <c r="V2960" t="s">
        <v>83</v>
      </c>
      <c r="W2960" t="s">
        <v>94</v>
      </c>
      <c r="X2960" t="s"/>
      <c r="Y2960" t="s">
        <v>85</v>
      </c>
      <c r="Z2960">
        <f>HYPERLINK("https://hotelmonitor-cachepage.eclerx.com/savepage/tk_15439016048564255_sr_2151.html","info")</f>
        <v/>
      </c>
      <c r="AA2960" t="n">
        <v>47623</v>
      </c>
      <c r="AB2960" t="s"/>
      <c r="AC2960" t="s"/>
      <c r="AD2960" t="s">
        <v>86</v>
      </c>
      <c r="AE2960" t="s"/>
      <c r="AF2960" t="s"/>
      <c r="AG2960" t="s"/>
      <c r="AH2960" t="s"/>
      <c r="AI2960" t="s"/>
      <c r="AJ2960" t="s"/>
      <c r="AK2960" t="s">
        <v>87</v>
      </c>
      <c r="AL2960" t="s"/>
      <c r="AM2960" t="s"/>
      <c r="AN2960" t="s">
        <v>87</v>
      </c>
      <c r="AO2960" t="s"/>
      <c r="AP2960" t="n">
        <v>59</v>
      </c>
      <c r="AQ2960" t="s">
        <v>88</v>
      </c>
      <c r="AR2960" t="s">
        <v>126</v>
      </c>
      <c r="AS2960" t="s"/>
      <c r="AT2960" t="s">
        <v>90</v>
      </c>
      <c r="AU2960" t="s"/>
      <c r="AV2960" t="s"/>
      <c r="AW2960" t="s"/>
      <c r="AX2960" t="s"/>
      <c r="AY2960" t="n">
        <v>2311942</v>
      </c>
      <c r="AZ2960" t="s">
        <v>622</v>
      </c>
      <c r="BA2960" t="s"/>
      <c r="BB2960" t="n">
        <v>28214</v>
      </c>
      <c r="BC2960" t="n">
        <v>10.081715583801</v>
      </c>
      <c r="BD2960" t="n">
        <v>53.558853389873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92</v>
      </c>
    </row>
    <row r="2961" spans="1:70">
      <c r="A2961" t="s">
        <v>97</v>
      </c>
      <c r="B2961" t="s">
        <v>71</v>
      </c>
      <c r="C2961" t="s">
        <v>98</v>
      </c>
      <c r="D2961" t="n">
        <v>2</v>
      </c>
      <c r="E2961" t="s">
        <v>621</v>
      </c>
      <c r="F2961" t="n">
        <v>132856</v>
      </c>
      <c r="G2961" t="s">
        <v>74</v>
      </c>
      <c r="H2961" t="s">
        <v>75</v>
      </c>
      <c r="I2961" t="s"/>
      <c r="J2961" t="s">
        <v>74</v>
      </c>
      <c r="K2961" t="n">
        <v>100</v>
      </c>
      <c r="L2961" t="s">
        <v>76</v>
      </c>
      <c r="M2961" t="s"/>
      <c r="N2961" t="s">
        <v>114</v>
      </c>
      <c r="O2961" t="s">
        <v>78</v>
      </c>
      <c r="P2961" t="s">
        <v>621</v>
      </c>
      <c r="Q2961" t="s"/>
      <c r="R2961" t="s">
        <v>347</v>
      </c>
      <c r="S2961" t="s">
        <v>315</v>
      </c>
      <c r="T2961" t="s">
        <v>82</v>
      </c>
      <c r="U2961" t="s"/>
      <c r="V2961" t="s">
        <v>83</v>
      </c>
      <c r="W2961" t="s">
        <v>84</v>
      </c>
      <c r="X2961" t="s"/>
      <c r="Y2961" t="s">
        <v>85</v>
      </c>
      <c r="Z2961">
        <f>HYPERLINK("https://hotelmonitor-cachepage.eclerx.com/savepage/tk_15439016048564255_sr_2151.html","info")</f>
        <v/>
      </c>
      <c r="AA2961" t="n">
        <v>47623</v>
      </c>
      <c r="AB2961" t="s"/>
      <c r="AC2961" t="s"/>
      <c r="AD2961" t="s">
        <v>86</v>
      </c>
      <c r="AE2961" t="s"/>
      <c r="AF2961" t="s"/>
      <c r="AG2961" t="s"/>
      <c r="AH2961" t="s"/>
      <c r="AI2961" t="s"/>
      <c r="AJ2961" t="s"/>
      <c r="AK2961" t="s">
        <v>87</v>
      </c>
      <c r="AL2961" t="s"/>
      <c r="AM2961" t="s"/>
      <c r="AN2961" t="s">
        <v>87</v>
      </c>
      <c r="AO2961" t="s"/>
      <c r="AP2961" t="n">
        <v>59</v>
      </c>
      <c r="AQ2961" t="s">
        <v>88</v>
      </c>
      <c r="AR2961" t="s">
        <v>110</v>
      </c>
      <c r="AS2961" t="s"/>
      <c r="AT2961" t="s">
        <v>90</v>
      </c>
      <c r="AU2961" t="s"/>
      <c r="AV2961" t="s"/>
      <c r="AW2961" t="s"/>
      <c r="AX2961" t="s"/>
      <c r="AY2961" t="n">
        <v>2311942</v>
      </c>
      <c r="AZ2961" t="s">
        <v>622</v>
      </c>
      <c r="BA2961" t="s"/>
      <c r="BB2961" t="n">
        <v>28214</v>
      </c>
      <c r="BC2961" t="n">
        <v>10.081715583801</v>
      </c>
      <c r="BD2961" t="n">
        <v>53.558853389873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92</v>
      </c>
    </row>
    <row r="2962" spans="1:70">
      <c r="A2962" t="s">
        <v>97</v>
      </c>
      <c r="B2962" t="s">
        <v>71</v>
      </c>
      <c r="C2962" t="s">
        <v>98</v>
      </c>
      <c r="D2962" t="n">
        <v>2</v>
      </c>
      <c r="E2962" t="s">
        <v>621</v>
      </c>
      <c r="F2962" t="n">
        <v>132856</v>
      </c>
      <c r="G2962" t="s">
        <v>74</v>
      </c>
      <c r="H2962" t="s">
        <v>75</v>
      </c>
      <c r="I2962" t="s"/>
      <c r="J2962" t="s">
        <v>74</v>
      </c>
      <c r="K2962" t="n">
        <v>101</v>
      </c>
      <c r="L2962" t="s">
        <v>76</v>
      </c>
      <c r="M2962" t="s"/>
      <c r="N2962" t="s">
        <v>173</v>
      </c>
      <c r="O2962" t="s">
        <v>78</v>
      </c>
      <c r="P2962" t="s">
        <v>621</v>
      </c>
      <c r="Q2962" t="s"/>
      <c r="R2962" t="s">
        <v>347</v>
      </c>
      <c r="S2962" t="s">
        <v>174</v>
      </c>
      <c r="T2962" t="s">
        <v>82</v>
      </c>
      <c r="U2962" t="s"/>
      <c r="V2962" t="s">
        <v>83</v>
      </c>
      <c r="W2962" t="s">
        <v>84</v>
      </c>
      <c r="X2962" t="s"/>
      <c r="Y2962" t="s">
        <v>85</v>
      </c>
      <c r="Z2962">
        <f>HYPERLINK("https://hotelmonitor-cachepage.eclerx.com/savepage/tk_15439016048564255_sr_2151.html","info")</f>
        <v/>
      </c>
      <c r="AA2962" t="n">
        <v>47623</v>
      </c>
      <c r="AB2962" t="s"/>
      <c r="AC2962" t="s"/>
      <c r="AD2962" t="s">
        <v>86</v>
      </c>
      <c r="AE2962" t="s"/>
      <c r="AF2962" t="s"/>
      <c r="AG2962" t="s"/>
      <c r="AH2962" t="s"/>
      <c r="AI2962" t="s"/>
      <c r="AJ2962" t="s"/>
      <c r="AK2962" t="s">
        <v>87</v>
      </c>
      <c r="AL2962" t="s"/>
      <c r="AM2962" t="s"/>
      <c r="AN2962" t="s">
        <v>87</v>
      </c>
      <c r="AO2962" t="s"/>
      <c r="AP2962" t="n">
        <v>59</v>
      </c>
      <c r="AQ2962" t="s">
        <v>88</v>
      </c>
      <c r="AR2962" t="s">
        <v>156</v>
      </c>
      <c r="AS2962" t="s"/>
      <c r="AT2962" t="s">
        <v>90</v>
      </c>
      <c r="AU2962" t="s"/>
      <c r="AV2962" t="s"/>
      <c r="AW2962" t="s"/>
      <c r="AX2962" t="s"/>
      <c r="AY2962" t="n">
        <v>2311942</v>
      </c>
      <c r="AZ2962" t="s">
        <v>622</v>
      </c>
      <c r="BA2962" t="s"/>
      <c r="BB2962" t="n">
        <v>28214</v>
      </c>
      <c r="BC2962" t="n">
        <v>10.081715583801</v>
      </c>
      <c r="BD2962" t="n">
        <v>53.558853389873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92</v>
      </c>
    </row>
    <row r="2963" spans="1:70">
      <c r="A2963" t="s">
        <v>97</v>
      </c>
      <c r="B2963" t="s">
        <v>71</v>
      </c>
      <c r="C2963" t="s">
        <v>98</v>
      </c>
      <c r="D2963" t="n">
        <v>2</v>
      </c>
      <c r="E2963" t="s">
        <v>621</v>
      </c>
      <c r="F2963" t="n">
        <v>132856</v>
      </c>
      <c r="G2963" t="s">
        <v>74</v>
      </c>
      <c r="H2963" t="s">
        <v>75</v>
      </c>
      <c r="I2963" t="s"/>
      <c r="J2963" t="s">
        <v>74</v>
      </c>
      <c r="K2963" t="n">
        <v>101</v>
      </c>
      <c r="L2963" t="s">
        <v>76</v>
      </c>
      <c r="M2963" t="s"/>
      <c r="N2963" t="s">
        <v>114</v>
      </c>
      <c r="O2963" t="s">
        <v>78</v>
      </c>
      <c r="P2963" t="s">
        <v>621</v>
      </c>
      <c r="Q2963" t="s"/>
      <c r="R2963" t="s">
        <v>347</v>
      </c>
      <c r="S2963" t="s">
        <v>174</v>
      </c>
      <c r="T2963" t="s">
        <v>82</v>
      </c>
      <c r="U2963" t="s"/>
      <c r="V2963" t="s">
        <v>83</v>
      </c>
      <c r="W2963" t="s">
        <v>84</v>
      </c>
      <c r="X2963" t="s"/>
      <c r="Y2963" t="s">
        <v>85</v>
      </c>
      <c r="Z2963">
        <f>HYPERLINK("https://hotelmonitor-cachepage.eclerx.com/savepage/tk_15439016048564255_sr_2151.html","info")</f>
        <v/>
      </c>
      <c r="AA2963" t="n">
        <v>47623</v>
      </c>
      <c r="AB2963" t="s"/>
      <c r="AC2963" t="s"/>
      <c r="AD2963" t="s">
        <v>86</v>
      </c>
      <c r="AE2963" t="s"/>
      <c r="AF2963" t="s"/>
      <c r="AG2963" t="s"/>
      <c r="AH2963" t="s"/>
      <c r="AI2963" t="s"/>
      <c r="AJ2963" t="s"/>
      <c r="AK2963" t="s">
        <v>87</v>
      </c>
      <c r="AL2963" t="s"/>
      <c r="AM2963" t="s"/>
      <c r="AN2963" t="s">
        <v>87</v>
      </c>
      <c r="AO2963" t="s"/>
      <c r="AP2963" t="n">
        <v>59</v>
      </c>
      <c r="AQ2963" t="s">
        <v>88</v>
      </c>
      <c r="AR2963" t="s">
        <v>116</v>
      </c>
      <c r="AS2963" t="s"/>
      <c r="AT2963" t="s">
        <v>90</v>
      </c>
      <c r="AU2963" t="s"/>
      <c r="AV2963" t="s"/>
      <c r="AW2963" t="s"/>
      <c r="AX2963" t="s"/>
      <c r="AY2963" t="n">
        <v>2311942</v>
      </c>
      <c r="AZ2963" t="s">
        <v>622</v>
      </c>
      <c r="BA2963" t="s"/>
      <c r="BB2963" t="n">
        <v>28214</v>
      </c>
      <c r="BC2963" t="n">
        <v>10.081715583801</v>
      </c>
      <c r="BD2963" t="n">
        <v>53.558853389873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92</v>
      </c>
    </row>
    <row r="2964" spans="1:70">
      <c r="A2964" t="s">
        <v>97</v>
      </c>
      <c r="B2964" t="s">
        <v>71</v>
      </c>
      <c r="C2964" t="s">
        <v>98</v>
      </c>
      <c r="D2964" t="n">
        <v>2</v>
      </c>
      <c r="E2964" t="s">
        <v>621</v>
      </c>
      <c r="F2964" t="n">
        <v>132856</v>
      </c>
      <c r="G2964" t="s">
        <v>74</v>
      </c>
      <c r="H2964" t="s">
        <v>75</v>
      </c>
      <c r="I2964" t="s"/>
      <c r="J2964" t="s">
        <v>74</v>
      </c>
      <c r="K2964" t="n">
        <v>101</v>
      </c>
      <c r="L2964" t="s">
        <v>76</v>
      </c>
      <c r="M2964" t="s"/>
      <c r="N2964" t="s">
        <v>624</v>
      </c>
      <c r="O2964" t="s">
        <v>78</v>
      </c>
      <c r="P2964" t="s">
        <v>621</v>
      </c>
      <c r="Q2964" t="s"/>
      <c r="R2964" t="s">
        <v>347</v>
      </c>
      <c r="S2964" t="s">
        <v>174</v>
      </c>
      <c r="T2964" t="s">
        <v>82</v>
      </c>
      <c r="U2964" t="s"/>
      <c r="V2964" t="s">
        <v>83</v>
      </c>
      <c r="W2964" t="s">
        <v>94</v>
      </c>
      <c r="X2964" t="s"/>
      <c r="Y2964" t="s">
        <v>85</v>
      </c>
      <c r="Z2964">
        <f>HYPERLINK("https://hotelmonitor-cachepage.eclerx.com/savepage/tk_15439016048564255_sr_2151.html","info")</f>
        <v/>
      </c>
      <c r="AA2964" t="n">
        <v>47623</v>
      </c>
      <c r="AB2964" t="s"/>
      <c r="AC2964" t="s"/>
      <c r="AD2964" t="s">
        <v>86</v>
      </c>
      <c r="AE2964" t="s"/>
      <c r="AF2964" t="s"/>
      <c r="AG2964" t="s"/>
      <c r="AH2964" t="s"/>
      <c r="AI2964" t="s"/>
      <c r="AJ2964" t="s"/>
      <c r="AK2964" t="s">
        <v>87</v>
      </c>
      <c r="AL2964" t="s"/>
      <c r="AM2964" t="s"/>
      <c r="AN2964" t="s">
        <v>87</v>
      </c>
      <c r="AO2964" t="s"/>
      <c r="AP2964" t="n">
        <v>59</v>
      </c>
      <c r="AQ2964" t="s">
        <v>88</v>
      </c>
      <c r="AR2964" t="s">
        <v>119</v>
      </c>
      <c r="AS2964" t="s"/>
      <c r="AT2964" t="s">
        <v>90</v>
      </c>
      <c r="AU2964" t="s"/>
      <c r="AV2964" t="s"/>
      <c r="AW2964" t="s"/>
      <c r="AX2964" t="s"/>
      <c r="AY2964" t="n">
        <v>2311942</v>
      </c>
      <c r="AZ2964" t="s">
        <v>622</v>
      </c>
      <c r="BA2964" t="s"/>
      <c r="BB2964" t="n">
        <v>28214</v>
      </c>
      <c r="BC2964" t="n">
        <v>10.081715583801</v>
      </c>
      <c r="BD2964" t="n">
        <v>53.558853389873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92</v>
      </c>
    </row>
    <row r="2965" spans="1:70">
      <c r="A2965" t="s">
        <v>97</v>
      </c>
      <c r="B2965" t="s">
        <v>71</v>
      </c>
      <c r="C2965" t="s">
        <v>98</v>
      </c>
      <c r="D2965" t="n">
        <v>2</v>
      </c>
      <c r="E2965" t="s">
        <v>621</v>
      </c>
      <c r="F2965" t="n">
        <v>132856</v>
      </c>
      <c r="G2965" t="s">
        <v>74</v>
      </c>
      <c r="H2965" t="s">
        <v>75</v>
      </c>
      <c r="I2965" t="s"/>
      <c r="J2965" t="s">
        <v>74</v>
      </c>
      <c r="K2965" t="n">
        <v>103</v>
      </c>
      <c r="L2965" t="s">
        <v>76</v>
      </c>
      <c r="M2965" t="s"/>
      <c r="N2965" t="s">
        <v>624</v>
      </c>
      <c r="O2965" t="s">
        <v>78</v>
      </c>
      <c r="P2965" t="s">
        <v>621</v>
      </c>
      <c r="Q2965" t="s"/>
      <c r="R2965" t="s">
        <v>347</v>
      </c>
      <c r="S2965" t="s">
        <v>176</v>
      </c>
      <c r="T2965" t="s">
        <v>82</v>
      </c>
      <c r="U2965" t="s"/>
      <c r="V2965" t="s">
        <v>83</v>
      </c>
      <c r="W2965" t="s">
        <v>94</v>
      </c>
      <c r="X2965" t="s"/>
      <c r="Y2965" t="s">
        <v>85</v>
      </c>
      <c r="Z2965">
        <f>HYPERLINK("https://hotelmonitor-cachepage.eclerx.com/savepage/tk_15439016048564255_sr_2151.html","info")</f>
        <v/>
      </c>
      <c r="AA2965" t="n">
        <v>47623</v>
      </c>
      <c r="AB2965" t="s"/>
      <c r="AC2965" t="s"/>
      <c r="AD2965" t="s">
        <v>86</v>
      </c>
      <c r="AE2965" t="s"/>
      <c r="AF2965" t="s"/>
      <c r="AG2965" t="s"/>
      <c r="AH2965" t="s"/>
      <c r="AI2965" t="s"/>
      <c r="AJ2965" t="s"/>
      <c r="AK2965" t="s">
        <v>87</v>
      </c>
      <c r="AL2965" t="s"/>
      <c r="AM2965" t="s"/>
      <c r="AN2965" t="s">
        <v>87</v>
      </c>
      <c r="AO2965" t="s"/>
      <c r="AP2965" t="n">
        <v>59</v>
      </c>
      <c r="AQ2965" t="s">
        <v>88</v>
      </c>
      <c r="AR2965" t="s">
        <v>124</v>
      </c>
      <c r="AS2965" t="s"/>
      <c r="AT2965" t="s">
        <v>90</v>
      </c>
      <c r="AU2965" t="s"/>
      <c r="AV2965" t="s"/>
      <c r="AW2965" t="s"/>
      <c r="AX2965" t="s"/>
      <c r="AY2965" t="n">
        <v>2311942</v>
      </c>
      <c r="AZ2965" t="s">
        <v>622</v>
      </c>
      <c r="BA2965" t="s"/>
      <c r="BB2965" t="n">
        <v>28214</v>
      </c>
      <c r="BC2965" t="n">
        <v>10.081715583801</v>
      </c>
      <c r="BD2965" t="n">
        <v>53.558853389873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92</v>
      </c>
    </row>
    <row r="2966" spans="1:70">
      <c r="A2966" t="s">
        <v>97</v>
      </c>
      <c r="B2966" t="s">
        <v>71</v>
      </c>
      <c r="C2966" t="s">
        <v>98</v>
      </c>
      <c r="D2966" t="n">
        <v>2</v>
      </c>
      <c r="E2966" t="s">
        <v>621</v>
      </c>
      <c r="F2966" t="n">
        <v>132856</v>
      </c>
      <c r="G2966" t="s">
        <v>74</v>
      </c>
      <c r="H2966" t="s">
        <v>75</v>
      </c>
      <c r="I2966" t="s"/>
      <c r="J2966" t="s">
        <v>74</v>
      </c>
      <c r="K2966" t="n">
        <v>117</v>
      </c>
      <c r="L2966" t="s">
        <v>76</v>
      </c>
      <c r="M2966" t="s"/>
      <c r="N2966" t="s">
        <v>77</v>
      </c>
      <c r="O2966" t="s">
        <v>78</v>
      </c>
      <c r="P2966" t="s">
        <v>621</v>
      </c>
      <c r="Q2966" t="s"/>
      <c r="R2966" t="s">
        <v>347</v>
      </c>
      <c r="S2966" t="s">
        <v>526</v>
      </c>
      <c r="T2966" t="s">
        <v>82</v>
      </c>
      <c r="U2966" t="s"/>
      <c r="V2966" t="s">
        <v>83</v>
      </c>
      <c r="W2966" t="s">
        <v>84</v>
      </c>
      <c r="X2966" t="s"/>
      <c r="Y2966" t="s">
        <v>85</v>
      </c>
      <c r="Z2966">
        <f>HYPERLINK("https://hotelmonitor-cachepage.eclerx.com/savepage/tk_15439016048564255_sr_2151.html","info")</f>
        <v/>
      </c>
      <c r="AA2966" t="n">
        <v>47623</v>
      </c>
      <c r="AB2966" t="s"/>
      <c r="AC2966" t="s"/>
      <c r="AD2966" t="s">
        <v>86</v>
      </c>
      <c r="AE2966" t="s"/>
      <c r="AF2966" t="s"/>
      <c r="AG2966" t="s"/>
      <c r="AH2966" t="s"/>
      <c r="AI2966" t="s"/>
      <c r="AJ2966" t="s"/>
      <c r="AK2966" t="s">
        <v>87</v>
      </c>
      <c r="AL2966" t="s"/>
      <c r="AM2966" t="s"/>
      <c r="AN2966" t="s">
        <v>87</v>
      </c>
      <c r="AO2966" t="s"/>
      <c r="AP2966" t="n">
        <v>59</v>
      </c>
      <c r="AQ2966" t="s">
        <v>88</v>
      </c>
      <c r="AR2966" t="s">
        <v>121</v>
      </c>
      <c r="AS2966" t="s"/>
      <c r="AT2966" t="s">
        <v>90</v>
      </c>
      <c r="AU2966" t="s"/>
      <c r="AV2966" t="s"/>
      <c r="AW2966" t="s"/>
      <c r="AX2966" t="s"/>
      <c r="AY2966" t="n">
        <v>2311942</v>
      </c>
      <c r="AZ2966" t="s">
        <v>622</v>
      </c>
      <c r="BA2966" t="s"/>
      <c r="BB2966" t="n">
        <v>28214</v>
      </c>
      <c r="BC2966" t="n">
        <v>10.081715583801</v>
      </c>
      <c r="BD2966" t="n">
        <v>53.558853389873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92</v>
      </c>
    </row>
    <row r="2967" spans="1:70">
      <c r="A2967" t="s">
        <v>97</v>
      </c>
      <c r="B2967" t="s">
        <v>71</v>
      </c>
      <c r="C2967" t="s">
        <v>98</v>
      </c>
      <c r="D2967" t="n">
        <v>2</v>
      </c>
      <c r="E2967" t="s">
        <v>621</v>
      </c>
      <c r="F2967" t="n">
        <v>132856</v>
      </c>
      <c r="G2967" t="s">
        <v>74</v>
      </c>
      <c r="H2967" t="s">
        <v>75</v>
      </c>
      <c r="I2967" t="s"/>
      <c r="J2967" t="s">
        <v>74</v>
      </c>
      <c r="K2967" t="n">
        <v>127</v>
      </c>
      <c r="L2967" t="s">
        <v>76</v>
      </c>
      <c r="M2967" t="s"/>
      <c r="N2967" t="s">
        <v>77</v>
      </c>
      <c r="O2967" t="s">
        <v>78</v>
      </c>
      <c r="P2967" t="s">
        <v>621</v>
      </c>
      <c r="Q2967" t="s"/>
      <c r="R2967" t="s">
        <v>347</v>
      </c>
      <c r="S2967" t="s">
        <v>291</v>
      </c>
      <c r="T2967" t="s">
        <v>82</v>
      </c>
      <c r="U2967" t="s"/>
      <c r="V2967" t="s">
        <v>83</v>
      </c>
      <c r="W2967" t="s">
        <v>84</v>
      </c>
      <c r="X2967" t="s"/>
      <c r="Y2967" t="s">
        <v>85</v>
      </c>
      <c r="Z2967">
        <f>HYPERLINK("https://hotelmonitor-cachepage.eclerx.com/savepage/tk_15439016048564255_sr_2151.html","info")</f>
        <v/>
      </c>
      <c r="AA2967" t="n">
        <v>47623</v>
      </c>
      <c r="AB2967" t="s"/>
      <c r="AC2967" t="s"/>
      <c r="AD2967" t="s">
        <v>86</v>
      </c>
      <c r="AE2967" t="s"/>
      <c r="AF2967" t="s"/>
      <c r="AG2967" t="s"/>
      <c r="AH2967" t="s"/>
      <c r="AI2967" t="s"/>
      <c r="AJ2967" t="s"/>
      <c r="AK2967" t="s">
        <v>87</v>
      </c>
      <c r="AL2967" t="s"/>
      <c r="AM2967" t="s"/>
      <c r="AN2967" t="s">
        <v>87</v>
      </c>
      <c r="AO2967" t="s"/>
      <c r="AP2967" t="n">
        <v>59</v>
      </c>
      <c r="AQ2967" t="s">
        <v>88</v>
      </c>
      <c r="AR2967" t="s">
        <v>126</v>
      </c>
      <c r="AS2967" t="s"/>
      <c r="AT2967" t="s">
        <v>90</v>
      </c>
      <c r="AU2967" t="s"/>
      <c r="AV2967" t="s"/>
      <c r="AW2967" t="s"/>
      <c r="AX2967" t="s"/>
      <c r="AY2967" t="n">
        <v>2311942</v>
      </c>
      <c r="AZ2967" t="s">
        <v>622</v>
      </c>
      <c r="BA2967" t="s"/>
      <c r="BB2967" t="n">
        <v>28214</v>
      </c>
      <c r="BC2967" t="n">
        <v>10.081715583801</v>
      </c>
      <c r="BD2967" t="n">
        <v>53.558853389873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92</v>
      </c>
    </row>
    <row r="2968" spans="1:70">
      <c r="A2968" t="s">
        <v>97</v>
      </c>
      <c r="B2968" t="s">
        <v>71</v>
      </c>
      <c r="C2968" t="s">
        <v>98</v>
      </c>
      <c r="D2968" t="n">
        <v>2</v>
      </c>
      <c r="E2968" t="s">
        <v>621</v>
      </c>
      <c r="F2968" t="n">
        <v>132856</v>
      </c>
      <c r="G2968" t="s">
        <v>74</v>
      </c>
      <c r="H2968" t="s">
        <v>75</v>
      </c>
      <c r="I2968" t="s"/>
      <c r="J2968" t="s">
        <v>74</v>
      </c>
      <c r="K2968" t="n">
        <v>131</v>
      </c>
      <c r="L2968" t="s">
        <v>76</v>
      </c>
      <c r="M2968" t="s"/>
      <c r="N2968" t="s">
        <v>370</v>
      </c>
      <c r="O2968" t="s">
        <v>78</v>
      </c>
      <c r="P2968" t="s">
        <v>621</v>
      </c>
      <c r="Q2968" t="s"/>
      <c r="R2968" t="s">
        <v>347</v>
      </c>
      <c r="S2968" t="s">
        <v>350</v>
      </c>
      <c r="T2968" t="s">
        <v>82</v>
      </c>
      <c r="U2968" t="s"/>
      <c r="V2968" t="s">
        <v>83</v>
      </c>
      <c r="W2968" t="s">
        <v>84</v>
      </c>
      <c r="X2968" t="s"/>
      <c r="Y2968" t="s">
        <v>85</v>
      </c>
      <c r="Z2968">
        <f>HYPERLINK("https://hotelmonitor-cachepage.eclerx.com/savepage/tk_15439016048564255_sr_2151.html","info")</f>
        <v/>
      </c>
      <c r="AA2968" t="n">
        <v>47623</v>
      </c>
      <c r="AB2968" t="s"/>
      <c r="AC2968" t="s"/>
      <c r="AD2968" t="s">
        <v>86</v>
      </c>
      <c r="AE2968" t="s"/>
      <c r="AF2968" t="s"/>
      <c r="AG2968" t="s"/>
      <c r="AH2968" t="s"/>
      <c r="AI2968" t="s"/>
      <c r="AJ2968" t="s"/>
      <c r="AK2968" t="s">
        <v>87</v>
      </c>
      <c r="AL2968" t="s"/>
      <c r="AM2968" t="s"/>
      <c r="AN2968" t="s">
        <v>87</v>
      </c>
      <c r="AO2968" t="s"/>
      <c r="AP2968" t="n">
        <v>59</v>
      </c>
      <c r="AQ2968" t="s">
        <v>88</v>
      </c>
      <c r="AR2968" t="s">
        <v>110</v>
      </c>
      <c r="AS2968" t="s"/>
      <c r="AT2968" t="s">
        <v>90</v>
      </c>
      <c r="AU2968" t="s"/>
      <c r="AV2968" t="s"/>
      <c r="AW2968" t="s"/>
      <c r="AX2968" t="s"/>
      <c r="AY2968" t="n">
        <v>2311942</v>
      </c>
      <c r="AZ2968" t="s">
        <v>622</v>
      </c>
      <c r="BA2968" t="s"/>
      <c r="BB2968" t="n">
        <v>28214</v>
      </c>
      <c r="BC2968" t="n">
        <v>10.081715583801</v>
      </c>
      <c r="BD2968" t="n">
        <v>53.558853389873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92</v>
      </c>
    </row>
    <row r="2969" spans="1:70">
      <c r="A2969" t="s">
        <v>97</v>
      </c>
      <c r="B2969" t="s">
        <v>71</v>
      </c>
      <c r="C2969" t="s">
        <v>98</v>
      </c>
      <c r="D2969" t="n">
        <v>2</v>
      </c>
      <c r="E2969" t="s">
        <v>621</v>
      </c>
      <c r="F2969" t="n">
        <v>132856</v>
      </c>
      <c r="G2969" t="s">
        <v>74</v>
      </c>
      <c r="H2969" t="s">
        <v>75</v>
      </c>
      <c r="I2969" t="s"/>
      <c r="J2969" t="s">
        <v>74</v>
      </c>
      <c r="K2969" t="n">
        <v>133</v>
      </c>
      <c r="L2969" t="s">
        <v>76</v>
      </c>
      <c r="M2969" t="s"/>
      <c r="N2969" t="s">
        <v>77</v>
      </c>
      <c r="O2969" t="s">
        <v>78</v>
      </c>
      <c r="P2969" t="s">
        <v>621</v>
      </c>
      <c r="Q2969" t="s"/>
      <c r="R2969" t="s">
        <v>347</v>
      </c>
      <c r="S2969" t="s">
        <v>273</v>
      </c>
      <c r="T2969" t="s">
        <v>82</v>
      </c>
      <c r="U2969" t="s"/>
      <c r="V2969" t="s">
        <v>83</v>
      </c>
      <c r="W2969" t="s">
        <v>84</v>
      </c>
      <c r="X2969" t="s"/>
      <c r="Y2969" t="s">
        <v>85</v>
      </c>
      <c r="Z2969">
        <f>HYPERLINK("https://hotelmonitor-cachepage.eclerx.com/savepage/tk_15439016048564255_sr_2151.html","info")</f>
        <v/>
      </c>
      <c r="AA2969" t="n">
        <v>47623</v>
      </c>
      <c r="AB2969" t="s"/>
      <c r="AC2969" t="s"/>
      <c r="AD2969" t="s">
        <v>86</v>
      </c>
      <c r="AE2969" t="s"/>
      <c r="AF2969" t="s"/>
      <c r="AG2969" t="s"/>
      <c r="AH2969" t="s"/>
      <c r="AI2969" t="s"/>
      <c r="AJ2969" t="s"/>
      <c r="AK2969" t="s">
        <v>87</v>
      </c>
      <c r="AL2969" t="s"/>
      <c r="AM2969" t="s"/>
      <c r="AN2969" t="s">
        <v>87</v>
      </c>
      <c r="AO2969" t="s"/>
      <c r="AP2969" t="n">
        <v>59</v>
      </c>
      <c r="AQ2969" t="s">
        <v>88</v>
      </c>
      <c r="AR2969" t="s">
        <v>119</v>
      </c>
      <c r="AS2969" t="s"/>
      <c r="AT2969" t="s">
        <v>90</v>
      </c>
      <c r="AU2969" t="s"/>
      <c r="AV2969" t="s"/>
      <c r="AW2969" t="s"/>
      <c r="AX2969" t="s"/>
      <c r="AY2969" t="n">
        <v>2311942</v>
      </c>
      <c r="AZ2969" t="s">
        <v>622</v>
      </c>
      <c r="BA2969" t="s"/>
      <c r="BB2969" t="n">
        <v>28214</v>
      </c>
      <c r="BC2969" t="n">
        <v>10.081715583801</v>
      </c>
      <c r="BD2969" t="n">
        <v>53.558853389873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92</v>
      </c>
    </row>
    <row r="2970" spans="1:70">
      <c r="A2970" t="s">
        <v>97</v>
      </c>
      <c r="B2970" t="s">
        <v>71</v>
      </c>
      <c r="C2970" t="s">
        <v>98</v>
      </c>
      <c r="D2970" t="n">
        <v>2</v>
      </c>
      <c r="E2970" t="s">
        <v>621</v>
      </c>
      <c r="F2970" t="n">
        <v>132856</v>
      </c>
      <c r="G2970" t="s">
        <v>74</v>
      </c>
      <c r="H2970" t="s">
        <v>75</v>
      </c>
      <c r="I2970" t="s"/>
      <c r="J2970" t="s">
        <v>74</v>
      </c>
      <c r="K2970" t="n">
        <v>134</v>
      </c>
      <c r="L2970" t="s">
        <v>76</v>
      </c>
      <c r="M2970" t="s"/>
      <c r="N2970" t="s">
        <v>370</v>
      </c>
      <c r="O2970" t="s">
        <v>78</v>
      </c>
      <c r="P2970" t="s">
        <v>621</v>
      </c>
      <c r="Q2970" t="s"/>
      <c r="R2970" t="s">
        <v>347</v>
      </c>
      <c r="S2970" t="s">
        <v>364</v>
      </c>
      <c r="T2970" t="s">
        <v>82</v>
      </c>
      <c r="U2970" t="s"/>
      <c r="V2970" t="s">
        <v>83</v>
      </c>
      <c r="W2970" t="s">
        <v>84</v>
      </c>
      <c r="X2970" t="s"/>
      <c r="Y2970" t="s">
        <v>85</v>
      </c>
      <c r="Z2970">
        <f>HYPERLINK("https://hotelmonitor-cachepage.eclerx.com/savepage/tk_15439016048564255_sr_2151.html","info")</f>
        <v/>
      </c>
      <c r="AA2970" t="n">
        <v>47623</v>
      </c>
      <c r="AB2970" t="s"/>
      <c r="AC2970" t="s"/>
      <c r="AD2970" t="s">
        <v>86</v>
      </c>
      <c r="AE2970" t="s"/>
      <c r="AF2970" t="s"/>
      <c r="AG2970" t="s"/>
      <c r="AH2970" t="s"/>
      <c r="AI2970" t="s"/>
      <c r="AJ2970" t="s"/>
      <c r="AK2970" t="s">
        <v>87</v>
      </c>
      <c r="AL2970" t="s"/>
      <c r="AM2970" t="s"/>
      <c r="AN2970" t="s">
        <v>87</v>
      </c>
      <c r="AO2970" t="s"/>
      <c r="AP2970" t="n">
        <v>59</v>
      </c>
      <c r="AQ2970" t="s">
        <v>88</v>
      </c>
      <c r="AR2970" t="s">
        <v>116</v>
      </c>
      <c r="AS2970" t="s"/>
      <c r="AT2970" t="s">
        <v>90</v>
      </c>
      <c r="AU2970" t="s"/>
      <c r="AV2970" t="s"/>
      <c r="AW2970" t="s"/>
      <c r="AX2970" t="s"/>
      <c r="AY2970" t="n">
        <v>2311942</v>
      </c>
      <c r="AZ2970" t="s">
        <v>622</v>
      </c>
      <c r="BA2970" t="s"/>
      <c r="BB2970" t="n">
        <v>28214</v>
      </c>
      <c r="BC2970" t="n">
        <v>10.081715583801</v>
      </c>
      <c r="BD2970" t="n">
        <v>53.558853389873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92</v>
      </c>
    </row>
    <row r="2971" spans="1:70">
      <c r="A2971" t="s">
        <v>97</v>
      </c>
      <c r="B2971" t="s">
        <v>71</v>
      </c>
      <c r="C2971" t="s">
        <v>98</v>
      </c>
      <c r="D2971" t="n">
        <v>2</v>
      </c>
      <c r="E2971" t="s">
        <v>621</v>
      </c>
      <c r="F2971" t="n">
        <v>132856</v>
      </c>
      <c r="G2971" t="s">
        <v>74</v>
      </c>
      <c r="H2971" t="s">
        <v>75</v>
      </c>
      <c r="I2971" t="s"/>
      <c r="J2971" t="s">
        <v>74</v>
      </c>
      <c r="K2971" t="n">
        <v>135</v>
      </c>
      <c r="L2971" t="s">
        <v>76</v>
      </c>
      <c r="M2971" t="s"/>
      <c r="N2971" t="s">
        <v>77</v>
      </c>
      <c r="O2971" t="s">
        <v>78</v>
      </c>
      <c r="P2971" t="s">
        <v>621</v>
      </c>
      <c r="Q2971" t="s"/>
      <c r="R2971" t="s">
        <v>347</v>
      </c>
      <c r="S2971" t="s">
        <v>474</v>
      </c>
      <c r="T2971" t="s">
        <v>82</v>
      </c>
      <c r="U2971" t="s"/>
      <c r="V2971" t="s">
        <v>83</v>
      </c>
      <c r="W2971" t="s">
        <v>84</v>
      </c>
      <c r="X2971" t="s"/>
      <c r="Y2971" t="s">
        <v>85</v>
      </c>
      <c r="Z2971">
        <f>HYPERLINK("https://hotelmonitor-cachepage.eclerx.com/savepage/tk_15439016048564255_sr_2151.html","info")</f>
        <v/>
      </c>
      <c r="AA2971" t="n">
        <v>47623</v>
      </c>
      <c r="AB2971" t="s"/>
      <c r="AC2971" t="s"/>
      <c r="AD2971" t="s">
        <v>86</v>
      </c>
      <c r="AE2971" t="s"/>
      <c r="AF2971" t="s"/>
      <c r="AG2971" t="s"/>
      <c r="AH2971" t="s"/>
      <c r="AI2971" t="s"/>
      <c r="AJ2971" t="s"/>
      <c r="AK2971" t="s">
        <v>87</v>
      </c>
      <c r="AL2971" t="s"/>
      <c r="AM2971" t="s"/>
      <c r="AN2971" t="s">
        <v>87</v>
      </c>
      <c r="AO2971" t="s"/>
      <c r="AP2971" t="n">
        <v>59</v>
      </c>
      <c r="AQ2971" t="s">
        <v>88</v>
      </c>
      <c r="AR2971" t="s">
        <v>124</v>
      </c>
      <c r="AS2971" t="s"/>
      <c r="AT2971" t="s">
        <v>90</v>
      </c>
      <c r="AU2971" t="s"/>
      <c r="AV2971" t="s"/>
      <c r="AW2971" t="s"/>
      <c r="AX2971" t="s"/>
      <c r="AY2971" t="n">
        <v>2311942</v>
      </c>
      <c r="AZ2971" t="s">
        <v>622</v>
      </c>
      <c r="BA2971" t="s"/>
      <c r="BB2971" t="n">
        <v>28214</v>
      </c>
      <c r="BC2971" t="n">
        <v>10.081715583801</v>
      </c>
      <c r="BD2971" t="n">
        <v>53.558853389873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92</v>
      </c>
    </row>
    <row r="2972" spans="1:70">
      <c r="A2972" t="s">
        <v>97</v>
      </c>
      <c r="B2972" t="s">
        <v>71</v>
      </c>
      <c r="C2972" t="s">
        <v>98</v>
      </c>
      <c r="D2972" t="n">
        <v>2</v>
      </c>
      <c r="E2972" t="s">
        <v>621</v>
      </c>
      <c r="F2972" t="n">
        <v>132856</v>
      </c>
      <c r="G2972" t="s">
        <v>74</v>
      </c>
      <c r="H2972" t="s">
        <v>75</v>
      </c>
      <c r="I2972" t="s"/>
      <c r="J2972" t="s">
        <v>74</v>
      </c>
      <c r="K2972" t="n">
        <v>140</v>
      </c>
      <c r="L2972" t="s">
        <v>76</v>
      </c>
      <c r="M2972" t="s"/>
      <c r="N2972" t="s">
        <v>77</v>
      </c>
      <c r="O2972" t="s">
        <v>78</v>
      </c>
      <c r="P2972" t="s">
        <v>621</v>
      </c>
      <c r="Q2972" t="s"/>
      <c r="R2972" t="s">
        <v>347</v>
      </c>
      <c r="S2972" t="s">
        <v>352</v>
      </c>
      <c r="T2972" t="s">
        <v>82</v>
      </c>
      <c r="U2972" t="s"/>
      <c r="V2972" t="s">
        <v>83</v>
      </c>
      <c r="W2972" t="s">
        <v>84</v>
      </c>
      <c r="X2972" t="s"/>
      <c r="Y2972" t="s">
        <v>85</v>
      </c>
      <c r="Z2972">
        <f>HYPERLINK("https://hotelmonitor-cachepage.eclerx.com/savepage/tk_15439016048564255_sr_2151.html","info")</f>
        <v/>
      </c>
      <c r="AA2972" t="n">
        <v>47623</v>
      </c>
      <c r="AB2972" t="s"/>
      <c r="AC2972" t="s"/>
      <c r="AD2972" t="s">
        <v>86</v>
      </c>
      <c r="AE2972" t="s"/>
      <c r="AF2972" t="s"/>
      <c r="AG2972" t="s"/>
      <c r="AH2972" t="s"/>
      <c r="AI2972" t="s"/>
      <c r="AJ2972" t="s"/>
      <c r="AK2972" t="s">
        <v>87</v>
      </c>
      <c r="AL2972" t="s"/>
      <c r="AM2972" t="s"/>
      <c r="AN2972" t="s">
        <v>87</v>
      </c>
      <c r="AO2972" t="s"/>
      <c r="AP2972" t="n">
        <v>59</v>
      </c>
      <c r="AQ2972" t="s">
        <v>88</v>
      </c>
      <c r="AR2972" t="s">
        <v>126</v>
      </c>
      <c r="AS2972" t="s"/>
      <c r="AT2972" t="s">
        <v>90</v>
      </c>
      <c r="AU2972" t="s"/>
      <c r="AV2972" t="s"/>
      <c r="AW2972" t="s"/>
      <c r="AX2972" t="s"/>
      <c r="AY2972" t="n">
        <v>2311942</v>
      </c>
      <c r="AZ2972" t="s">
        <v>622</v>
      </c>
      <c r="BA2972" t="s"/>
      <c r="BB2972" t="n">
        <v>28214</v>
      </c>
      <c r="BC2972" t="n">
        <v>10.081715583801</v>
      </c>
      <c r="BD2972" t="n">
        <v>53.558853389873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92</v>
      </c>
    </row>
    <row r="2973" spans="1:70">
      <c r="A2973" t="s">
        <v>97</v>
      </c>
      <c r="B2973" t="s">
        <v>71</v>
      </c>
      <c r="C2973" t="s">
        <v>98</v>
      </c>
      <c r="D2973" t="n">
        <v>2</v>
      </c>
      <c r="E2973" t="s">
        <v>621</v>
      </c>
      <c r="F2973" t="n">
        <v>132856</v>
      </c>
      <c r="G2973" t="s">
        <v>74</v>
      </c>
      <c r="H2973" t="s">
        <v>75</v>
      </c>
      <c r="I2973" t="s"/>
      <c r="J2973" t="s">
        <v>74</v>
      </c>
      <c r="K2973" t="n">
        <v>173</v>
      </c>
      <c r="L2973" t="s">
        <v>76</v>
      </c>
      <c r="M2973" t="s"/>
      <c r="N2973" t="s">
        <v>680</v>
      </c>
      <c r="O2973" t="s">
        <v>78</v>
      </c>
      <c r="P2973" t="s">
        <v>621</v>
      </c>
      <c r="Q2973" t="s"/>
      <c r="R2973" t="s">
        <v>347</v>
      </c>
      <c r="S2973" t="s">
        <v>504</v>
      </c>
      <c r="T2973" t="s">
        <v>82</v>
      </c>
      <c r="U2973" t="s"/>
      <c r="V2973" t="s">
        <v>83</v>
      </c>
      <c r="W2973" t="s">
        <v>84</v>
      </c>
      <c r="X2973" t="s"/>
      <c r="Y2973" t="s">
        <v>85</v>
      </c>
      <c r="Z2973">
        <f>HYPERLINK("https://hotelmonitor-cachepage.eclerx.com/savepage/tk_15439016048564255_sr_2151.html","info")</f>
        <v/>
      </c>
      <c r="AA2973" t="n">
        <v>47623</v>
      </c>
      <c r="AB2973" t="s"/>
      <c r="AC2973" t="s"/>
      <c r="AD2973" t="s">
        <v>86</v>
      </c>
      <c r="AE2973" t="s"/>
      <c r="AF2973" t="s"/>
      <c r="AG2973" t="s"/>
      <c r="AH2973" t="s"/>
      <c r="AI2973" t="s"/>
      <c r="AJ2973" t="s"/>
      <c r="AK2973" t="s">
        <v>87</v>
      </c>
      <c r="AL2973" t="s"/>
      <c r="AM2973" t="s"/>
      <c r="AN2973" t="s">
        <v>87</v>
      </c>
      <c r="AO2973" t="s"/>
      <c r="AP2973" t="n">
        <v>59</v>
      </c>
      <c r="AQ2973" t="s">
        <v>88</v>
      </c>
      <c r="AR2973" t="s">
        <v>107</v>
      </c>
      <c r="AS2973" t="s"/>
      <c r="AT2973" t="s">
        <v>90</v>
      </c>
      <c r="AU2973" t="s"/>
      <c r="AV2973" t="s"/>
      <c r="AW2973" t="s"/>
      <c r="AX2973" t="s"/>
      <c r="AY2973" t="n">
        <v>2311942</v>
      </c>
      <c r="AZ2973" t="s">
        <v>622</v>
      </c>
      <c r="BA2973" t="s"/>
      <c r="BB2973" t="n">
        <v>28214</v>
      </c>
      <c r="BC2973" t="n">
        <v>10.081715583801</v>
      </c>
      <c r="BD2973" t="n">
        <v>53.558853389873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92</v>
      </c>
    </row>
    <row r="2974" spans="1:70">
      <c r="A2974" t="s">
        <v>97</v>
      </c>
      <c r="B2974" t="s">
        <v>71</v>
      </c>
      <c r="C2974" t="s">
        <v>98</v>
      </c>
      <c r="D2974" t="n">
        <v>2</v>
      </c>
      <c r="E2974" t="s">
        <v>971</v>
      </c>
      <c r="F2974" t="n">
        <v>530538</v>
      </c>
      <c r="G2974" t="s">
        <v>74</v>
      </c>
      <c r="H2974" t="s">
        <v>75</v>
      </c>
      <c r="I2974" t="s"/>
      <c r="J2974" t="s">
        <v>74</v>
      </c>
      <c r="K2974" t="n">
        <v>293</v>
      </c>
      <c r="L2974" t="s">
        <v>76</v>
      </c>
      <c r="M2974" t="s"/>
      <c r="N2974" t="s">
        <v>122</v>
      </c>
      <c r="O2974" t="s">
        <v>78</v>
      </c>
      <c r="P2974" t="s">
        <v>971</v>
      </c>
      <c r="Q2974" t="s"/>
      <c r="R2974" t="s">
        <v>80</v>
      </c>
      <c r="S2974" t="s">
        <v>1113</v>
      </c>
      <c r="T2974" t="s">
        <v>82</v>
      </c>
      <c r="U2974" t="s"/>
      <c r="V2974" t="s">
        <v>83</v>
      </c>
      <c r="W2974" t="s">
        <v>84</v>
      </c>
      <c r="X2974" t="s"/>
      <c r="Y2974" t="s">
        <v>85</v>
      </c>
      <c r="Z2974">
        <f>HYPERLINK("https://hotelmonitor-cachepage.eclerx.com/savepage/tk_15439015196476545_sr_2151.html","info")</f>
        <v/>
      </c>
      <c r="AA2974" t="n">
        <v>101954</v>
      </c>
      <c r="AB2974" t="s"/>
      <c r="AC2974" t="s"/>
      <c r="AD2974" t="s">
        <v>86</v>
      </c>
      <c r="AE2974" t="s"/>
      <c r="AF2974" t="s"/>
      <c r="AG2974" t="s"/>
      <c r="AH2974" t="s"/>
      <c r="AI2974" t="s"/>
      <c r="AJ2974" t="s"/>
      <c r="AK2974" t="s">
        <v>87</v>
      </c>
      <c r="AL2974" t="s"/>
      <c r="AM2974" t="s"/>
      <c r="AN2974" t="s">
        <v>87</v>
      </c>
      <c r="AO2974" t="s"/>
      <c r="AP2974" t="n">
        <v>32</v>
      </c>
      <c r="AQ2974" t="s">
        <v>88</v>
      </c>
      <c r="AR2974" t="s">
        <v>103</v>
      </c>
      <c r="AS2974" t="s"/>
      <c r="AT2974" t="s">
        <v>90</v>
      </c>
      <c r="AU2974" t="s"/>
      <c r="AV2974" t="s"/>
      <c r="AW2974" t="s"/>
      <c r="AX2974" t="s"/>
      <c r="AY2974" t="n">
        <v>2311877</v>
      </c>
      <c r="AZ2974" t="s">
        <v>974</v>
      </c>
      <c r="BA2974" t="s"/>
      <c r="BB2974" t="n">
        <v>27828</v>
      </c>
      <c r="BC2974" t="n">
        <v>9.991571903228801</v>
      </c>
      <c r="BD2974" t="n">
        <v>53.555587155676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92</v>
      </c>
    </row>
    <row r="2975" spans="1:70">
      <c r="A2975" t="s">
        <v>97</v>
      </c>
      <c r="B2975" t="s">
        <v>71</v>
      </c>
      <c r="C2975" t="s">
        <v>98</v>
      </c>
      <c r="D2975" t="n">
        <v>2</v>
      </c>
      <c r="E2975" t="s">
        <v>971</v>
      </c>
      <c r="F2975" t="n">
        <v>530538</v>
      </c>
      <c r="G2975" t="s">
        <v>74</v>
      </c>
      <c r="H2975" t="s">
        <v>75</v>
      </c>
      <c r="I2975" t="s"/>
      <c r="J2975" t="s">
        <v>74</v>
      </c>
      <c r="K2975" t="n">
        <v>294</v>
      </c>
      <c r="L2975" t="s">
        <v>76</v>
      </c>
      <c r="M2975" t="s"/>
      <c r="N2975" t="s">
        <v>122</v>
      </c>
      <c r="O2975" t="s">
        <v>78</v>
      </c>
      <c r="P2975" t="s">
        <v>971</v>
      </c>
      <c r="Q2975" t="s"/>
      <c r="R2975" t="s">
        <v>80</v>
      </c>
      <c r="S2975" t="s">
        <v>1114</v>
      </c>
      <c r="T2975" t="s">
        <v>82</v>
      </c>
      <c r="U2975" t="s"/>
      <c r="V2975" t="s">
        <v>83</v>
      </c>
      <c r="W2975" t="s">
        <v>84</v>
      </c>
      <c r="X2975" t="s"/>
      <c r="Y2975" t="s">
        <v>85</v>
      </c>
      <c r="Z2975">
        <f>HYPERLINK("https://hotelmonitor-cachepage.eclerx.com/savepage/tk_15439015196476545_sr_2151.html","info")</f>
        <v/>
      </c>
      <c r="AA2975" t="n">
        <v>101954</v>
      </c>
      <c r="AB2975" t="s"/>
      <c r="AC2975" t="s"/>
      <c r="AD2975" t="s">
        <v>86</v>
      </c>
      <c r="AE2975" t="s"/>
      <c r="AF2975" t="s"/>
      <c r="AG2975" t="s"/>
      <c r="AH2975" t="s"/>
      <c r="AI2975" t="s"/>
      <c r="AJ2975" t="s"/>
      <c r="AK2975" t="s">
        <v>87</v>
      </c>
      <c r="AL2975" t="s"/>
      <c r="AM2975" t="s"/>
      <c r="AN2975" t="s">
        <v>87</v>
      </c>
      <c r="AO2975" t="s"/>
      <c r="AP2975" t="n">
        <v>32</v>
      </c>
      <c r="AQ2975" t="s">
        <v>88</v>
      </c>
      <c r="AR2975" t="s">
        <v>414</v>
      </c>
      <c r="AS2975" t="s"/>
      <c r="AT2975" t="s">
        <v>90</v>
      </c>
      <c r="AU2975" t="s"/>
      <c r="AV2975" t="s"/>
      <c r="AW2975" t="s"/>
      <c r="AX2975" t="s"/>
      <c r="AY2975" t="n">
        <v>2311877</v>
      </c>
      <c r="AZ2975" t="s">
        <v>974</v>
      </c>
      <c r="BA2975" t="s"/>
      <c r="BB2975" t="n">
        <v>27828</v>
      </c>
      <c r="BC2975" t="n">
        <v>9.991571903228801</v>
      </c>
      <c r="BD2975" t="n">
        <v>53.555587155676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92</v>
      </c>
    </row>
    <row r="2976" spans="1:70">
      <c r="A2976" t="s">
        <v>97</v>
      </c>
      <c r="B2976" t="s">
        <v>71</v>
      </c>
      <c r="C2976" t="s">
        <v>98</v>
      </c>
      <c r="D2976" t="n">
        <v>2</v>
      </c>
      <c r="E2976" t="s">
        <v>948</v>
      </c>
      <c r="F2976" t="n">
        <v>2028108</v>
      </c>
      <c r="G2976" t="s">
        <v>74</v>
      </c>
      <c r="H2976" t="s">
        <v>75</v>
      </c>
      <c r="I2976" t="s"/>
      <c r="J2976" t="s">
        <v>74</v>
      </c>
      <c r="K2976" t="n">
        <v>109</v>
      </c>
      <c r="L2976" t="s">
        <v>76</v>
      </c>
      <c r="M2976" t="s"/>
      <c r="N2976" t="s">
        <v>949</v>
      </c>
      <c r="O2976" t="s">
        <v>78</v>
      </c>
      <c r="P2976" t="s">
        <v>948</v>
      </c>
      <c r="Q2976" t="s"/>
      <c r="R2976" t="s">
        <v>80</v>
      </c>
      <c r="S2976" t="s">
        <v>282</v>
      </c>
      <c r="T2976" t="s">
        <v>82</v>
      </c>
      <c r="U2976" t="s"/>
      <c r="V2976" t="s">
        <v>83</v>
      </c>
      <c r="W2976" t="s">
        <v>84</v>
      </c>
      <c r="X2976" t="s"/>
      <c r="Y2976" t="s">
        <v>85</v>
      </c>
      <c r="Z2976">
        <f>HYPERLINK("https://hotelmonitor-cachepage.eclerx.com/savepage/tk_15439015389671006_sr_2151.html","info")</f>
        <v/>
      </c>
      <c r="AA2976" t="n">
        <v>190300</v>
      </c>
      <c r="AB2976" t="s"/>
      <c r="AC2976" t="s"/>
      <c r="AD2976" t="s">
        <v>86</v>
      </c>
      <c r="AE2976" t="s"/>
      <c r="AF2976" t="s"/>
      <c r="AG2976" t="s"/>
      <c r="AH2976" t="s"/>
      <c r="AI2976" t="s"/>
      <c r="AJ2976" t="s"/>
      <c r="AK2976" t="s">
        <v>87</v>
      </c>
      <c r="AL2976" t="s"/>
      <c r="AM2976" t="s"/>
      <c r="AN2976" t="s">
        <v>87</v>
      </c>
      <c r="AO2976" t="s"/>
      <c r="AP2976" t="n">
        <v>38</v>
      </c>
      <c r="AQ2976" t="s">
        <v>88</v>
      </c>
      <c r="AR2976" t="s">
        <v>110</v>
      </c>
      <c r="AS2976" t="s"/>
      <c r="AT2976" t="s">
        <v>90</v>
      </c>
      <c r="AU2976" t="s"/>
      <c r="AV2976" t="s"/>
      <c r="AW2976" t="s"/>
      <c r="AX2976" t="s"/>
      <c r="AY2976" t="n">
        <v>2311848</v>
      </c>
      <c r="AZ2976" t="s">
        <v>950</v>
      </c>
      <c r="BA2976" t="s"/>
      <c r="BB2976" t="n">
        <v>28217</v>
      </c>
      <c r="BC2976" t="n">
        <v>9.999116957187701</v>
      </c>
      <c r="BD2976" t="n">
        <v>53.613176073672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92</v>
      </c>
    </row>
    <row r="2977" spans="1:70">
      <c r="A2977" t="s">
        <v>97</v>
      </c>
      <c r="B2977" t="s">
        <v>71</v>
      </c>
      <c r="C2977" t="s">
        <v>98</v>
      </c>
      <c r="D2977" t="n">
        <v>2</v>
      </c>
      <c r="E2977" t="s">
        <v>948</v>
      </c>
      <c r="F2977" t="n">
        <v>2028108</v>
      </c>
      <c r="G2977" t="s">
        <v>74</v>
      </c>
      <c r="H2977" t="s">
        <v>75</v>
      </c>
      <c r="I2977" t="s"/>
      <c r="J2977" t="s">
        <v>74</v>
      </c>
      <c r="K2977" t="n">
        <v>113</v>
      </c>
      <c r="L2977" t="s">
        <v>76</v>
      </c>
      <c r="M2977" t="s"/>
      <c r="N2977" t="s">
        <v>349</v>
      </c>
      <c r="O2977" t="s">
        <v>78</v>
      </c>
      <c r="P2977" t="s">
        <v>948</v>
      </c>
      <c r="Q2977" t="s"/>
      <c r="R2977" t="s">
        <v>80</v>
      </c>
      <c r="S2977" t="s">
        <v>152</v>
      </c>
      <c r="T2977" t="s">
        <v>82</v>
      </c>
      <c r="U2977" t="s"/>
      <c r="V2977" t="s">
        <v>83</v>
      </c>
      <c r="W2977" t="s">
        <v>94</v>
      </c>
      <c r="X2977" t="s"/>
      <c r="Y2977" t="s">
        <v>85</v>
      </c>
      <c r="Z2977">
        <f>HYPERLINK("https://hotelmonitor-cachepage.eclerx.com/savepage/tk_15439015389671006_sr_2151.html","info")</f>
        <v/>
      </c>
      <c r="AA2977" t="n">
        <v>190300</v>
      </c>
      <c r="AB2977" t="s"/>
      <c r="AC2977" t="s"/>
      <c r="AD2977" t="s">
        <v>86</v>
      </c>
      <c r="AE2977" t="s"/>
      <c r="AF2977" t="s"/>
      <c r="AG2977" t="s"/>
      <c r="AH2977" t="s"/>
      <c r="AI2977" t="s"/>
      <c r="AJ2977" t="s"/>
      <c r="AK2977" t="s">
        <v>87</v>
      </c>
      <c r="AL2977" t="s"/>
      <c r="AM2977" t="s"/>
      <c r="AN2977" t="s">
        <v>87</v>
      </c>
      <c r="AO2977" t="s"/>
      <c r="AP2977" t="n">
        <v>38</v>
      </c>
      <c r="AQ2977" t="s">
        <v>88</v>
      </c>
      <c r="AR2977" t="s">
        <v>113</v>
      </c>
      <c r="AS2977" t="s"/>
      <c r="AT2977" t="s">
        <v>90</v>
      </c>
      <c r="AU2977" t="s"/>
      <c r="AV2977" t="s"/>
      <c r="AW2977" t="s"/>
      <c r="AX2977" t="s"/>
      <c r="AY2977" t="n">
        <v>2311848</v>
      </c>
      <c r="AZ2977" t="s">
        <v>950</v>
      </c>
      <c r="BA2977" t="s"/>
      <c r="BB2977" t="n">
        <v>28217</v>
      </c>
      <c r="BC2977" t="n">
        <v>9.999116957187701</v>
      </c>
      <c r="BD2977" t="n">
        <v>53.613176073672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92</v>
      </c>
    </row>
    <row r="2978" spans="1:70">
      <c r="A2978" t="s">
        <v>97</v>
      </c>
      <c r="B2978" t="s">
        <v>71</v>
      </c>
      <c r="C2978" t="s">
        <v>98</v>
      </c>
      <c r="D2978" t="n">
        <v>2</v>
      </c>
      <c r="E2978" t="s">
        <v>948</v>
      </c>
      <c r="F2978" t="n">
        <v>2028108</v>
      </c>
      <c r="G2978" t="s">
        <v>74</v>
      </c>
      <c r="H2978" t="s">
        <v>75</v>
      </c>
      <c r="I2978" t="s"/>
      <c r="J2978" t="s">
        <v>74</v>
      </c>
      <c r="K2978" t="n">
        <v>114</v>
      </c>
      <c r="L2978" t="s">
        <v>76</v>
      </c>
      <c r="M2978" t="s"/>
      <c r="N2978" t="s">
        <v>949</v>
      </c>
      <c r="O2978" t="s">
        <v>78</v>
      </c>
      <c r="P2978" t="s">
        <v>948</v>
      </c>
      <c r="Q2978" t="s"/>
      <c r="R2978" t="s">
        <v>80</v>
      </c>
      <c r="S2978" t="s">
        <v>284</v>
      </c>
      <c r="T2978" t="s">
        <v>82</v>
      </c>
      <c r="U2978" t="s"/>
      <c r="V2978" t="s">
        <v>83</v>
      </c>
      <c r="W2978" t="s">
        <v>84</v>
      </c>
      <c r="X2978" t="s"/>
      <c r="Y2978" t="s">
        <v>85</v>
      </c>
      <c r="Z2978">
        <f>HYPERLINK("https://hotelmonitor-cachepage.eclerx.com/savepage/tk_15439015389671006_sr_2151.html","info")</f>
        <v/>
      </c>
      <c r="AA2978" t="n">
        <v>190300</v>
      </c>
      <c r="AB2978" t="s"/>
      <c r="AC2978" t="s"/>
      <c r="AD2978" t="s">
        <v>86</v>
      </c>
      <c r="AE2978" t="s"/>
      <c r="AF2978" t="s"/>
      <c r="AG2978" t="s"/>
      <c r="AH2978" t="s"/>
      <c r="AI2978" t="s"/>
      <c r="AJ2978" t="s"/>
      <c r="AK2978" t="s">
        <v>87</v>
      </c>
      <c r="AL2978" t="s"/>
      <c r="AM2978" t="s"/>
      <c r="AN2978" t="s">
        <v>87</v>
      </c>
      <c r="AO2978" t="s"/>
      <c r="AP2978" t="n">
        <v>38</v>
      </c>
      <c r="AQ2978" t="s">
        <v>88</v>
      </c>
      <c r="AR2978" t="s">
        <v>116</v>
      </c>
      <c r="AS2978" t="s"/>
      <c r="AT2978" t="s">
        <v>90</v>
      </c>
      <c r="AU2978" t="s"/>
      <c r="AV2978" t="s"/>
      <c r="AW2978" t="s"/>
      <c r="AX2978" t="s"/>
      <c r="AY2978" t="n">
        <v>2311848</v>
      </c>
      <c r="AZ2978" t="s">
        <v>950</v>
      </c>
      <c r="BA2978" t="s"/>
      <c r="BB2978" t="n">
        <v>28217</v>
      </c>
      <c r="BC2978" t="n">
        <v>9.999116957187701</v>
      </c>
      <c r="BD2978" t="n">
        <v>53.613176073672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92</v>
      </c>
    </row>
    <row r="2979" spans="1:70">
      <c r="A2979" t="s">
        <v>97</v>
      </c>
      <c r="B2979" t="s">
        <v>71</v>
      </c>
      <c r="C2979" t="s">
        <v>98</v>
      </c>
      <c r="D2979" t="n">
        <v>2</v>
      </c>
      <c r="E2979" t="s">
        <v>948</v>
      </c>
      <c r="F2979" t="n">
        <v>2028108</v>
      </c>
      <c r="G2979" t="s">
        <v>74</v>
      </c>
      <c r="H2979" t="s">
        <v>75</v>
      </c>
      <c r="I2979" t="s"/>
      <c r="J2979" t="s">
        <v>74</v>
      </c>
      <c r="K2979" t="n">
        <v>130</v>
      </c>
      <c r="L2979" t="s">
        <v>76</v>
      </c>
      <c r="M2979" t="s"/>
      <c r="N2979" t="s">
        <v>951</v>
      </c>
      <c r="O2979" t="s">
        <v>78</v>
      </c>
      <c r="P2979" t="s">
        <v>948</v>
      </c>
      <c r="Q2979" t="s"/>
      <c r="R2979" t="s">
        <v>80</v>
      </c>
      <c r="S2979" t="s">
        <v>292</v>
      </c>
      <c r="T2979" t="s">
        <v>82</v>
      </c>
      <c r="U2979" t="s"/>
      <c r="V2979" t="s">
        <v>83</v>
      </c>
      <c r="W2979" t="s">
        <v>84</v>
      </c>
      <c r="X2979" t="s"/>
      <c r="Y2979" t="s">
        <v>85</v>
      </c>
      <c r="Z2979">
        <f>HYPERLINK("https://hotelmonitor-cachepage.eclerx.com/savepage/tk_15439015389671006_sr_2151.html","info")</f>
        <v/>
      </c>
      <c r="AA2979" t="n">
        <v>190300</v>
      </c>
      <c r="AB2979" t="s"/>
      <c r="AC2979" t="s"/>
      <c r="AD2979" t="s">
        <v>86</v>
      </c>
      <c r="AE2979" t="s"/>
      <c r="AF2979" t="s"/>
      <c r="AG2979" t="s"/>
      <c r="AH2979" t="s"/>
      <c r="AI2979" t="s"/>
      <c r="AJ2979" t="s"/>
      <c r="AK2979" t="s">
        <v>87</v>
      </c>
      <c r="AL2979" t="s"/>
      <c r="AM2979" t="s"/>
      <c r="AN2979" t="s">
        <v>87</v>
      </c>
      <c r="AO2979" t="s"/>
      <c r="AP2979" t="n">
        <v>38</v>
      </c>
      <c r="AQ2979" t="s">
        <v>88</v>
      </c>
      <c r="AR2979" t="s">
        <v>119</v>
      </c>
      <c r="AS2979" t="s"/>
      <c r="AT2979" t="s">
        <v>90</v>
      </c>
      <c r="AU2979" t="s"/>
      <c r="AV2979" t="s"/>
      <c r="AW2979" t="s"/>
      <c r="AX2979" t="s"/>
      <c r="AY2979" t="n">
        <v>2311848</v>
      </c>
      <c r="AZ2979" t="s">
        <v>950</v>
      </c>
      <c r="BA2979" t="s"/>
      <c r="BB2979" t="n">
        <v>28217</v>
      </c>
      <c r="BC2979" t="n">
        <v>9.999116957187701</v>
      </c>
      <c r="BD2979" t="n">
        <v>53.613176073672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92</v>
      </c>
    </row>
    <row r="2980" spans="1:70">
      <c r="A2980" t="s">
        <v>97</v>
      </c>
      <c r="B2980" t="s">
        <v>71</v>
      </c>
      <c r="C2980" t="s">
        <v>98</v>
      </c>
      <c r="D2980" t="n">
        <v>2</v>
      </c>
      <c r="E2980" t="s">
        <v>948</v>
      </c>
      <c r="F2980" t="n">
        <v>2028108</v>
      </c>
      <c r="G2980" t="s">
        <v>74</v>
      </c>
      <c r="H2980" t="s">
        <v>75</v>
      </c>
      <c r="I2980" t="s"/>
      <c r="J2980" t="s">
        <v>74</v>
      </c>
      <c r="K2980" t="n">
        <v>130</v>
      </c>
      <c r="L2980" t="s">
        <v>76</v>
      </c>
      <c r="M2980" t="s"/>
      <c r="N2980" t="s">
        <v>446</v>
      </c>
      <c r="O2980" t="s">
        <v>78</v>
      </c>
      <c r="P2980" t="s">
        <v>948</v>
      </c>
      <c r="Q2980" t="s"/>
      <c r="R2980" t="s">
        <v>80</v>
      </c>
      <c r="S2980" t="s">
        <v>292</v>
      </c>
      <c r="T2980" t="s">
        <v>82</v>
      </c>
      <c r="U2980" t="s"/>
      <c r="V2980" t="s">
        <v>83</v>
      </c>
      <c r="W2980" t="s">
        <v>84</v>
      </c>
      <c r="X2980" t="s"/>
      <c r="Y2980" t="s">
        <v>85</v>
      </c>
      <c r="Z2980">
        <f>HYPERLINK("https://hotelmonitor-cachepage.eclerx.com/savepage/tk_15439015389671006_sr_2151.html","info")</f>
        <v/>
      </c>
      <c r="AA2980" t="n">
        <v>190300</v>
      </c>
      <c r="AB2980" t="s"/>
      <c r="AC2980" t="s"/>
      <c r="AD2980" t="s">
        <v>86</v>
      </c>
      <c r="AE2980" t="s"/>
      <c r="AF2980" t="s"/>
      <c r="AG2980" t="s"/>
      <c r="AH2980" t="s"/>
      <c r="AI2980" t="s"/>
      <c r="AJ2980" t="s"/>
      <c r="AK2980" t="s">
        <v>87</v>
      </c>
      <c r="AL2980" t="s"/>
      <c r="AM2980" t="s"/>
      <c r="AN2980" t="s">
        <v>87</v>
      </c>
      <c r="AO2980" t="s"/>
      <c r="AP2980" t="n">
        <v>38</v>
      </c>
      <c r="AQ2980" t="s">
        <v>88</v>
      </c>
      <c r="AR2980" t="s">
        <v>103</v>
      </c>
      <c r="AS2980" t="s"/>
      <c r="AT2980" t="s">
        <v>90</v>
      </c>
      <c r="AU2980" t="s"/>
      <c r="AV2980" t="s"/>
      <c r="AW2980" t="s"/>
      <c r="AX2980" t="s"/>
      <c r="AY2980" t="n">
        <v>2311848</v>
      </c>
      <c r="AZ2980" t="s">
        <v>950</v>
      </c>
      <c r="BA2980" t="s"/>
      <c r="BB2980" t="n">
        <v>28217</v>
      </c>
      <c r="BC2980" t="n">
        <v>9.999116957187701</v>
      </c>
      <c r="BD2980" t="n">
        <v>53.613176073672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92</v>
      </c>
    </row>
    <row r="2981" spans="1:70">
      <c r="A2981" t="s">
        <v>97</v>
      </c>
      <c r="B2981" t="s">
        <v>71</v>
      </c>
      <c r="C2981" t="s">
        <v>98</v>
      </c>
      <c r="D2981" t="n">
        <v>2</v>
      </c>
      <c r="E2981" t="s">
        <v>948</v>
      </c>
      <c r="F2981" t="n">
        <v>2028108</v>
      </c>
      <c r="G2981" t="s">
        <v>74</v>
      </c>
      <c r="H2981" t="s">
        <v>75</v>
      </c>
      <c r="I2981" t="s"/>
      <c r="J2981" t="s">
        <v>74</v>
      </c>
      <c r="K2981" t="n">
        <v>130</v>
      </c>
      <c r="L2981" t="s">
        <v>76</v>
      </c>
      <c r="M2981" t="s"/>
      <c r="N2981" t="s">
        <v>951</v>
      </c>
      <c r="O2981" t="s">
        <v>78</v>
      </c>
      <c r="P2981" t="s">
        <v>948</v>
      </c>
      <c r="Q2981" t="s"/>
      <c r="R2981" t="s">
        <v>80</v>
      </c>
      <c r="S2981" t="s">
        <v>292</v>
      </c>
      <c r="T2981" t="s">
        <v>82</v>
      </c>
      <c r="U2981" t="s"/>
      <c r="V2981" t="s">
        <v>83</v>
      </c>
      <c r="W2981" t="s">
        <v>84</v>
      </c>
      <c r="X2981" t="s"/>
      <c r="Y2981" t="s">
        <v>85</v>
      </c>
      <c r="Z2981">
        <f>HYPERLINK("https://hotelmonitor-cachepage.eclerx.com/savepage/tk_15439015389671006_sr_2151.html","info")</f>
        <v/>
      </c>
      <c r="AA2981" t="n">
        <v>190300</v>
      </c>
      <c r="AB2981" t="s"/>
      <c r="AC2981" t="s"/>
      <c r="AD2981" t="s">
        <v>86</v>
      </c>
      <c r="AE2981" t="s"/>
      <c r="AF2981" t="s"/>
      <c r="AG2981" t="s"/>
      <c r="AH2981" t="s"/>
      <c r="AI2981" t="s"/>
      <c r="AJ2981" t="s"/>
      <c r="AK2981" t="s">
        <v>87</v>
      </c>
      <c r="AL2981" t="s"/>
      <c r="AM2981" t="s"/>
      <c r="AN2981" t="s">
        <v>87</v>
      </c>
      <c r="AO2981" t="s"/>
      <c r="AP2981" t="n">
        <v>38</v>
      </c>
      <c r="AQ2981" t="s">
        <v>88</v>
      </c>
      <c r="AR2981" t="s">
        <v>140</v>
      </c>
      <c r="AS2981" t="s"/>
      <c r="AT2981" t="s">
        <v>90</v>
      </c>
      <c r="AU2981" t="s"/>
      <c r="AV2981" t="s"/>
      <c r="AW2981" t="s"/>
      <c r="AX2981" t="s"/>
      <c r="AY2981" t="n">
        <v>2311848</v>
      </c>
      <c r="AZ2981" t="s">
        <v>950</v>
      </c>
      <c r="BA2981" t="s"/>
      <c r="BB2981" t="n">
        <v>28217</v>
      </c>
      <c r="BC2981" t="n">
        <v>9.999116957187701</v>
      </c>
      <c r="BD2981" t="n">
        <v>53.613176073672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92</v>
      </c>
    </row>
    <row r="2982" spans="1:70">
      <c r="A2982" t="s">
        <v>97</v>
      </c>
      <c r="B2982" t="s">
        <v>71</v>
      </c>
      <c r="C2982" t="s">
        <v>98</v>
      </c>
      <c r="D2982" t="n">
        <v>2</v>
      </c>
      <c r="E2982" t="s">
        <v>948</v>
      </c>
      <c r="F2982" t="n">
        <v>2028108</v>
      </c>
      <c r="G2982" t="s">
        <v>74</v>
      </c>
      <c r="H2982" t="s">
        <v>75</v>
      </c>
      <c r="I2982" t="s"/>
      <c r="J2982" t="s">
        <v>74</v>
      </c>
      <c r="K2982" t="n">
        <v>130</v>
      </c>
      <c r="L2982" t="s">
        <v>76</v>
      </c>
      <c r="M2982" t="s"/>
      <c r="N2982" t="s">
        <v>446</v>
      </c>
      <c r="O2982" t="s">
        <v>78</v>
      </c>
      <c r="P2982" t="s">
        <v>948</v>
      </c>
      <c r="Q2982" t="s"/>
      <c r="R2982" t="s">
        <v>80</v>
      </c>
      <c r="S2982" t="s">
        <v>292</v>
      </c>
      <c r="T2982" t="s">
        <v>82</v>
      </c>
      <c r="U2982" t="s"/>
      <c r="V2982" t="s">
        <v>83</v>
      </c>
      <c r="W2982" t="s">
        <v>84</v>
      </c>
      <c r="X2982" t="s"/>
      <c r="Y2982" t="s">
        <v>85</v>
      </c>
      <c r="Z2982">
        <f>HYPERLINK("https://hotelmonitor-cachepage.eclerx.com/savepage/tk_15439015389671006_sr_2151.html","info")</f>
        <v/>
      </c>
      <c r="AA2982" t="n">
        <v>190300</v>
      </c>
      <c r="AB2982" t="s"/>
      <c r="AC2982" t="s"/>
      <c r="AD2982" t="s">
        <v>86</v>
      </c>
      <c r="AE2982" t="s"/>
      <c r="AF2982" t="s"/>
      <c r="AG2982" t="s"/>
      <c r="AH2982" t="s"/>
      <c r="AI2982" t="s"/>
      <c r="AJ2982" t="s"/>
      <c r="AK2982" t="s">
        <v>87</v>
      </c>
      <c r="AL2982" t="s"/>
      <c r="AM2982" t="s"/>
      <c r="AN2982" t="s">
        <v>87</v>
      </c>
      <c r="AO2982" t="s"/>
      <c r="AP2982" t="n">
        <v>38</v>
      </c>
      <c r="AQ2982" t="s">
        <v>88</v>
      </c>
      <c r="AR2982" t="s">
        <v>103</v>
      </c>
      <c r="AS2982" t="s"/>
      <c r="AT2982" t="s">
        <v>90</v>
      </c>
      <c r="AU2982" t="s"/>
      <c r="AV2982" t="s"/>
      <c r="AW2982" t="s"/>
      <c r="AX2982" t="s"/>
      <c r="AY2982" t="n">
        <v>2311848</v>
      </c>
      <c r="AZ2982" t="s">
        <v>950</v>
      </c>
      <c r="BA2982" t="s"/>
      <c r="BB2982" t="n">
        <v>28217</v>
      </c>
      <c r="BC2982" t="n">
        <v>9.999116957187701</v>
      </c>
      <c r="BD2982" t="n">
        <v>53.613176073672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92</v>
      </c>
    </row>
    <row r="2983" spans="1:70">
      <c r="A2983" t="s">
        <v>97</v>
      </c>
      <c r="B2983" t="s">
        <v>71</v>
      </c>
      <c r="C2983" t="s">
        <v>98</v>
      </c>
      <c r="D2983" t="n">
        <v>2</v>
      </c>
      <c r="E2983" t="s">
        <v>948</v>
      </c>
      <c r="F2983" t="n">
        <v>2028108</v>
      </c>
      <c r="G2983" t="s">
        <v>74</v>
      </c>
      <c r="H2983" t="s">
        <v>75</v>
      </c>
      <c r="I2983" t="s"/>
      <c r="J2983" t="s">
        <v>74</v>
      </c>
      <c r="K2983" t="n">
        <v>130</v>
      </c>
      <c r="L2983" t="s">
        <v>76</v>
      </c>
      <c r="M2983" t="s"/>
      <c r="N2983" t="s">
        <v>952</v>
      </c>
      <c r="O2983" t="s">
        <v>78</v>
      </c>
      <c r="P2983" t="s">
        <v>948</v>
      </c>
      <c r="Q2983" t="s"/>
      <c r="R2983" t="s">
        <v>80</v>
      </c>
      <c r="S2983" t="s">
        <v>292</v>
      </c>
      <c r="T2983" t="s">
        <v>82</v>
      </c>
      <c r="U2983" t="s"/>
      <c r="V2983" t="s">
        <v>83</v>
      </c>
      <c r="W2983" t="s">
        <v>84</v>
      </c>
      <c r="X2983" t="s"/>
      <c r="Y2983" t="s">
        <v>85</v>
      </c>
      <c r="Z2983">
        <f>HYPERLINK("https://hotelmonitor-cachepage.eclerx.com/savepage/tk_15439015389671006_sr_2151.html","info")</f>
        <v/>
      </c>
      <c r="AA2983" t="n">
        <v>190300</v>
      </c>
      <c r="AB2983" t="s"/>
      <c r="AC2983" t="s"/>
      <c r="AD2983" t="s">
        <v>86</v>
      </c>
      <c r="AE2983" t="s"/>
      <c r="AF2983" t="s"/>
      <c r="AG2983" t="s"/>
      <c r="AH2983" t="s"/>
      <c r="AI2983" t="s"/>
      <c r="AJ2983" t="s"/>
      <c r="AK2983" t="s">
        <v>87</v>
      </c>
      <c r="AL2983" t="s"/>
      <c r="AM2983" t="s"/>
      <c r="AN2983" t="s">
        <v>87</v>
      </c>
      <c r="AO2983" t="s"/>
      <c r="AP2983" t="n">
        <v>38</v>
      </c>
      <c r="AQ2983" t="s">
        <v>88</v>
      </c>
      <c r="AR2983" t="s">
        <v>89</v>
      </c>
      <c r="AS2983" t="s"/>
      <c r="AT2983" t="s">
        <v>90</v>
      </c>
      <c r="AU2983" t="s"/>
      <c r="AV2983" t="s"/>
      <c r="AW2983" t="s"/>
      <c r="AX2983" t="s"/>
      <c r="AY2983" t="n">
        <v>2311848</v>
      </c>
      <c r="AZ2983" t="s">
        <v>950</v>
      </c>
      <c r="BA2983" t="s"/>
      <c r="BB2983" t="n">
        <v>28217</v>
      </c>
      <c r="BC2983" t="n">
        <v>9.999116957187701</v>
      </c>
      <c r="BD2983" t="n">
        <v>53.613176073672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92</v>
      </c>
    </row>
    <row r="2984" spans="1:70">
      <c r="A2984" t="s">
        <v>97</v>
      </c>
      <c r="B2984" t="s">
        <v>71</v>
      </c>
      <c r="C2984" t="s">
        <v>98</v>
      </c>
      <c r="D2984" t="n">
        <v>2</v>
      </c>
      <c r="E2984" t="s">
        <v>948</v>
      </c>
      <c r="F2984" t="n">
        <v>2028108</v>
      </c>
      <c r="G2984" t="s">
        <v>74</v>
      </c>
      <c r="H2984" t="s">
        <v>75</v>
      </c>
      <c r="I2984" t="s"/>
      <c r="J2984" t="s">
        <v>74</v>
      </c>
      <c r="K2984" t="n">
        <v>150</v>
      </c>
      <c r="L2984" t="s">
        <v>76</v>
      </c>
      <c r="M2984" t="s"/>
      <c r="N2984" t="s">
        <v>953</v>
      </c>
      <c r="O2984" t="s">
        <v>78</v>
      </c>
      <c r="P2984" t="s">
        <v>948</v>
      </c>
      <c r="Q2984" t="s"/>
      <c r="R2984" t="s">
        <v>80</v>
      </c>
      <c r="S2984" t="s">
        <v>365</v>
      </c>
      <c r="T2984" t="s">
        <v>82</v>
      </c>
      <c r="U2984" t="s"/>
      <c r="V2984" t="s">
        <v>83</v>
      </c>
      <c r="W2984" t="s">
        <v>84</v>
      </c>
      <c r="X2984" t="s"/>
      <c r="Y2984" t="s">
        <v>85</v>
      </c>
      <c r="Z2984">
        <f>HYPERLINK("https://hotelmonitor-cachepage.eclerx.com/savepage/tk_15439015389671006_sr_2151.html","info")</f>
        <v/>
      </c>
      <c r="AA2984" t="n">
        <v>190300</v>
      </c>
      <c r="AB2984" t="s"/>
      <c r="AC2984" t="s"/>
      <c r="AD2984" t="s">
        <v>86</v>
      </c>
      <c r="AE2984" t="s"/>
      <c r="AF2984" t="s"/>
      <c r="AG2984" t="s"/>
      <c r="AH2984" t="s"/>
      <c r="AI2984" t="s"/>
      <c r="AJ2984" t="s"/>
      <c r="AK2984" t="s">
        <v>87</v>
      </c>
      <c r="AL2984" t="s"/>
      <c r="AM2984" t="s"/>
      <c r="AN2984" t="s">
        <v>87</v>
      </c>
      <c r="AO2984" t="s"/>
      <c r="AP2984" t="n">
        <v>38</v>
      </c>
      <c r="AQ2984" t="s">
        <v>88</v>
      </c>
      <c r="AR2984" t="s">
        <v>116</v>
      </c>
      <c r="AS2984" t="s"/>
      <c r="AT2984" t="s">
        <v>90</v>
      </c>
      <c r="AU2984" t="s"/>
      <c r="AV2984" t="s"/>
      <c r="AW2984" t="s"/>
      <c r="AX2984" t="s"/>
      <c r="AY2984" t="n">
        <v>2311848</v>
      </c>
      <c r="AZ2984" t="s">
        <v>950</v>
      </c>
      <c r="BA2984" t="s"/>
      <c r="BB2984" t="n">
        <v>28217</v>
      </c>
      <c r="BC2984" t="n">
        <v>9.999116957187701</v>
      </c>
      <c r="BD2984" t="n">
        <v>53.613176073672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92</v>
      </c>
    </row>
    <row r="2985" spans="1:70">
      <c r="A2985" t="s">
        <v>97</v>
      </c>
      <c r="B2985" t="s">
        <v>71</v>
      </c>
      <c r="C2985" t="s">
        <v>98</v>
      </c>
      <c r="D2985" t="n">
        <v>2</v>
      </c>
      <c r="E2985" t="s">
        <v>948</v>
      </c>
      <c r="F2985" t="n">
        <v>2028108</v>
      </c>
      <c r="G2985" t="s">
        <v>74</v>
      </c>
      <c r="H2985" t="s">
        <v>75</v>
      </c>
      <c r="I2985" t="s"/>
      <c r="J2985" t="s">
        <v>74</v>
      </c>
      <c r="K2985" t="n">
        <v>150</v>
      </c>
      <c r="L2985" t="s">
        <v>76</v>
      </c>
      <c r="M2985" t="s"/>
      <c r="N2985" t="s">
        <v>446</v>
      </c>
      <c r="O2985" t="s">
        <v>78</v>
      </c>
      <c r="P2985" t="s">
        <v>948</v>
      </c>
      <c r="Q2985" t="s"/>
      <c r="R2985" t="s">
        <v>80</v>
      </c>
      <c r="S2985" t="s">
        <v>365</v>
      </c>
      <c r="T2985" t="s">
        <v>82</v>
      </c>
      <c r="U2985" t="s"/>
      <c r="V2985" t="s">
        <v>83</v>
      </c>
      <c r="W2985" t="s">
        <v>84</v>
      </c>
      <c r="X2985" t="s"/>
      <c r="Y2985" t="s">
        <v>85</v>
      </c>
      <c r="Z2985">
        <f>HYPERLINK("https://hotelmonitor-cachepage.eclerx.com/savepage/tk_15439015389671006_sr_2151.html","info")</f>
        <v/>
      </c>
      <c r="AA2985" t="n">
        <v>190300</v>
      </c>
      <c r="AB2985" t="s"/>
      <c r="AC2985" t="s"/>
      <c r="AD2985" t="s">
        <v>86</v>
      </c>
      <c r="AE2985" t="s"/>
      <c r="AF2985" t="s"/>
      <c r="AG2985" t="s"/>
      <c r="AH2985" t="s"/>
      <c r="AI2985" t="s"/>
      <c r="AJ2985" t="s"/>
      <c r="AK2985" t="s">
        <v>87</v>
      </c>
      <c r="AL2985" t="s"/>
      <c r="AM2985" t="s"/>
      <c r="AN2985" t="s">
        <v>87</v>
      </c>
      <c r="AO2985" t="s"/>
      <c r="AP2985" t="n">
        <v>38</v>
      </c>
      <c r="AQ2985" t="s">
        <v>88</v>
      </c>
      <c r="AR2985" t="s">
        <v>103</v>
      </c>
      <c r="AS2985" t="s"/>
      <c r="AT2985" t="s">
        <v>90</v>
      </c>
      <c r="AU2985" t="s"/>
      <c r="AV2985" t="s"/>
      <c r="AW2985" t="s"/>
      <c r="AX2985" t="s"/>
      <c r="AY2985" t="n">
        <v>2311848</v>
      </c>
      <c r="AZ2985" t="s">
        <v>950</v>
      </c>
      <c r="BA2985" t="s"/>
      <c r="BB2985" t="n">
        <v>28217</v>
      </c>
      <c r="BC2985" t="n">
        <v>9.999116957187701</v>
      </c>
      <c r="BD2985" t="n">
        <v>53.613176073672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92</v>
      </c>
    </row>
    <row r="2986" spans="1:70">
      <c r="A2986" t="s">
        <v>97</v>
      </c>
      <c r="B2986" t="s">
        <v>71</v>
      </c>
      <c r="C2986" t="s">
        <v>98</v>
      </c>
      <c r="D2986" t="n">
        <v>2</v>
      </c>
      <c r="E2986" t="s">
        <v>948</v>
      </c>
      <c r="F2986" t="n">
        <v>2028108</v>
      </c>
      <c r="G2986" t="s">
        <v>74</v>
      </c>
      <c r="H2986" t="s">
        <v>75</v>
      </c>
      <c r="I2986" t="s"/>
      <c r="J2986" t="s">
        <v>74</v>
      </c>
      <c r="K2986" t="n">
        <v>154</v>
      </c>
      <c r="L2986" t="s">
        <v>76</v>
      </c>
      <c r="M2986" t="s"/>
      <c r="N2986" t="s">
        <v>630</v>
      </c>
      <c r="O2986" t="s">
        <v>78</v>
      </c>
      <c r="P2986" t="s">
        <v>948</v>
      </c>
      <c r="Q2986" t="s"/>
      <c r="R2986" t="s">
        <v>80</v>
      </c>
      <c r="S2986" t="s">
        <v>389</v>
      </c>
      <c r="T2986" t="s">
        <v>82</v>
      </c>
      <c r="U2986" t="s"/>
      <c r="V2986" t="s">
        <v>83</v>
      </c>
      <c r="W2986" t="s">
        <v>84</v>
      </c>
      <c r="X2986" t="s"/>
      <c r="Y2986" t="s">
        <v>85</v>
      </c>
      <c r="Z2986">
        <f>HYPERLINK("https://hotelmonitor-cachepage.eclerx.com/savepage/tk_15439015389671006_sr_2151.html","info")</f>
        <v/>
      </c>
      <c r="AA2986" t="n">
        <v>190300</v>
      </c>
      <c r="AB2986" t="s"/>
      <c r="AC2986" t="s"/>
      <c r="AD2986" t="s">
        <v>86</v>
      </c>
      <c r="AE2986" t="s"/>
      <c r="AF2986" t="s"/>
      <c r="AG2986" t="s"/>
      <c r="AH2986" t="s"/>
      <c r="AI2986" t="s"/>
      <c r="AJ2986" t="s"/>
      <c r="AK2986" t="s">
        <v>87</v>
      </c>
      <c r="AL2986" t="s"/>
      <c r="AM2986" t="s"/>
      <c r="AN2986" t="s">
        <v>87</v>
      </c>
      <c r="AO2986" t="s"/>
      <c r="AP2986" t="n">
        <v>38</v>
      </c>
      <c r="AQ2986" t="s">
        <v>88</v>
      </c>
      <c r="AR2986" t="s">
        <v>119</v>
      </c>
      <c r="AS2986" t="s"/>
      <c r="AT2986" t="s">
        <v>90</v>
      </c>
      <c r="AU2986" t="s"/>
      <c r="AV2986" t="s"/>
      <c r="AW2986" t="s"/>
      <c r="AX2986" t="s"/>
      <c r="AY2986" t="n">
        <v>2311848</v>
      </c>
      <c r="AZ2986" t="s">
        <v>950</v>
      </c>
      <c r="BA2986" t="s"/>
      <c r="BB2986" t="n">
        <v>28217</v>
      </c>
      <c r="BC2986" t="n">
        <v>9.999116957187701</v>
      </c>
      <c r="BD2986" t="n">
        <v>53.613176073672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92</v>
      </c>
    </row>
    <row r="2987" spans="1:70">
      <c r="A2987" t="s">
        <v>97</v>
      </c>
      <c r="B2987" t="s">
        <v>71</v>
      </c>
      <c r="C2987" t="s">
        <v>98</v>
      </c>
      <c r="D2987" t="n">
        <v>2</v>
      </c>
      <c r="E2987" t="s">
        <v>948</v>
      </c>
      <c r="F2987" t="n">
        <v>2028108</v>
      </c>
      <c r="G2987" t="s">
        <v>74</v>
      </c>
      <c r="H2987" t="s">
        <v>75</v>
      </c>
      <c r="I2987" t="s"/>
      <c r="J2987" t="s">
        <v>74</v>
      </c>
      <c r="K2987" t="n">
        <v>154</v>
      </c>
      <c r="L2987" t="s">
        <v>76</v>
      </c>
      <c r="M2987" t="s"/>
      <c r="N2987" t="s">
        <v>630</v>
      </c>
      <c r="O2987" t="s">
        <v>78</v>
      </c>
      <c r="P2987" t="s">
        <v>948</v>
      </c>
      <c r="Q2987" t="s"/>
      <c r="R2987" t="s">
        <v>80</v>
      </c>
      <c r="S2987" t="s">
        <v>389</v>
      </c>
      <c r="T2987" t="s">
        <v>82</v>
      </c>
      <c r="U2987" t="s"/>
      <c r="V2987" t="s">
        <v>83</v>
      </c>
      <c r="W2987" t="s">
        <v>84</v>
      </c>
      <c r="X2987" t="s"/>
      <c r="Y2987" t="s">
        <v>85</v>
      </c>
      <c r="Z2987">
        <f>HYPERLINK("https://hotelmonitor-cachepage.eclerx.com/savepage/tk_15439015389671006_sr_2151.html","info")</f>
        <v/>
      </c>
      <c r="AA2987" t="n">
        <v>190300</v>
      </c>
      <c r="AB2987" t="s"/>
      <c r="AC2987" t="s"/>
      <c r="AD2987" t="s">
        <v>86</v>
      </c>
      <c r="AE2987" t="s"/>
      <c r="AF2987" t="s"/>
      <c r="AG2987" t="s"/>
      <c r="AH2987" t="s"/>
      <c r="AI2987" t="s"/>
      <c r="AJ2987" t="s"/>
      <c r="AK2987" t="s">
        <v>87</v>
      </c>
      <c r="AL2987" t="s"/>
      <c r="AM2987" t="s"/>
      <c r="AN2987" t="s">
        <v>87</v>
      </c>
      <c r="AO2987" t="s"/>
      <c r="AP2987" t="n">
        <v>38</v>
      </c>
      <c r="AQ2987" t="s">
        <v>88</v>
      </c>
      <c r="AR2987" t="s">
        <v>140</v>
      </c>
      <c r="AS2987" t="s"/>
      <c r="AT2987" t="s">
        <v>90</v>
      </c>
      <c r="AU2987" t="s"/>
      <c r="AV2987" t="s"/>
      <c r="AW2987" t="s"/>
      <c r="AX2987" t="s"/>
      <c r="AY2987" t="n">
        <v>2311848</v>
      </c>
      <c r="AZ2987" t="s">
        <v>950</v>
      </c>
      <c r="BA2987" t="s"/>
      <c r="BB2987" t="n">
        <v>28217</v>
      </c>
      <c r="BC2987" t="n">
        <v>9.999116957187701</v>
      </c>
      <c r="BD2987" t="n">
        <v>53.613176073672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92</v>
      </c>
    </row>
    <row r="2988" spans="1:70">
      <c r="A2988" t="s">
        <v>97</v>
      </c>
      <c r="B2988" t="s">
        <v>71</v>
      </c>
      <c r="C2988" t="s">
        <v>98</v>
      </c>
      <c r="D2988" t="n">
        <v>2</v>
      </c>
      <c r="E2988" t="s">
        <v>948</v>
      </c>
      <c r="F2988" t="n">
        <v>2028108</v>
      </c>
      <c r="G2988" t="s">
        <v>74</v>
      </c>
      <c r="H2988" t="s">
        <v>75</v>
      </c>
      <c r="I2988" t="s"/>
      <c r="J2988" t="s">
        <v>74</v>
      </c>
      <c r="K2988" t="n">
        <v>154</v>
      </c>
      <c r="L2988" t="s">
        <v>76</v>
      </c>
      <c r="M2988" t="s"/>
      <c r="N2988" t="s">
        <v>954</v>
      </c>
      <c r="O2988" t="s">
        <v>78</v>
      </c>
      <c r="P2988" t="s">
        <v>948</v>
      </c>
      <c r="Q2988" t="s"/>
      <c r="R2988" t="s">
        <v>80</v>
      </c>
      <c r="S2988" t="s">
        <v>389</v>
      </c>
      <c r="T2988" t="s">
        <v>82</v>
      </c>
      <c r="U2988" t="s"/>
      <c r="V2988" t="s">
        <v>83</v>
      </c>
      <c r="W2988" t="s">
        <v>84</v>
      </c>
      <c r="X2988" t="s"/>
      <c r="Y2988" t="s">
        <v>85</v>
      </c>
      <c r="Z2988">
        <f>HYPERLINK("https://hotelmonitor-cachepage.eclerx.com/savepage/tk_15439015389671006_sr_2151.html","info")</f>
        <v/>
      </c>
      <c r="AA2988" t="n">
        <v>190300</v>
      </c>
      <c r="AB2988" t="s"/>
      <c r="AC2988" t="s"/>
      <c r="AD2988" t="s">
        <v>86</v>
      </c>
      <c r="AE2988" t="s"/>
      <c r="AF2988" t="s"/>
      <c r="AG2988" t="s"/>
      <c r="AH2988" t="s"/>
      <c r="AI2988" t="s"/>
      <c r="AJ2988" t="s"/>
      <c r="AK2988" t="s">
        <v>87</v>
      </c>
      <c r="AL2988" t="s"/>
      <c r="AM2988" t="s"/>
      <c r="AN2988" t="s">
        <v>87</v>
      </c>
      <c r="AO2988" t="s"/>
      <c r="AP2988" t="n">
        <v>38</v>
      </c>
      <c r="AQ2988" t="s">
        <v>88</v>
      </c>
      <c r="AR2988" t="s">
        <v>89</v>
      </c>
      <c r="AS2988" t="s"/>
      <c r="AT2988" t="s">
        <v>90</v>
      </c>
      <c r="AU2988" t="s"/>
      <c r="AV2988" t="s"/>
      <c r="AW2988" t="s"/>
      <c r="AX2988" t="s"/>
      <c r="AY2988" t="n">
        <v>2311848</v>
      </c>
      <c r="AZ2988" t="s">
        <v>950</v>
      </c>
      <c r="BA2988" t="s"/>
      <c r="BB2988" t="n">
        <v>28217</v>
      </c>
      <c r="BC2988" t="n">
        <v>9.999116957187701</v>
      </c>
      <c r="BD2988" t="n">
        <v>53.613176073672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92</v>
      </c>
    </row>
    <row r="2989" spans="1:70">
      <c r="A2989" t="s">
        <v>97</v>
      </c>
      <c r="B2989" t="s">
        <v>71</v>
      </c>
      <c r="C2989" t="s">
        <v>98</v>
      </c>
      <c r="D2989" t="n">
        <v>2</v>
      </c>
      <c r="E2989" t="s">
        <v>948</v>
      </c>
      <c r="F2989" t="n">
        <v>2028108</v>
      </c>
      <c r="G2989" t="s">
        <v>74</v>
      </c>
      <c r="H2989" t="s">
        <v>75</v>
      </c>
      <c r="I2989" t="s"/>
      <c r="J2989" t="s">
        <v>74</v>
      </c>
      <c r="K2989" t="n">
        <v>166</v>
      </c>
      <c r="L2989" t="s">
        <v>76</v>
      </c>
      <c r="M2989" t="s"/>
      <c r="N2989" t="s">
        <v>955</v>
      </c>
      <c r="O2989" t="s">
        <v>78</v>
      </c>
      <c r="P2989" t="s">
        <v>948</v>
      </c>
      <c r="Q2989" t="s"/>
      <c r="R2989" t="s">
        <v>80</v>
      </c>
      <c r="S2989" t="s">
        <v>160</v>
      </c>
      <c r="T2989" t="s">
        <v>82</v>
      </c>
      <c r="U2989" t="s"/>
      <c r="V2989" t="s">
        <v>83</v>
      </c>
      <c r="W2989" t="s">
        <v>84</v>
      </c>
      <c r="X2989" t="s"/>
      <c r="Y2989" t="s">
        <v>85</v>
      </c>
      <c r="Z2989">
        <f>HYPERLINK("https://hotelmonitor-cachepage.eclerx.com/savepage/tk_15439015389671006_sr_2151.html","info")</f>
        <v/>
      </c>
      <c r="AA2989" t="n">
        <v>190300</v>
      </c>
      <c r="AB2989" t="s"/>
      <c r="AC2989" t="s"/>
      <c r="AD2989" t="s">
        <v>86</v>
      </c>
      <c r="AE2989" t="s"/>
      <c r="AF2989" t="s"/>
      <c r="AG2989" t="s"/>
      <c r="AH2989" t="s"/>
      <c r="AI2989" t="s"/>
      <c r="AJ2989" t="s"/>
      <c r="AK2989" t="s">
        <v>87</v>
      </c>
      <c r="AL2989" t="s"/>
      <c r="AM2989" t="s"/>
      <c r="AN2989" t="s">
        <v>87</v>
      </c>
      <c r="AO2989" t="s"/>
      <c r="AP2989" t="n">
        <v>38</v>
      </c>
      <c r="AQ2989" t="s">
        <v>88</v>
      </c>
      <c r="AR2989" t="s">
        <v>116</v>
      </c>
      <c r="AS2989" t="s"/>
      <c r="AT2989" t="s">
        <v>90</v>
      </c>
      <c r="AU2989" t="s"/>
      <c r="AV2989" t="s"/>
      <c r="AW2989" t="s"/>
      <c r="AX2989" t="s"/>
      <c r="AY2989" t="n">
        <v>2311848</v>
      </c>
      <c r="AZ2989" t="s">
        <v>950</v>
      </c>
      <c r="BA2989" t="s"/>
      <c r="BB2989" t="n">
        <v>28217</v>
      </c>
      <c r="BC2989" t="n">
        <v>9.999116957187701</v>
      </c>
      <c r="BD2989" t="n">
        <v>53.613176073672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92</v>
      </c>
    </row>
    <row r="2990" spans="1:70">
      <c r="A2990" t="s">
        <v>97</v>
      </c>
      <c r="B2990" t="s">
        <v>71</v>
      </c>
      <c r="C2990" t="s">
        <v>98</v>
      </c>
      <c r="D2990" t="n">
        <v>2</v>
      </c>
      <c r="E2990" t="s">
        <v>948</v>
      </c>
      <c r="F2990" t="n">
        <v>2028108</v>
      </c>
      <c r="G2990" t="s">
        <v>74</v>
      </c>
      <c r="H2990" t="s">
        <v>75</v>
      </c>
      <c r="I2990" t="s"/>
      <c r="J2990" t="s">
        <v>74</v>
      </c>
      <c r="K2990" t="n">
        <v>167</v>
      </c>
      <c r="L2990" t="s">
        <v>76</v>
      </c>
      <c r="M2990" t="s"/>
      <c r="N2990" t="s">
        <v>956</v>
      </c>
      <c r="O2990" t="s">
        <v>78</v>
      </c>
      <c r="P2990" t="s">
        <v>948</v>
      </c>
      <c r="Q2990" t="s"/>
      <c r="R2990" t="s">
        <v>80</v>
      </c>
      <c r="S2990" t="s">
        <v>478</v>
      </c>
      <c r="T2990" t="s">
        <v>82</v>
      </c>
      <c r="U2990" t="s"/>
      <c r="V2990" t="s">
        <v>83</v>
      </c>
      <c r="W2990" t="s">
        <v>84</v>
      </c>
      <c r="X2990" t="s"/>
      <c r="Y2990" t="s">
        <v>85</v>
      </c>
      <c r="Z2990">
        <f>HYPERLINK("https://hotelmonitor-cachepage.eclerx.com/savepage/tk_15439015389671006_sr_2151.html","info")</f>
        <v/>
      </c>
      <c r="AA2990" t="n">
        <v>190300</v>
      </c>
      <c r="AB2990" t="s"/>
      <c r="AC2990" t="s"/>
      <c r="AD2990" t="s">
        <v>86</v>
      </c>
      <c r="AE2990" t="s"/>
      <c r="AF2990" t="s"/>
      <c r="AG2990" t="s"/>
      <c r="AH2990" t="s"/>
      <c r="AI2990" t="s"/>
      <c r="AJ2990" t="s"/>
      <c r="AK2990" t="s">
        <v>87</v>
      </c>
      <c r="AL2990" t="s"/>
      <c r="AM2990" t="s"/>
      <c r="AN2990" t="s">
        <v>87</v>
      </c>
      <c r="AO2990" t="s"/>
      <c r="AP2990" t="n">
        <v>38</v>
      </c>
      <c r="AQ2990" t="s">
        <v>88</v>
      </c>
      <c r="AR2990" t="s">
        <v>103</v>
      </c>
      <c r="AS2990" t="s"/>
      <c r="AT2990" t="s">
        <v>90</v>
      </c>
      <c r="AU2990" t="s"/>
      <c r="AV2990" t="s"/>
      <c r="AW2990" t="s"/>
      <c r="AX2990" t="s"/>
      <c r="AY2990" t="n">
        <v>2311848</v>
      </c>
      <c r="AZ2990" t="s">
        <v>950</v>
      </c>
      <c r="BA2990" t="s"/>
      <c r="BB2990" t="n">
        <v>28217</v>
      </c>
      <c r="BC2990" t="n">
        <v>9.999116957187701</v>
      </c>
      <c r="BD2990" t="n">
        <v>53.613176073672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92</v>
      </c>
    </row>
    <row r="2991" spans="1:70">
      <c r="A2991" t="s">
        <v>97</v>
      </c>
      <c r="B2991" t="s">
        <v>71</v>
      </c>
      <c r="C2991" t="s">
        <v>98</v>
      </c>
      <c r="D2991" t="n">
        <v>2</v>
      </c>
      <c r="E2991" t="s">
        <v>948</v>
      </c>
      <c r="F2991" t="n">
        <v>2028108</v>
      </c>
      <c r="G2991" t="s">
        <v>74</v>
      </c>
      <c r="H2991" t="s">
        <v>75</v>
      </c>
      <c r="I2991" t="s"/>
      <c r="J2991" t="s">
        <v>74</v>
      </c>
      <c r="K2991" t="n">
        <v>170</v>
      </c>
      <c r="L2991" t="s">
        <v>76</v>
      </c>
      <c r="M2991" t="s"/>
      <c r="N2991" t="s">
        <v>957</v>
      </c>
      <c r="O2991" t="s">
        <v>78</v>
      </c>
      <c r="P2991" t="s">
        <v>948</v>
      </c>
      <c r="Q2991" t="s"/>
      <c r="R2991" t="s">
        <v>80</v>
      </c>
      <c r="S2991" t="s">
        <v>421</v>
      </c>
      <c r="T2991" t="s">
        <v>82</v>
      </c>
      <c r="U2991" t="s"/>
      <c r="V2991" t="s">
        <v>83</v>
      </c>
      <c r="W2991" t="s">
        <v>84</v>
      </c>
      <c r="X2991" t="s"/>
      <c r="Y2991" t="s">
        <v>85</v>
      </c>
      <c r="Z2991">
        <f>HYPERLINK("https://hotelmonitor-cachepage.eclerx.com/savepage/tk_15439015389671006_sr_2151.html","info")</f>
        <v/>
      </c>
      <c r="AA2991" t="n">
        <v>190300</v>
      </c>
      <c r="AB2991" t="s"/>
      <c r="AC2991" t="s"/>
      <c r="AD2991" t="s">
        <v>86</v>
      </c>
      <c r="AE2991" t="s"/>
      <c r="AF2991" t="s"/>
      <c r="AG2991" t="s"/>
      <c r="AH2991" t="s"/>
      <c r="AI2991" t="s"/>
      <c r="AJ2991" t="s"/>
      <c r="AK2991" t="s">
        <v>87</v>
      </c>
      <c r="AL2991" t="s"/>
      <c r="AM2991" t="s"/>
      <c r="AN2991" t="s">
        <v>87</v>
      </c>
      <c r="AO2991" t="s"/>
      <c r="AP2991" t="n">
        <v>38</v>
      </c>
      <c r="AQ2991" t="s">
        <v>88</v>
      </c>
      <c r="AR2991" t="s">
        <v>119</v>
      </c>
      <c r="AS2991" t="s"/>
      <c r="AT2991" t="s">
        <v>90</v>
      </c>
      <c r="AU2991" t="s"/>
      <c r="AV2991" t="s"/>
      <c r="AW2991" t="s"/>
      <c r="AX2991" t="s"/>
      <c r="AY2991" t="n">
        <v>2311848</v>
      </c>
      <c r="AZ2991" t="s">
        <v>950</v>
      </c>
      <c r="BA2991" t="s"/>
      <c r="BB2991" t="n">
        <v>28217</v>
      </c>
      <c r="BC2991" t="n">
        <v>9.999116957187701</v>
      </c>
      <c r="BD2991" t="n">
        <v>53.613176073672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92</v>
      </c>
    </row>
    <row r="2992" spans="1:70">
      <c r="A2992" t="s">
        <v>97</v>
      </c>
      <c r="B2992" t="s">
        <v>71</v>
      </c>
      <c r="C2992" t="s">
        <v>98</v>
      </c>
      <c r="D2992" t="n">
        <v>2</v>
      </c>
      <c r="E2992" t="s">
        <v>948</v>
      </c>
      <c r="F2992" t="n">
        <v>2028108</v>
      </c>
      <c r="G2992" t="s">
        <v>74</v>
      </c>
      <c r="H2992" t="s">
        <v>75</v>
      </c>
      <c r="I2992" t="s"/>
      <c r="J2992" t="s">
        <v>74</v>
      </c>
      <c r="K2992" t="n">
        <v>170</v>
      </c>
      <c r="L2992" t="s">
        <v>76</v>
      </c>
      <c r="M2992" t="s"/>
      <c r="N2992" t="s">
        <v>957</v>
      </c>
      <c r="O2992" t="s">
        <v>78</v>
      </c>
      <c r="P2992" t="s">
        <v>948</v>
      </c>
      <c r="Q2992" t="s"/>
      <c r="R2992" t="s">
        <v>80</v>
      </c>
      <c r="S2992" t="s">
        <v>421</v>
      </c>
      <c r="T2992" t="s">
        <v>82</v>
      </c>
      <c r="U2992" t="s"/>
      <c r="V2992" t="s">
        <v>83</v>
      </c>
      <c r="W2992" t="s">
        <v>84</v>
      </c>
      <c r="X2992" t="s"/>
      <c r="Y2992" t="s">
        <v>85</v>
      </c>
      <c r="Z2992">
        <f>HYPERLINK("https://hotelmonitor-cachepage.eclerx.com/savepage/tk_15439015389671006_sr_2151.html","info")</f>
        <v/>
      </c>
      <c r="AA2992" t="n">
        <v>190300</v>
      </c>
      <c r="AB2992" t="s"/>
      <c r="AC2992" t="s"/>
      <c r="AD2992" t="s">
        <v>86</v>
      </c>
      <c r="AE2992" t="s"/>
      <c r="AF2992" t="s"/>
      <c r="AG2992" t="s"/>
      <c r="AH2992" t="s"/>
      <c r="AI2992" t="s"/>
      <c r="AJ2992" t="s"/>
      <c r="AK2992" t="s">
        <v>87</v>
      </c>
      <c r="AL2992" t="s"/>
      <c r="AM2992" t="s"/>
      <c r="AN2992" t="s">
        <v>87</v>
      </c>
      <c r="AO2992" t="s"/>
      <c r="AP2992" t="n">
        <v>38</v>
      </c>
      <c r="AQ2992" t="s">
        <v>88</v>
      </c>
      <c r="AR2992" t="s">
        <v>140</v>
      </c>
      <c r="AS2992" t="s"/>
      <c r="AT2992" t="s">
        <v>90</v>
      </c>
      <c r="AU2992" t="s"/>
      <c r="AV2992" t="s"/>
      <c r="AW2992" t="s"/>
      <c r="AX2992" t="s"/>
      <c r="AY2992" t="n">
        <v>2311848</v>
      </c>
      <c r="AZ2992" t="s">
        <v>950</v>
      </c>
      <c r="BA2992" t="s"/>
      <c r="BB2992" t="n">
        <v>28217</v>
      </c>
      <c r="BC2992" t="n">
        <v>9.999116957187701</v>
      </c>
      <c r="BD2992" t="n">
        <v>53.613176073672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92</v>
      </c>
    </row>
    <row r="2993" spans="1:70">
      <c r="A2993" t="s">
        <v>97</v>
      </c>
      <c r="B2993" t="s">
        <v>71</v>
      </c>
      <c r="C2993" t="s">
        <v>98</v>
      </c>
      <c r="D2993" t="n">
        <v>2</v>
      </c>
      <c r="E2993" t="s">
        <v>948</v>
      </c>
      <c r="F2993" t="n">
        <v>2028108</v>
      </c>
      <c r="G2993" t="s">
        <v>74</v>
      </c>
      <c r="H2993" t="s">
        <v>75</v>
      </c>
      <c r="I2993" t="s"/>
      <c r="J2993" t="s">
        <v>74</v>
      </c>
      <c r="K2993" t="n">
        <v>170</v>
      </c>
      <c r="L2993" t="s">
        <v>76</v>
      </c>
      <c r="M2993" t="s"/>
      <c r="N2993" t="s">
        <v>958</v>
      </c>
      <c r="O2993" t="s">
        <v>78</v>
      </c>
      <c r="P2993" t="s">
        <v>948</v>
      </c>
      <c r="Q2993" t="s"/>
      <c r="R2993" t="s">
        <v>80</v>
      </c>
      <c r="S2993" t="s">
        <v>421</v>
      </c>
      <c r="T2993" t="s">
        <v>82</v>
      </c>
      <c r="U2993" t="s"/>
      <c r="V2993" t="s">
        <v>83</v>
      </c>
      <c r="W2993" t="s">
        <v>84</v>
      </c>
      <c r="X2993" t="s"/>
      <c r="Y2993" t="s">
        <v>85</v>
      </c>
      <c r="Z2993">
        <f>HYPERLINK("https://hotelmonitor-cachepage.eclerx.com/savepage/tk_15439015389671006_sr_2151.html","info")</f>
        <v/>
      </c>
      <c r="AA2993" t="n">
        <v>190300</v>
      </c>
      <c r="AB2993" t="s"/>
      <c r="AC2993" t="s"/>
      <c r="AD2993" t="s">
        <v>86</v>
      </c>
      <c r="AE2993" t="s"/>
      <c r="AF2993" t="s"/>
      <c r="AG2993" t="s"/>
      <c r="AH2993" t="s"/>
      <c r="AI2993" t="s"/>
      <c r="AJ2993" t="s"/>
      <c r="AK2993" t="s">
        <v>87</v>
      </c>
      <c r="AL2993" t="s"/>
      <c r="AM2993" t="s"/>
      <c r="AN2993" t="s">
        <v>87</v>
      </c>
      <c r="AO2993" t="s"/>
      <c r="AP2993" t="n">
        <v>38</v>
      </c>
      <c r="AQ2993" t="s">
        <v>88</v>
      </c>
      <c r="AR2993" t="s">
        <v>89</v>
      </c>
      <c r="AS2993" t="s"/>
      <c r="AT2993" t="s">
        <v>90</v>
      </c>
      <c r="AU2993" t="s"/>
      <c r="AV2993" t="s"/>
      <c r="AW2993" t="s"/>
      <c r="AX2993" t="s"/>
      <c r="AY2993" t="n">
        <v>2311848</v>
      </c>
      <c r="AZ2993" t="s">
        <v>950</v>
      </c>
      <c r="BA2993" t="s"/>
      <c r="BB2993" t="n">
        <v>28217</v>
      </c>
      <c r="BC2993" t="n">
        <v>9.999116957187701</v>
      </c>
      <c r="BD2993" t="n">
        <v>53.613176073672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92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297</v>
      </c>
      <c r="F2994" t="n">
        <v>-1</v>
      </c>
      <c r="G2994" t="s">
        <v>74</v>
      </c>
      <c r="H2994" t="s">
        <v>75</v>
      </c>
      <c r="I2994" t="s"/>
      <c r="J2994" t="s">
        <v>74</v>
      </c>
      <c r="K2994" t="n">
        <v>70</v>
      </c>
      <c r="L2994" t="s">
        <v>76</v>
      </c>
      <c r="M2994" t="s"/>
      <c r="N2994" t="s">
        <v>111</v>
      </c>
      <c r="O2994" t="s">
        <v>78</v>
      </c>
      <c r="P2994" t="s">
        <v>297</v>
      </c>
      <c r="Q2994" t="s"/>
      <c r="R2994" t="s">
        <v>80</v>
      </c>
      <c r="S2994" t="s">
        <v>106</v>
      </c>
      <c r="T2994" t="s">
        <v>82</v>
      </c>
      <c r="U2994" t="s"/>
      <c r="V2994" t="s">
        <v>83</v>
      </c>
      <c r="W2994" t="s">
        <v>94</v>
      </c>
      <c r="X2994" t="s"/>
      <c r="Y2994" t="s">
        <v>85</v>
      </c>
      <c r="Z2994">
        <f>HYPERLINK("https://hotelmonitor-cachepage.eclerx.com/savepage/tk_15439117185357683_sr_2152.html","info")</f>
        <v/>
      </c>
      <c r="AA2994" t="n">
        <v>-6796287</v>
      </c>
      <c r="AB2994" t="s"/>
      <c r="AC2994" t="s"/>
      <c r="AD2994" t="s">
        <v>86</v>
      </c>
      <c r="AE2994" t="s"/>
      <c r="AF2994" t="s"/>
      <c r="AG2994" t="s"/>
      <c r="AH2994" t="s"/>
      <c r="AI2994" t="s"/>
      <c r="AJ2994" t="s"/>
      <c r="AK2994" t="s">
        <v>87</v>
      </c>
      <c r="AL2994" t="s"/>
      <c r="AM2994" t="s"/>
      <c r="AN2994" t="s">
        <v>87</v>
      </c>
      <c r="AO2994" t="s"/>
      <c r="AP2994" t="n">
        <v>106</v>
      </c>
      <c r="AQ2994" t="s">
        <v>88</v>
      </c>
      <c r="AR2994" t="s">
        <v>113</v>
      </c>
      <c r="AS2994" t="s"/>
      <c r="AT2994" t="s">
        <v>90</v>
      </c>
      <c r="AU2994" t="s"/>
      <c r="AV2994" t="s"/>
      <c r="AW2994" t="s"/>
      <c r="AX2994" t="s"/>
      <c r="AY2994" t="n">
        <v>6796287</v>
      </c>
      <c r="AZ2994" t="s">
        <v>298</v>
      </c>
      <c r="BA2994" t="s"/>
      <c r="BB2994" t="n">
        <v>199245</v>
      </c>
      <c r="BC2994" t="n">
        <v>0</v>
      </c>
      <c r="BD2994" t="n">
        <v>0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92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297</v>
      </c>
      <c r="F2995" t="n">
        <v>-1</v>
      </c>
      <c r="G2995" t="s">
        <v>74</v>
      </c>
      <c r="H2995" t="s">
        <v>75</v>
      </c>
      <c r="I2995" t="s"/>
      <c r="J2995" t="s">
        <v>74</v>
      </c>
      <c r="K2995" t="n">
        <v>71</v>
      </c>
      <c r="L2995" t="s">
        <v>76</v>
      </c>
      <c r="M2995" t="s"/>
      <c r="N2995" t="s">
        <v>117</v>
      </c>
      <c r="O2995" t="s">
        <v>78</v>
      </c>
      <c r="P2995" t="s">
        <v>297</v>
      </c>
      <c r="Q2995" t="s"/>
      <c r="R2995" t="s">
        <v>80</v>
      </c>
      <c r="S2995" t="s">
        <v>683</v>
      </c>
      <c r="T2995" t="s">
        <v>82</v>
      </c>
      <c r="U2995" t="s"/>
      <c r="V2995" t="s">
        <v>83</v>
      </c>
      <c r="W2995" t="s">
        <v>94</v>
      </c>
      <c r="X2995" t="s"/>
      <c r="Y2995" t="s">
        <v>85</v>
      </c>
      <c r="Z2995">
        <f>HYPERLINK("https://hotelmonitor-cachepage.eclerx.com/savepage/tk_15439117185357683_sr_2152.html","info")</f>
        <v/>
      </c>
      <c r="AA2995" t="n">
        <v>-6796287</v>
      </c>
      <c r="AB2995" t="s"/>
      <c r="AC2995" t="s"/>
      <c r="AD2995" t="s">
        <v>86</v>
      </c>
      <c r="AE2995" t="s"/>
      <c r="AF2995" t="s"/>
      <c r="AG2995" t="s"/>
      <c r="AH2995" t="s"/>
      <c r="AI2995" t="s"/>
      <c r="AJ2995" t="s"/>
      <c r="AK2995" t="s">
        <v>87</v>
      </c>
      <c r="AL2995" t="s"/>
      <c r="AM2995" t="s"/>
      <c r="AN2995" t="s">
        <v>87</v>
      </c>
      <c r="AO2995" t="s"/>
      <c r="AP2995" t="n">
        <v>106</v>
      </c>
      <c r="AQ2995" t="s">
        <v>88</v>
      </c>
      <c r="AR2995" t="s">
        <v>103</v>
      </c>
      <c r="AS2995" t="s"/>
      <c r="AT2995" t="s">
        <v>90</v>
      </c>
      <c r="AU2995" t="s"/>
      <c r="AV2995" t="s"/>
      <c r="AW2995" t="s"/>
      <c r="AX2995" t="s"/>
      <c r="AY2995" t="n">
        <v>6796287</v>
      </c>
      <c r="AZ2995" t="s">
        <v>298</v>
      </c>
      <c r="BA2995" t="s"/>
      <c r="BB2995" t="n">
        <v>199245</v>
      </c>
      <c r="BC2995" t="n">
        <v>0</v>
      </c>
      <c r="BD2995" t="n">
        <v>0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92</v>
      </c>
    </row>
    <row r="2996" spans="1:70">
      <c r="A2996" t="s">
        <v>97</v>
      </c>
      <c r="B2996" t="s">
        <v>71</v>
      </c>
      <c r="C2996" t="s">
        <v>98</v>
      </c>
      <c r="D2996" t="n">
        <v>2</v>
      </c>
      <c r="E2996" t="s">
        <v>1022</v>
      </c>
      <c r="F2996" t="n">
        <v>-1</v>
      </c>
      <c r="G2996" t="s">
        <v>74</v>
      </c>
      <c r="H2996" t="s">
        <v>75</v>
      </c>
      <c r="I2996" t="s"/>
      <c r="J2996" t="s">
        <v>74</v>
      </c>
      <c r="K2996" t="n">
        <v>97</v>
      </c>
      <c r="L2996" t="s">
        <v>76</v>
      </c>
      <c r="M2996" t="s"/>
      <c r="N2996" t="s">
        <v>111</v>
      </c>
      <c r="O2996" t="s">
        <v>78</v>
      </c>
      <c r="P2996" t="s">
        <v>1022</v>
      </c>
      <c r="Q2996" t="s"/>
      <c r="R2996" t="s">
        <v>880</v>
      </c>
      <c r="S2996" t="s">
        <v>314</v>
      </c>
      <c r="T2996" t="s">
        <v>82</v>
      </c>
      <c r="U2996" t="s"/>
      <c r="V2996" t="s">
        <v>83</v>
      </c>
      <c r="W2996" t="s">
        <v>94</v>
      </c>
      <c r="X2996" t="s"/>
      <c r="Y2996" t="s">
        <v>85</v>
      </c>
      <c r="Z2996">
        <f>HYPERLINK("https://hotelmonitor-cachepage.eclerx.com/savepage/tk_15439014853187914_sr_2151.html","info")</f>
        <v/>
      </c>
      <c r="AA2996" t="n">
        <v>-6499091</v>
      </c>
      <c r="AB2996" t="s"/>
      <c r="AC2996" t="s"/>
      <c r="AD2996" t="s">
        <v>86</v>
      </c>
      <c r="AE2996" t="s"/>
      <c r="AF2996" t="s"/>
      <c r="AG2996" t="s"/>
      <c r="AH2996" t="s"/>
      <c r="AI2996" t="s"/>
      <c r="AJ2996" t="s"/>
      <c r="AK2996" t="s">
        <v>87</v>
      </c>
      <c r="AL2996" t="s"/>
      <c r="AM2996" t="s"/>
      <c r="AN2996" t="s">
        <v>87</v>
      </c>
      <c r="AO2996" t="s"/>
      <c r="AP2996" t="n">
        <v>22</v>
      </c>
      <c r="AQ2996" t="s">
        <v>88</v>
      </c>
      <c r="AR2996" t="s">
        <v>113</v>
      </c>
      <c r="AS2996" t="s"/>
      <c r="AT2996" t="s">
        <v>90</v>
      </c>
      <c r="AU2996" t="s"/>
      <c r="AV2996" t="s"/>
      <c r="AW2996" t="s"/>
      <c r="AX2996" t="s"/>
      <c r="AY2996" t="n">
        <v>6499091</v>
      </c>
      <c r="AZ2996" t="s">
        <v>1023</v>
      </c>
      <c r="BA2996" t="s"/>
      <c r="BB2996" t="n">
        <v>158898</v>
      </c>
      <c r="BC2996" t="n">
        <v>10.00902569563</v>
      </c>
      <c r="BD2996" t="n">
        <v>53.552970024407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92</v>
      </c>
    </row>
    <row r="2997" spans="1:70">
      <c r="A2997" t="s">
        <v>97</v>
      </c>
      <c r="B2997" t="s">
        <v>71</v>
      </c>
      <c r="C2997" t="s">
        <v>98</v>
      </c>
      <c r="D2997" t="n">
        <v>2</v>
      </c>
      <c r="E2997" t="s">
        <v>1022</v>
      </c>
      <c r="F2997" t="n">
        <v>-1</v>
      </c>
      <c r="G2997" t="s">
        <v>74</v>
      </c>
      <c r="H2997" t="s">
        <v>75</v>
      </c>
      <c r="I2997" t="s"/>
      <c r="J2997" t="s">
        <v>74</v>
      </c>
      <c r="K2997" t="n">
        <v>98</v>
      </c>
      <c r="L2997" t="s">
        <v>76</v>
      </c>
      <c r="M2997" t="s"/>
      <c r="N2997" t="s">
        <v>117</v>
      </c>
      <c r="O2997" t="s">
        <v>78</v>
      </c>
      <c r="P2997" t="s">
        <v>1022</v>
      </c>
      <c r="Q2997" t="s"/>
      <c r="R2997" t="s">
        <v>880</v>
      </c>
      <c r="S2997" t="s">
        <v>482</v>
      </c>
      <c r="T2997" t="s">
        <v>82</v>
      </c>
      <c r="U2997" t="s"/>
      <c r="V2997" t="s">
        <v>83</v>
      </c>
      <c r="W2997" t="s">
        <v>94</v>
      </c>
      <c r="X2997" t="s"/>
      <c r="Y2997" t="s">
        <v>85</v>
      </c>
      <c r="Z2997">
        <f>HYPERLINK("https://hotelmonitor-cachepage.eclerx.com/savepage/tk_15439014853187914_sr_2151.html","info")</f>
        <v/>
      </c>
      <c r="AA2997" t="n">
        <v>-6499091</v>
      </c>
      <c r="AB2997" t="s"/>
      <c r="AC2997" t="s"/>
      <c r="AD2997" t="s">
        <v>86</v>
      </c>
      <c r="AE2997" t="s"/>
      <c r="AF2997" t="s"/>
      <c r="AG2997" t="s"/>
      <c r="AH2997" t="s"/>
      <c r="AI2997" t="s"/>
      <c r="AJ2997" t="s"/>
      <c r="AK2997" t="s">
        <v>87</v>
      </c>
      <c r="AL2997" t="s"/>
      <c r="AM2997" t="s"/>
      <c r="AN2997" t="s">
        <v>87</v>
      </c>
      <c r="AO2997" t="s"/>
      <c r="AP2997" t="n">
        <v>22</v>
      </c>
      <c r="AQ2997" t="s">
        <v>88</v>
      </c>
      <c r="AR2997" t="s">
        <v>103</v>
      </c>
      <c r="AS2997" t="s"/>
      <c r="AT2997" t="s">
        <v>90</v>
      </c>
      <c r="AU2997" t="s"/>
      <c r="AV2997" t="s"/>
      <c r="AW2997" t="s"/>
      <c r="AX2997" t="s"/>
      <c r="AY2997" t="n">
        <v>6499091</v>
      </c>
      <c r="AZ2997" t="s">
        <v>1023</v>
      </c>
      <c r="BA2997" t="s"/>
      <c r="BB2997" t="n">
        <v>158898</v>
      </c>
      <c r="BC2997" t="n">
        <v>10.00902569563</v>
      </c>
      <c r="BD2997" t="n">
        <v>53.552970024407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92</v>
      </c>
    </row>
    <row r="2998" spans="1:70">
      <c r="A2998" t="s">
        <v>97</v>
      </c>
      <c r="B2998" t="s">
        <v>71</v>
      </c>
      <c r="C2998" t="s">
        <v>98</v>
      </c>
      <c r="D2998" t="n">
        <v>2</v>
      </c>
      <c r="E2998" t="s">
        <v>1022</v>
      </c>
      <c r="F2998" t="n">
        <v>-1</v>
      </c>
      <c r="G2998" t="s">
        <v>74</v>
      </c>
      <c r="H2998" t="s">
        <v>75</v>
      </c>
      <c r="I2998" t="s"/>
      <c r="J2998" t="s">
        <v>74</v>
      </c>
      <c r="K2998" t="n">
        <v>99</v>
      </c>
      <c r="L2998" t="s">
        <v>76</v>
      </c>
      <c r="M2998" t="s"/>
      <c r="N2998" t="s">
        <v>1024</v>
      </c>
      <c r="O2998" t="s">
        <v>78</v>
      </c>
      <c r="P2998" t="s">
        <v>1022</v>
      </c>
      <c r="Q2998" t="s"/>
      <c r="R2998" t="s">
        <v>880</v>
      </c>
      <c r="S2998" t="s">
        <v>525</v>
      </c>
      <c r="T2998" t="s">
        <v>82</v>
      </c>
      <c r="U2998" t="s"/>
      <c r="V2998" t="s">
        <v>83</v>
      </c>
      <c r="W2998" t="s">
        <v>94</v>
      </c>
      <c r="X2998" t="s"/>
      <c r="Y2998" t="s">
        <v>85</v>
      </c>
      <c r="Z2998">
        <f>HYPERLINK("https://hotelmonitor-cachepage.eclerx.com/savepage/tk_15439014853187914_sr_2151.html","info")</f>
        <v/>
      </c>
      <c r="AA2998" t="n">
        <v>-6499091</v>
      </c>
      <c r="AB2998" t="s"/>
      <c r="AC2998" t="s"/>
      <c r="AD2998" t="s">
        <v>86</v>
      </c>
      <c r="AE2998" t="s"/>
      <c r="AF2998" t="s"/>
      <c r="AG2998" t="s"/>
      <c r="AH2998" t="s"/>
      <c r="AI2998" t="s"/>
      <c r="AJ2998" t="s"/>
      <c r="AK2998" t="s">
        <v>87</v>
      </c>
      <c r="AL2998" t="s"/>
      <c r="AM2998" t="s"/>
      <c r="AN2998" t="s">
        <v>87</v>
      </c>
      <c r="AO2998" t="s"/>
      <c r="AP2998" t="n">
        <v>22</v>
      </c>
      <c r="AQ2998" t="s">
        <v>88</v>
      </c>
      <c r="AR2998" t="s">
        <v>103</v>
      </c>
      <c r="AS2998" t="s"/>
      <c r="AT2998" t="s">
        <v>90</v>
      </c>
      <c r="AU2998" t="s"/>
      <c r="AV2998" t="s"/>
      <c r="AW2998" t="s"/>
      <c r="AX2998" t="s"/>
      <c r="AY2998" t="n">
        <v>6499091</v>
      </c>
      <c r="AZ2998" t="s">
        <v>1023</v>
      </c>
      <c r="BA2998" t="s"/>
      <c r="BB2998" t="n">
        <v>158898</v>
      </c>
      <c r="BC2998" t="n">
        <v>10.00902569563</v>
      </c>
      <c r="BD2998" t="n">
        <v>53.552970024407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92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1115</v>
      </c>
      <c r="F2999" t="n">
        <v>-1</v>
      </c>
      <c r="G2999" t="s">
        <v>74</v>
      </c>
      <c r="H2999" t="s">
        <v>75</v>
      </c>
      <c r="I2999" t="s"/>
      <c r="J2999" t="s">
        <v>74</v>
      </c>
      <c r="K2999" t="n">
        <v>106</v>
      </c>
      <c r="L2999" t="s">
        <v>76</v>
      </c>
      <c r="M2999" t="s"/>
      <c r="N2999" t="s">
        <v>77</v>
      </c>
      <c r="O2999" t="s">
        <v>78</v>
      </c>
      <c r="P2999" t="s">
        <v>1115</v>
      </c>
      <c r="Q2999" t="s"/>
      <c r="R2999" t="s">
        <v>347</v>
      </c>
      <c r="S2999" t="s">
        <v>178</v>
      </c>
      <c r="T2999" t="s">
        <v>82</v>
      </c>
      <c r="U2999" t="s"/>
      <c r="V2999" t="s">
        <v>83</v>
      </c>
      <c r="W2999" t="s">
        <v>84</v>
      </c>
      <c r="X2999" t="s"/>
      <c r="Y2999" t="s">
        <v>85</v>
      </c>
      <c r="Z2999">
        <f>HYPERLINK("https://hotelmonitor-cachepage.eclerx.com/savepage/tk_15439117477680156_sr_2152.html","info")</f>
        <v/>
      </c>
      <c r="AA2999" t="n">
        <v>-6797488</v>
      </c>
      <c r="AB2999" t="s"/>
      <c r="AC2999" t="s"/>
      <c r="AD2999" t="s">
        <v>86</v>
      </c>
      <c r="AE2999" t="s"/>
      <c r="AF2999" t="s"/>
      <c r="AG2999" t="s"/>
      <c r="AH2999" t="s"/>
      <c r="AI2999" t="s"/>
      <c r="AJ2999" t="s"/>
      <c r="AK2999" t="s">
        <v>87</v>
      </c>
      <c r="AL2999" t="s"/>
      <c r="AM2999" t="s"/>
      <c r="AN2999" t="s">
        <v>87</v>
      </c>
      <c r="AO2999" t="s"/>
      <c r="AP2999" t="n">
        <v>117</v>
      </c>
      <c r="AQ2999" t="s">
        <v>88</v>
      </c>
      <c r="AR2999" t="s">
        <v>113</v>
      </c>
      <c r="AS2999" t="s"/>
      <c r="AT2999" t="s">
        <v>90</v>
      </c>
      <c r="AU2999" t="s"/>
      <c r="AV2999" t="s"/>
      <c r="AW2999" t="s"/>
      <c r="AX2999" t="s"/>
      <c r="AY2999" t="n">
        <v>6797488</v>
      </c>
      <c r="AZ2999" t="s">
        <v>322</v>
      </c>
      <c r="BA2999" t="s"/>
      <c r="BB2999" t="n">
        <v>324451</v>
      </c>
      <c r="BC2999" t="s"/>
      <c r="BD2999" t="s"/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92</v>
      </c>
    </row>
    <row r="3000" spans="1:70">
      <c r="A3000" t="s">
        <v>97</v>
      </c>
      <c r="B3000" t="s">
        <v>71</v>
      </c>
      <c r="C3000" t="s">
        <v>98</v>
      </c>
      <c r="D3000" t="n">
        <v>2</v>
      </c>
      <c r="E3000" t="s">
        <v>724</v>
      </c>
      <c r="F3000" t="n">
        <v>-1</v>
      </c>
      <c r="G3000" t="s">
        <v>74</v>
      </c>
      <c r="H3000" t="s">
        <v>75</v>
      </c>
      <c r="I3000" t="s"/>
      <c r="J3000" t="s">
        <v>74</v>
      </c>
      <c r="K3000" t="n">
        <v>139</v>
      </c>
      <c r="L3000" t="s">
        <v>76</v>
      </c>
      <c r="M3000" t="s"/>
      <c r="N3000" t="s">
        <v>725</v>
      </c>
      <c r="O3000" t="s">
        <v>78</v>
      </c>
      <c r="P3000" t="s">
        <v>724</v>
      </c>
      <c r="Q3000" t="s"/>
      <c r="R3000" t="s">
        <v>80</v>
      </c>
      <c r="S3000" t="s">
        <v>276</v>
      </c>
      <c r="T3000" t="s">
        <v>82</v>
      </c>
      <c r="U3000" t="s"/>
      <c r="V3000" t="s">
        <v>83</v>
      </c>
      <c r="W3000" t="s">
        <v>94</v>
      </c>
      <c r="X3000" t="s"/>
      <c r="Y3000" t="s">
        <v>85</v>
      </c>
      <c r="Z3000">
        <f>HYPERLINK("https://hotelmonitor-cachepage.eclerx.com/savepage/tk_1543901431875433_sr_2151.html","info")</f>
        <v/>
      </c>
      <c r="AA3000" t="n">
        <v>-2311920</v>
      </c>
      <c r="AB3000" t="s"/>
      <c r="AC3000" t="s"/>
      <c r="AD3000" t="s">
        <v>86</v>
      </c>
      <c r="AE3000" t="s"/>
      <c r="AF3000" t="s"/>
      <c r="AG3000" t="s"/>
      <c r="AH3000" t="s"/>
      <c r="AI3000" t="s"/>
      <c r="AJ3000" t="s"/>
      <c r="AK3000" t="s">
        <v>87</v>
      </c>
      <c r="AL3000" t="s"/>
      <c r="AM3000" t="s"/>
      <c r="AN3000" t="s">
        <v>87</v>
      </c>
      <c r="AO3000" t="s"/>
      <c r="AP3000" t="n">
        <v>6</v>
      </c>
      <c r="AQ3000" t="s">
        <v>88</v>
      </c>
      <c r="AR3000" t="s">
        <v>113</v>
      </c>
      <c r="AS3000" t="s"/>
      <c r="AT3000" t="s">
        <v>90</v>
      </c>
      <c r="AU3000" t="s"/>
      <c r="AV3000" t="s"/>
      <c r="AW3000" t="s"/>
      <c r="AX3000" t="s"/>
      <c r="AY3000" t="n">
        <v>2311920</v>
      </c>
      <c r="AZ3000" t="s">
        <v>726</v>
      </c>
      <c r="BA3000" t="s"/>
      <c r="BB3000" t="n">
        <v>63571</v>
      </c>
      <c r="BC3000" t="n">
        <v>9.9776002764702</v>
      </c>
      <c r="BD3000" t="n">
        <v>53.550985320822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92</v>
      </c>
    </row>
    <row r="3001" spans="1:70">
      <c r="A3001" t="s">
        <v>97</v>
      </c>
      <c r="B3001" t="s">
        <v>71</v>
      </c>
      <c r="C3001" t="s">
        <v>98</v>
      </c>
      <c r="D3001" t="n">
        <v>2</v>
      </c>
      <c r="E3001" t="s">
        <v>724</v>
      </c>
      <c r="F3001" t="n">
        <v>-1</v>
      </c>
      <c r="G3001" t="s">
        <v>74</v>
      </c>
      <c r="H3001" t="s">
        <v>75</v>
      </c>
      <c r="I3001" t="s"/>
      <c r="J3001" t="s">
        <v>74</v>
      </c>
      <c r="K3001" t="n">
        <v>187</v>
      </c>
      <c r="L3001" t="s">
        <v>76</v>
      </c>
      <c r="M3001" t="s"/>
      <c r="N3001" t="s">
        <v>627</v>
      </c>
      <c r="O3001" t="s">
        <v>78</v>
      </c>
      <c r="P3001" t="s">
        <v>724</v>
      </c>
      <c r="Q3001" t="s"/>
      <c r="R3001" t="s">
        <v>80</v>
      </c>
      <c r="S3001" t="s">
        <v>540</v>
      </c>
      <c r="T3001" t="s">
        <v>82</v>
      </c>
      <c r="U3001" t="s"/>
      <c r="V3001" t="s">
        <v>83</v>
      </c>
      <c r="W3001" t="s">
        <v>94</v>
      </c>
      <c r="X3001" t="s"/>
      <c r="Y3001" t="s">
        <v>85</v>
      </c>
      <c r="Z3001">
        <f>HYPERLINK("https://hotelmonitor-cachepage.eclerx.com/savepage/tk_1543901431875433_sr_2151.html","info")</f>
        <v/>
      </c>
      <c r="AA3001" t="n">
        <v>-2311920</v>
      </c>
      <c r="AB3001" t="s"/>
      <c r="AC3001" t="s"/>
      <c r="AD3001" t="s">
        <v>86</v>
      </c>
      <c r="AE3001" t="s"/>
      <c r="AF3001" t="s"/>
      <c r="AG3001" t="s"/>
      <c r="AH3001" t="s"/>
      <c r="AI3001" t="s"/>
      <c r="AJ3001" t="s"/>
      <c r="AK3001" t="s">
        <v>87</v>
      </c>
      <c r="AL3001" t="s"/>
      <c r="AM3001" t="s"/>
      <c r="AN3001" t="s">
        <v>87</v>
      </c>
      <c r="AO3001" t="s"/>
      <c r="AP3001" t="n">
        <v>6</v>
      </c>
      <c r="AQ3001" t="s">
        <v>88</v>
      </c>
      <c r="AR3001" t="s">
        <v>113</v>
      </c>
      <c r="AS3001" t="s"/>
      <c r="AT3001" t="s">
        <v>90</v>
      </c>
      <c r="AU3001" t="s"/>
      <c r="AV3001" t="s"/>
      <c r="AW3001" t="s"/>
      <c r="AX3001" t="s"/>
      <c r="AY3001" t="n">
        <v>2311920</v>
      </c>
      <c r="AZ3001" t="s">
        <v>726</v>
      </c>
      <c r="BA3001" t="s"/>
      <c r="BB3001" t="n">
        <v>63571</v>
      </c>
      <c r="BC3001" t="n">
        <v>9.9776002764702</v>
      </c>
      <c r="BD3001" t="n">
        <v>53.550985320822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92</v>
      </c>
    </row>
    <row r="3002" spans="1:70">
      <c r="A3002" t="s">
        <v>97</v>
      </c>
      <c r="B3002" t="s">
        <v>71</v>
      </c>
      <c r="C3002" t="s">
        <v>98</v>
      </c>
      <c r="D3002" t="n">
        <v>2</v>
      </c>
      <c r="E3002" t="s">
        <v>724</v>
      </c>
      <c r="F3002" t="n">
        <v>-1</v>
      </c>
      <c r="G3002" t="s">
        <v>74</v>
      </c>
      <c r="H3002" t="s">
        <v>75</v>
      </c>
      <c r="I3002" t="s"/>
      <c r="J3002" t="s">
        <v>74</v>
      </c>
      <c r="K3002" t="n">
        <v>204</v>
      </c>
      <c r="L3002" t="s">
        <v>76</v>
      </c>
      <c r="M3002" t="s"/>
      <c r="N3002" t="s">
        <v>728</v>
      </c>
      <c r="O3002" t="s">
        <v>78</v>
      </c>
      <c r="P3002" t="s">
        <v>724</v>
      </c>
      <c r="Q3002" t="s"/>
      <c r="R3002" t="s">
        <v>80</v>
      </c>
      <c r="S3002" t="s">
        <v>436</v>
      </c>
      <c r="T3002" t="s">
        <v>82</v>
      </c>
      <c r="U3002" t="s"/>
      <c r="V3002" t="s">
        <v>83</v>
      </c>
      <c r="W3002" t="s">
        <v>84</v>
      </c>
      <c r="X3002" t="s"/>
      <c r="Y3002" t="s">
        <v>85</v>
      </c>
      <c r="Z3002">
        <f>HYPERLINK("https://hotelmonitor-cachepage.eclerx.com/savepage/tk_1543901431875433_sr_2151.html","info")</f>
        <v/>
      </c>
      <c r="AA3002" t="n">
        <v>-2311920</v>
      </c>
      <c r="AB3002" t="s"/>
      <c r="AC3002" t="s"/>
      <c r="AD3002" t="s">
        <v>86</v>
      </c>
      <c r="AE3002" t="s"/>
      <c r="AF3002" t="s"/>
      <c r="AG3002" t="s"/>
      <c r="AH3002" t="s"/>
      <c r="AI3002" t="s"/>
      <c r="AJ3002" t="s"/>
      <c r="AK3002" t="s">
        <v>87</v>
      </c>
      <c r="AL3002" t="s"/>
      <c r="AM3002" t="s"/>
      <c r="AN3002" t="s">
        <v>87</v>
      </c>
      <c r="AO3002" t="s"/>
      <c r="AP3002" t="n">
        <v>6</v>
      </c>
      <c r="AQ3002" t="s">
        <v>88</v>
      </c>
      <c r="AR3002" t="s">
        <v>107</v>
      </c>
      <c r="AS3002" t="s"/>
      <c r="AT3002" t="s">
        <v>90</v>
      </c>
      <c r="AU3002" t="s"/>
      <c r="AV3002" t="s"/>
      <c r="AW3002" t="s"/>
      <c r="AX3002" t="s"/>
      <c r="AY3002" t="n">
        <v>2311920</v>
      </c>
      <c r="AZ3002" t="s">
        <v>726</v>
      </c>
      <c r="BA3002" t="s"/>
      <c r="BB3002" t="n">
        <v>63571</v>
      </c>
      <c r="BC3002" t="n">
        <v>9.9776002764702</v>
      </c>
      <c r="BD3002" t="n">
        <v>53.550985320822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92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554</v>
      </c>
      <c r="F3003" t="n">
        <v>580927</v>
      </c>
      <c r="G3003" t="s">
        <v>74</v>
      </c>
      <c r="H3003" t="s">
        <v>75</v>
      </c>
      <c r="I3003" t="s"/>
      <c r="J3003" t="s">
        <v>74</v>
      </c>
      <c r="K3003" t="n">
        <v>105</v>
      </c>
      <c r="L3003" t="s">
        <v>76</v>
      </c>
      <c r="M3003" t="s"/>
      <c r="N3003" t="s">
        <v>77</v>
      </c>
      <c r="O3003" t="s">
        <v>78</v>
      </c>
      <c r="P3003" t="s">
        <v>555</v>
      </c>
      <c r="Q3003" t="s"/>
      <c r="R3003" t="s">
        <v>80</v>
      </c>
      <c r="S3003" t="s">
        <v>149</v>
      </c>
      <c r="T3003" t="s">
        <v>82</v>
      </c>
      <c r="U3003" t="s"/>
      <c r="V3003" t="s">
        <v>83</v>
      </c>
      <c r="W3003" t="s">
        <v>84</v>
      </c>
      <c r="X3003" t="s"/>
      <c r="Y3003" t="s">
        <v>85</v>
      </c>
      <c r="Z3003">
        <f>HYPERLINK("https://hotelmonitor-cachepage.eclerx.com/savepage/tk_15439117107880955_sr_2152.html","info")</f>
        <v/>
      </c>
      <c r="AA3003" t="n">
        <v>19618</v>
      </c>
      <c r="AB3003" t="s"/>
      <c r="AC3003" t="s"/>
      <c r="AD3003" t="s">
        <v>86</v>
      </c>
      <c r="AE3003" t="s"/>
      <c r="AF3003" t="s"/>
      <c r="AG3003" t="s"/>
      <c r="AH3003" t="s"/>
      <c r="AI3003" t="s"/>
      <c r="AJ3003" t="s"/>
      <c r="AK3003" t="s">
        <v>87</v>
      </c>
      <c r="AL3003" t="s"/>
      <c r="AM3003" t="s"/>
      <c r="AN3003" t="s">
        <v>87</v>
      </c>
      <c r="AO3003" t="s"/>
      <c r="AP3003" t="n">
        <v>103</v>
      </c>
      <c r="AQ3003" t="s">
        <v>88</v>
      </c>
      <c r="AR3003" t="s">
        <v>119</v>
      </c>
      <c r="AS3003" t="s"/>
      <c r="AT3003" t="s">
        <v>90</v>
      </c>
      <c r="AU3003" t="s"/>
      <c r="AV3003" t="s"/>
      <c r="AW3003" t="s"/>
      <c r="AX3003" t="s"/>
      <c r="AY3003" t="n">
        <v>2311946</v>
      </c>
      <c r="AZ3003" t="s">
        <v>557</v>
      </c>
      <c r="BA3003" t="s"/>
      <c r="BB3003" t="n">
        <v>28229</v>
      </c>
      <c r="BC3003" t="n">
        <v>9.9590286612511</v>
      </c>
      <c r="BD3003" t="n">
        <v>53.560086526868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92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554</v>
      </c>
      <c r="F3004" t="n">
        <v>580927</v>
      </c>
      <c r="G3004" t="s">
        <v>74</v>
      </c>
      <c r="H3004" t="s">
        <v>75</v>
      </c>
      <c r="I3004" t="s"/>
      <c r="J3004" t="s">
        <v>74</v>
      </c>
      <c r="K3004" t="n">
        <v>105</v>
      </c>
      <c r="L3004" t="s">
        <v>76</v>
      </c>
      <c r="M3004" t="s"/>
      <c r="N3004" t="s">
        <v>77</v>
      </c>
      <c r="O3004" t="s">
        <v>78</v>
      </c>
      <c r="P3004" t="s">
        <v>555</v>
      </c>
      <c r="Q3004" t="s"/>
      <c r="R3004" t="s">
        <v>80</v>
      </c>
      <c r="S3004" t="s">
        <v>149</v>
      </c>
      <c r="T3004" t="s">
        <v>82</v>
      </c>
      <c r="U3004" t="s"/>
      <c r="V3004" t="s">
        <v>83</v>
      </c>
      <c r="W3004" t="s">
        <v>84</v>
      </c>
      <c r="X3004" t="s"/>
      <c r="Y3004" t="s">
        <v>85</v>
      </c>
      <c r="Z3004">
        <f>HYPERLINK("https://hotelmonitor-cachepage.eclerx.com/savepage/tk_15439117107880955_sr_2152.html","info")</f>
        <v/>
      </c>
      <c r="AA3004" t="n">
        <v>19618</v>
      </c>
      <c r="AB3004" t="s"/>
      <c r="AC3004" t="s"/>
      <c r="AD3004" t="s">
        <v>86</v>
      </c>
      <c r="AE3004" t="s"/>
      <c r="AF3004" t="s"/>
      <c r="AG3004" t="s"/>
      <c r="AH3004" t="s"/>
      <c r="AI3004" t="s"/>
      <c r="AJ3004" t="s"/>
      <c r="AK3004" t="s">
        <v>87</v>
      </c>
      <c r="AL3004" t="s"/>
      <c r="AM3004" t="s"/>
      <c r="AN3004" t="s">
        <v>87</v>
      </c>
      <c r="AO3004" t="s"/>
      <c r="AP3004" t="n">
        <v>103</v>
      </c>
      <c r="AQ3004" t="s">
        <v>88</v>
      </c>
      <c r="AR3004" t="s">
        <v>140</v>
      </c>
      <c r="AS3004" t="s"/>
      <c r="AT3004" t="s">
        <v>90</v>
      </c>
      <c r="AU3004" t="s"/>
      <c r="AV3004" t="s"/>
      <c r="AW3004" t="s"/>
      <c r="AX3004" t="s"/>
      <c r="AY3004" t="n">
        <v>2311946</v>
      </c>
      <c r="AZ3004" t="s">
        <v>557</v>
      </c>
      <c r="BA3004" t="s"/>
      <c r="BB3004" t="n">
        <v>28229</v>
      </c>
      <c r="BC3004" t="n">
        <v>9.9590286612511</v>
      </c>
      <c r="BD3004" t="n">
        <v>53.560086526868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92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554</v>
      </c>
      <c r="F3005" t="n">
        <v>580927</v>
      </c>
      <c r="G3005" t="s">
        <v>74</v>
      </c>
      <c r="H3005" t="s">
        <v>75</v>
      </c>
      <c r="I3005" t="s"/>
      <c r="J3005" t="s">
        <v>74</v>
      </c>
      <c r="K3005" t="n">
        <v>105</v>
      </c>
      <c r="L3005" t="s">
        <v>76</v>
      </c>
      <c r="M3005" t="s"/>
      <c r="N3005" t="s">
        <v>141</v>
      </c>
      <c r="O3005" t="s">
        <v>78</v>
      </c>
      <c r="P3005" t="s">
        <v>555</v>
      </c>
      <c r="Q3005" t="s"/>
      <c r="R3005" t="s">
        <v>80</v>
      </c>
      <c r="S3005" t="s">
        <v>149</v>
      </c>
      <c r="T3005" t="s">
        <v>82</v>
      </c>
      <c r="U3005" t="s"/>
      <c r="V3005" t="s">
        <v>83</v>
      </c>
      <c r="W3005" t="s">
        <v>84</v>
      </c>
      <c r="X3005" t="s"/>
      <c r="Y3005" t="s">
        <v>85</v>
      </c>
      <c r="Z3005">
        <f>HYPERLINK("https://hotelmonitor-cachepage.eclerx.com/savepage/tk_15439117107880955_sr_2152.html","info")</f>
        <v/>
      </c>
      <c r="AA3005" t="n">
        <v>19618</v>
      </c>
      <c r="AB3005" t="s"/>
      <c r="AC3005" t="s"/>
      <c r="AD3005" t="s">
        <v>86</v>
      </c>
      <c r="AE3005" t="s"/>
      <c r="AF3005" t="s"/>
      <c r="AG3005" t="s"/>
      <c r="AH3005" t="s"/>
      <c r="AI3005" t="s"/>
      <c r="AJ3005" t="s"/>
      <c r="AK3005" t="s">
        <v>87</v>
      </c>
      <c r="AL3005" t="s"/>
      <c r="AM3005" t="s"/>
      <c r="AN3005" t="s">
        <v>87</v>
      </c>
      <c r="AO3005" t="s"/>
      <c r="AP3005" t="n">
        <v>103</v>
      </c>
      <c r="AQ3005" t="s">
        <v>88</v>
      </c>
      <c r="AR3005" t="s">
        <v>89</v>
      </c>
      <c r="AS3005" t="s"/>
      <c r="AT3005" t="s">
        <v>90</v>
      </c>
      <c r="AU3005" t="s"/>
      <c r="AV3005" t="s"/>
      <c r="AW3005" t="s"/>
      <c r="AX3005" t="s"/>
      <c r="AY3005" t="n">
        <v>2311946</v>
      </c>
      <c r="AZ3005" t="s">
        <v>557</v>
      </c>
      <c r="BA3005" t="s"/>
      <c r="BB3005" t="n">
        <v>28229</v>
      </c>
      <c r="BC3005" t="n">
        <v>9.9590286612511</v>
      </c>
      <c r="BD3005" t="n">
        <v>53.560086526868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92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554</v>
      </c>
      <c r="F3006" t="n">
        <v>580927</v>
      </c>
      <c r="G3006" t="s">
        <v>74</v>
      </c>
      <c r="H3006" t="s">
        <v>75</v>
      </c>
      <c r="I3006" t="s"/>
      <c r="J3006" t="s">
        <v>74</v>
      </c>
      <c r="K3006" t="n">
        <v>124</v>
      </c>
      <c r="L3006" t="s">
        <v>76</v>
      </c>
      <c r="M3006" t="s"/>
      <c r="N3006" t="s">
        <v>111</v>
      </c>
      <c r="O3006" t="s">
        <v>78</v>
      </c>
      <c r="P3006" t="s">
        <v>555</v>
      </c>
      <c r="Q3006" t="s"/>
      <c r="R3006" t="s">
        <v>80</v>
      </c>
      <c r="S3006" t="s">
        <v>368</v>
      </c>
      <c r="T3006" t="s">
        <v>82</v>
      </c>
      <c r="U3006" t="s"/>
      <c r="V3006" t="s">
        <v>83</v>
      </c>
      <c r="W3006" t="s">
        <v>84</v>
      </c>
      <c r="X3006" t="s"/>
      <c r="Y3006" t="s">
        <v>85</v>
      </c>
      <c r="Z3006">
        <f>HYPERLINK("https://hotelmonitor-cachepage.eclerx.com/savepage/tk_15439117107880955_sr_2152.html","info")</f>
        <v/>
      </c>
      <c r="AA3006" t="n">
        <v>19618</v>
      </c>
      <c r="AB3006" t="s"/>
      <c r="AC3006" t="s"/>
      <c r="AD3006" t="s">
        <v>86</v>
      </c>
      <c r="AE3006" t="s"/>
      <c r="AF3006" t="s"/>
      <c r="AG3006" t="s"/>
      <c r="AH3006" t="s"/>
      <c r="AI3006" t="s"/>
      <c r="AJ3006" t="s"/>
      <c r="AK3006" t="s">
        <v>87</v>
      </c>
      <c r="AL3006" t="s"/>
      <c r="AM3006" t="s"/>
      <c r="AN3006" t="s">
        <v>87</v>
      </c>
      <c r="AO3006" t="s"/>
      <c r="AP3006" t="n">
        <v>103</v>
      </c>
      <c r="AQ3006" t="s">
        <v>88</v>
      </c>
      <c r="AR3006" t="s">
        <v>113</v>
      </c>
      <c r="AS3006" t="s"/>
      <c r="AT3006" t="s">
        <v>90</v>
      </c>
      <c r="AU3006" t="s"/>
      <c r="AV3006" t="s"/>
      <c r="AW3006" t="s"/>
      <c r="AX3006" t="s"/>
      <c r="AY3006" t="n">
        <v>2311946</v>
      </c>
      <c r="AZ3006" t="s">
        <v>557</v>
      </c>
      <c r="BA3006" t="s"/>
      <c r="BB3006" t="n">
        <v>28229</v>
      </c>
      <c r="BC3006" t="n">
        <v>9.9590286612511</v>
      </c>
      <c r="BD3006" t="n">
        <v>53.560086526868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92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554</v>
      </c>
      <c r="F3007" t="n">
        <v>580927</v>
      </c>
      <c r="G3007" t="s">
        <v>74</v>
      </c>
      <c r="H3007" t="s">
        <v>75</v>
      </c>
      <c r="I3007" t="s"/>
      <c r="J3007" t="s">
        <v>74</v>
      </c>
      <c r="K3007" t="n">
        <v>125</v>
      </c>
      <c r="L3007" t="s">
        <v>76</v>
      </c>
      <c r="M3007" t="s"/>
      <c r="N3007" t="s">
        <v>312</v>
      </c>
      <c r="O3007" t="s">
        <v>78</v>
      </c>
      <c r="P3007" t="s">
        <v>555</v>
      </c>
      <c r="Q3007" t="s"/>
      <c r="R3007" t="s">
        <v>80</v>
      </c>
      <c r="S3007" t="s">
        <v>271</v>
      </c>
      <c r="T3007" t="s">
        <v>82</v>
      </c>
      <c r="U3007" t="s"/>
      <c r="V3007" t="s">
        <v>83</v>
      </c>
      <c r="W3007" t="s">
        <v>84</v>
      </c>
      <c r="X3007" t="s"/>
      <c r="Y3007" t="s">
        <v>85</v>
      </c>
      <c r="Z3007">
        <f>HYPERLINK("https://hotelmonitor-cachepage.eclerx.com/savepage/tk_15439117107880955_sr_2152.html","info")</f>
        <v/>
      </c>
      <c r="AA3007" t="n">
        <v>19618</v>
      </c>
      <c r="AB3007" t="s"/>
      <c r="AC3007" t="s"/>
      <c r="AD3007" t="s">
        <v>86</v>
      </c>
      <c r="AE3007" t="s"/>
      <c r="AF3007" t="s"/>
      <c r="AG3007" t="s"/>
      <c r="AH3007" t="s"/>
      <c r="AI3007" t="s"/>
      <c r="AJ3007" t="s"/>
      <c r="AK3007" t="s">
        <v>87</v>
      </c>
      <c r="AL3007" t="s"/>
      <c r="AM3007" t="s"/>
      <c r="AN3007" t="s">
        <v>87</v>
      </c>
      <c r="AO3007" t="s"/>
      <c r="AP3007" t="n">
        <v>103</v>
      </c>
      <c r="AQ3007" t="s">
        <v>88</v>
      </c>
      <c r="AR3007" t="s">
        <v>103</v>
      </c>
      <c r="AS3007" t="s"/>
      <c r="AT3007" t="s">
        <v>90</v>
      </c>
      <c r="AU3007" t="s"/>
      <c r="AV3007" t="s"/>
      <c r="AW3007" t="s"/>
      <c r="AX3007" t="s"/>
      <c r="AY3007" t="n">
        <v>2311946</v>
      </c>
      <c r="AZ3007" t="s">
        <v>557</v>
      </c>
      <c r="BA3007" t="s"/>
      <c r="BB3007" t="n">
        <v>28229</v>
      </c>
      <c r="BC3007" t="n">
        <v>9.9590286612511</v>
      </c>
      <c r="BD3007" t="n">
        <v>53.560086526868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92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554</v>
      </c>
      <c r="F3008" t="n">
        <v>580927</v>
      </c>
      <c r="G3008" t="s">
        <v>74</v>
      </c>
      <c r="H3008" t="s">
        <v>75</v>
      </c>
      <c r="I3008" t="s"/>
      <c r="J3008" t="s">
        <v>74</v>
      </c>
      <c r="K3008" t="n">
        <v>125</v>
      </c>
      <c r="L3008" t="s">
        <v>76</v>
      </c>
      <c r="M3008" t="s"/>
      <c r="N3008" t="s">
        <v>77</v>
      </c>
      <c r="O3008" t="s">
        <v>78</v>
      </c>
      <c r="P3008" t="s">
        <v>555</v>
      </c>
      <c r="Q3008" t="s"/>
      <c r="R3008" t="s">
        <v>80</v>
      </c>
      <c r="S3008" t="s">
        <v>271</v>
      </c>
      <c r="T3008" t="s">
        <v>82</v>
      </c>
      <c r="U3008" t="s"/>
      <c r="V3008" t="s">
        <v>83</v>
      </c>
      <c r="W3008" t="s">
        <v>84</v>
      </c>
      <c r="X3008" t="s"/>
      <c r="Y3008" t="s">
        <v>85</v>
      </c>
      <c r="Z3008">
        <f>HYPERLINK("https://hotelmonitor-cachepage.eclerx.com/savepage/tk_15439117107880955_sr_2152.html","info")</f>
        <v/>
      </c>
      <c r="AA3008" t="n">
        <v>19618</v>
      </c>
      <c r="AB3008" t="s"/>
      <c r="AC3008" t="s"/>
      <c r="AD3008" t="s">
        <v>86</v>
      </c>
      <c r="AE3008" t="s"/>
      <c r="AF3008" t="s"/>
      <c r="AG3008" t="s"/>
      <c r="AH3008" t="s"/>
      <c r="AI3008" t="s"/>
      <c r="AJ3008" t="s"/>
      <c r="AK3008" t="s">
        <v>87</v>
      </c>
      <c r="AL3008" t="s"/>
      <c r="AM3008" t="s"/>
      <c r="AN3008" t="s">
        <v>87</v>
      </c>
      <c r="AO3008" t="s"/>
      <c r="AP3008" t="n">
        <v>103</v>
      </c>
      <c r="AQ3008" t="s">
        <v>88</v>
      </c>
      <c r="AR3008" t="s">
        <v>119</v>
      </c>
      <c r="AS3008" t="s"/>
      <c r="AT3008" t="s">
        <v>90</v>
      </c>
      <c r="AU3008" t="s"/>
      <c r="AV3008" t="s"/>
      <c r="AW3008" t="s"/>
      <c r="AX3008" t="s"/>
      <c r="AY3008" t="n">
        <v>2311946</v>
      </c>
      <c r="AZ3008" t="s">
        <v>557</v>
      </c>
      <c r="BA3008" t="s"/>
      <c r="BB3008" t="n">
        <v>28229</v>
      </c>
      <c r="BC3008" t="n">
        <v>9.9590286612511</v>
      </c>
      <c r="BD3008" t="n">
        <v>53.560086526868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92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554</v>
      </c>
      <c r="F3009" t="n">
        <v>580927</v>
      </c>
      <c r="G3009" t="s">
        <v>74</v>
      </c>
      <c r="H3009" t="s">
        <v>75</v>
      </c>
      <c r="I3009" t="s"/>
      <c r="J3009" t="s">
        <v>74</v>
      </c>
      <c r="K3009" t="n">
        <v>126</v>
      </c>
      <c r="L3009" t="s">
        <v>76</v>
      </c>
      <c r="M3009" t="s"/>
      <c r="N3009" t="s">
        <v>77</v>
      </c>
      <c r="O3009" t="s">
        <v>78</v>
      </c>
      <c r="P3009" t="s">
        <v>555</v>
      </c>
      <c r="Q3009" t="s"/>
      <c r="R3009" t="s">
        <v>80</v>
      </c>
      <c r="S3009" t="s">
        <v>289</v>
      </c>
      <c r="T3009" t="s">
        <v>82</v>
      </c>
      <c r="U3009" t="s"/>
      <c r="V3009" t="s">
        <v>83</v>
      </c>
      <c r="W3009" t="s">
        <v>84</v>
      </c>
      <c r="X3009" t="s"/>
      <c r="Y3009" t="s">
        <v>85</v>
      </c>
      <c r="Z3009">
        <f>HYPERLINK("https://hotelmonitor-cachepage.eclerx.com/savepage/tk_15439117107880955_sr_2152.html","info")</f>
        <v/>
      </c>
      <c r="AA3009" t="n">
        <v>19618</v>
      </c>
      <c r="AB3009" t="s"/>
      <c r="AC3009" t="s"/>
      <c r="AD3009" t="s">
        <v>86</v>
      </c>
      <c r="AE3009" t="s"/>
      <c r="AF3009" t="s"/>
      <c r="AG3009" t="s"/>
      <c r="AH3009" t="s"/>
      <c r="AI3009" t="s"/>
      <c r="AJ3009" t="s"/>
      <c r="AK3009" t="s">
        <v>87</v>
      </c>
      <c r="AL3009" t="s"/>
      <c r="AM3009" t="s"/>
      <c r="AN3009" t="s">
        <v>87</v>
      </c>
      <c r="AO3009" t="s"/>
      <c r="AP3009" t="n">
        <v>103</v>
      </c>
      <c r="AQ3009" t="s">
        <v>88</v>
      </c>
      <c r="AR3009" t="s">
        <v>121</v>
      </c>
      <c r="AS3009" t="s"/>
      <c r="AT3009" t="s">
        <v>90</v>
      </c>
      <c r="AU3009" t="s"/>
      <c r="AV3009" t="s"/>
      <c r="AW3009" t="s"/>
      <c r="AX3009" t="s"/>
      <c r="AY3009" t="n">
        <v>2311946</v>
      </c>
      <c r="AZ3009" t="s">
        <v>557</v>
      </c>
      <c r="BA3009" t="s"/>
      <c r="BB3009" t="n">
        <v>28229</v>
      </c>
      <c r="BC3009" t="n">
        <v>9.9590286612511</v>
      </c>
      <c r="BD3009" t="n">
        <v>53.560086526868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92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554</v>
      </c>
      <c r="F3010" t="n">
        <v>580927</v>
      </c>
      <c r="G3010" t="s">
        <v>74</v>
      </c>
      <c r="H3010" t="s">
        <v>75</v>
      </c>
      <c r="I3010" t="s"/>
      <c r="J3010" t="s">
        <v>74</v>
      </c>
      <c r="K3010" t="n">
        <v>127</v>
      </c>
      <c r="L3010" t="s">
        <v>76</v>
      </c>
      <c r="M3010" t="s"/>
      <c r="N3010" t="s">
        <v>77</v>
      </c>
      <c r="O3010" t="s">
        <v>78</v>
      </c>
      <c r="P3010" t="s">
        <v>555</v>
      </c>
      <c r="Q3010" t="s"/>
      <c r="R3010" t="s">
        <v>80</v>
      </c>
      <c r="S3010" t="s">
        <v>291</v>
      </c>
      <c r="T3010" t="s">
        <v>82</v>
      </c>
      <c r="U3010" t="s"/>
      <c r="V3010" t="s">
        <v>83</v>
      </c>
      <c r="W3010" t="s">
        <v>84</v>
      </c>
      <c r="X3010" t="s"/>
      <c r="Y3010" t="s">
        <v>85</v>
      </c>
      <c r="Z3010">
        <f>HYPERLINK("https://hotelmonitor-cachepage.eclerx.com/savepage/tk_15439117107880955_sr_2152.html","info")</f>
        <v/>
      </c>
      <c r="AA3010" t="n">
        <v>19618</v>
      </c>
      <c r="AB3010" t="s"/>
      <c r="AC3010" t="s"/>
      <c r="AD3010" t="s">
        <v>86</v>
      </c>
      <c r="AE3010" t="s"/>
      <c r="AF3010" t="s"/>
      <c r="AG3010" t="s"/>
      <c r="AH3010" t="s"/>
      <c r="AI3010" t="s"/>
      <c r="AJ3010" t="s"/>
      <c r="AK3010" t="s">
        <v>87</v>
      </c>
      <c r="AL3010" t="s"/>
      <c r="AM3010" t="s"/>
      <c r="AN3010" t="s">
        <v>87</v>
      </c>
      <c r="AO3010" t="s"/>
      <c r="AP3010" t="n">
        <v>103</v>
      </c>
      <c r="AQ3010" t="s">
        <v>88</v>
      </c>
      <c r="AR3010" t="s">
        <v>124</v>
      </c>
      <c r="AS3010" t="s"/>
      <c r="AT3010" t="s">
        <v>90</v>
      </c>
      <c r="AU3010" t="s"/>
      <c r="AV3010" t="s"/>
      <c r="AW3010" t="s"/>
      <c r="AX3010" t="s"/>
      <c r="AY3010" t="n">
        <v>2311946</v>
      </c>
      <c r="AZ3010" t="s">
        <v>557</v>
      </c>
      <c r="BA3010" t="s"/>
      <c r="BB3010" t="n">
        <v>28229</v>
      </c>
      <c r="BC3010" t="n">
        <v>9.9590286612511</v>
      </c>
      <c r="BD3010" t="n">
        <v>53.560086526868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92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554</v>
      </c>
      <c r="F3011" t="n">
        <v>580927</v>
      </c>
      <c r="G3011" t="s">
        <v>74</v>
      </c>
      <c r="H3011" t="s">
        <v>75</v>
      </c>
      <c r="I3011" t="s"/>
      <c r="J3011" t="s">
        <v>74</v>
      </c>
      <c r="K3011" t="n">
        <v>128</v>
      </c>
      <c r="L3011" t="s">
        <v>76</v>
      </c>
      <c r="M3011" t="s"/>
      <c r="N3011" t="s">
        <v>351</v>
      </c>
      <c r="O3011" t="s">
        <v>78</v>
      </c>
      <c r="P3011" t="s">
        <v>555</v>
      </c>
      <c r="Q3011" t="s"/>
      <c r="R3011" t="s">
        <v>80</v>
      </c>
      <c r="S3011" t="s">
        <v>558</v>
      </c>
      <c r="T3011" t="s">
        <v>82</v>
      </c>
      <c r="U3011" t="s"/>
      <c r="V3011" t="s">
        <v>83</v>
      </c>
      <c r="W3011" t="s">
        <v>84</v>
      </c>
      <c r="X3011" t="s"/>
      <c r="Y3011" t="s">
        <v>85</v>
      </c>
      <c r="Z3011">
        <f>HYPERLINK("https://hotelmonitor-cachepage.eclerx.com/savepage/tk_15439117107880955_sr_2152.html","info")</f>
        <v/>
      </c>
      <c r="AA3011" t="n">
        <v>19618</v>
      </c>
      <c r="AB3011" t="s"/>
      <c r="AC3011" t="s"/>
      <c r="AD3011" t="s">
        <v>86</v>
      </c>
      <c r="AE3011" t="s"/>
      <c r="AF3011" t="s"/>
      <c r="AG3011" t="s"/>
      <c r="AH3011" t="s"/>
      <c r="AI3011" t="s"/>
      <c r="AJ3011" t="s"/>
      <c r="AK3011" t="s">
        <v>87</v>
      </c>
      <c r="AL3011" t="s"/>
      <c r="AM3011" t="s"/>
      <c r="AN3011" t="s">
        <v>87</v>
      </c>
      <c r="AO3011" t="s"/>
      <c r="AP3011" t="n">
        <v>103</v>
      </c>
      <c r="AQ3011" t="s">
        <v>88</v>
      </c>
      <c r="AR3011" t="s">
        <v>110</v>
      </c>
      <c r="AS3011" t="s"/>
      <c r="AT3011" t="s">
        <v>90</v>
      </c>
      <c r="AU3011" t="s"/>
      <c r="AV3011" t="s"/>
      <c r="AW3011" t="s"/>
      <c r="AX3011" t="s"/>
      <c r="AY3011" t="n">
        <v>2311946</v>
      </c>
      <c r="AZ3011" t="s">
        <v>557</v>
      </c>
      <c r="BA3011" t="s"/>
      <c r="BB3011" t="n">
        <v>28229</v>
      </c>
      <c r="BC3011" t="n">
        <v>9.9590286612511</v>
      </c>
      <c r="BD3011" t="n">
        <v>53.560086526868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92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554</v>
      </c>
      <c r="F3012" t="n">
        <v>580927</v>
      </c>
      <c r="G3012" t="s">
        <v>74</v>
      </c>
      <c r="H3012" t="s">
        <v>75</v>
      </c>
      <c r="I3012" t="s"/>
      <c r="J3012" t="s">
        <v>74</v>
      </c>
      <c r="K3012" t="n">
        <v>129</v>
      </c>
      <c r="L3012" t="s">
        <v>76</v>
      </c>
      <c r="M3012" t="s"/>
      <c r="N3012" t="s">
        <v>351</v>
      </c>
      <c r="O3012" t="s">
        <v>78</v>
      </c>
      <c r="P3012" t="s">
        <v>555</v>
      </c>
      <c r="Q3012" t="s"/>
      <c r="R3012" t="s">
        <v>80</v>
      </c>
      <c r="S3012" t="s">
        <v>590</v>
      </c>
      <c r="T3012" t="s">
        <v>82</v>
      </c>
      <c r="U3012" t="s"/>
      <c r="V3012" t="s">
        <v>83</v>
      </c>
      <c r="W3012" t="s">
        <v>84</v>
      </c>
      <c r="X3012" t="s"/>
      <c r="Y3012" t="s">
        <v>85</v>
      </c>
      <c r="Z3012">
        <f>HYPERLINK("https://hotelmonitor-cachepage.eclerx.com/savepage/tk_15439117107880955_sr_2152.html","info")</f>
        <v/>
      </c>
      <c r="AA3012" t="n">
        <v>19618</v>
      </c>
      <c r="AB3012" t="s"/>
      <c r="AC3012" t="s"/>
      <c r="AD3012" t="s">
        <v>86</v>
      </c>
      <c r="AE3012" t="s"/>
      <c r="AF3012" t="s"/>
      <c r="AG3012" t="s"/>
      <c r="AH3012" t="s"/>
      <c r="AI3012" t="s"/>
      <c r="AJ3012" t="s"/>
      <c r="AK3012" t="s">
        <v>87</v>
      </c>
      <c r="AL3012" t="s"/>
      <c r="AM3012" t="s"/>
      <c r="AN3012" t="s">
        <v>87</v>
      </c>
      <c r="AO3012" t="s"/>
      <c r="AP3012" t="n">
        <v>103</v>
      </c>
      <c r="AQ3012" t="s">
        <v>88</v>
      </c>
      <c r="AR3012" t="s">
        <v>116</v>
      </c>
      <c r="AS3012" t="s"/>
      <c r="AT3012" t="s">
        <v>90</v>
      </c>
      <c r="AU3012" t="s"/>
      <c r="AV3012" t="s"/>
      <c r="AW3012" t="s"/>
      <c r="AX3012" t="s"/>
      <c r="AY3012" t="n">
        <v>2311946</v>
      </c>
      <c r="AZ3012" t="s">
        <v>557</v>
      </c>
      <c r="BA3012" t="s"/>
      <c r="BB3012" t="n">
        <v>28229</v>
      </c>
      <c r="BC3012" t="n">
        <v>9.9590286612511</v>
      </c>
      <c r="BD3012" t="n">
        <v>53.560086526868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92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554</v>
      </c>
      <c r="F3013" t="n">
        <v>580927</v>
      </c>
      <c r="G3013" t="s">
        <v>74</v>
      </c>
      <c r="H3013" t="s">
        <v>75</v>
      </c>
      <c r="I3013" t="s"/>
      <c r="J3013" t="s">
        <v>74</v>
      </c>
      <c r="K3013" t="n">
        <v>129</v>
      </c>
      <c r="L3013" t="s">
        <v>76</v>
      </c>
      <c r="M3013" t="s"/>
      <c r="N3013" t="s">
        <v>122</v>
      </c>
      <c r="O3013" t="s">
        <v>78</v>
      </c>
      <c r="P3013" t="s">
        <v>555</v>
      </c>
      <c r="Q3013" t="s"/>
      <c r="R3013" t="s">
        <v>80</v>
      </c>
      <c r="S3013" t="s">
        <v>590</v>
      </c>
      <c r="T3013" t="s">
        <v>82</v>
      </c>
      <c r="U3013" t="s"/>
      <c r="V3013" t="s">
        <v>83</v>
      </c>
      <c r="W3013" t="s">
        <v>84</v>
      </c>
      <c r="X3013" t="s"/>
      <c r="Y3013" t="s">
        <v>85</v>
      </c>
      <c r="Z3013">
        <f>HYPERLINK("https://hotelmonitor-cachepage.eclerx.com/savepage/tk_15439117107880955_sr_2152.html","info")</f>
        <v/>
      </c>
      <c r="AA3013" t="n">
        <v>19618</v>
      </c>
      <c r="AB3013" t="s"/>
      <c r="AC3013" t="s"/>
      <c r="AD3013" t="s">
        <v>86</v>
      </c>
      <c r="AE3013" t="s"/>
      <c r="AF3013" t="s"/>
      <c r="AG3013" t="s"/>
      <c r="AH3013" t="s"/>
      <c r="AI3013" t="s"/>
      <c r="AJ3013" t="s"/>
      <c r="AK3013" t="s">
        <v>87</v>
      </c>
      <c r="AL3013" t="s"/>
      <c r="AM3013" t="s"/>
      <c r="AN3013" t="s">
        <v>87</v>
      </c>
      <c r="AO3013" t="s"/>
      <c r="AP3013" t="n">
        <v>103</v>
      </c>
      <c r="AQ3013" t="s">
        <v>88</v>
      </c>
      <c r="AR3013" t="s">
        <v>103</v>
      </c>
      <c r="AS3013" t="s"/>
      <c r="AT3013" t="s">
        <v>90</v>
      </c>
      <c r="AU3013" t="s"/>
      <c r="AV3013" t="s"/>
      <c r="AW3013" t="s"/>
      <c r="AX3013" t="s"/>
      <c r="AY3013" t="n">
        <v>2311946</v>
      </c>
      <c r="AZ3013" t="s">
        <v>557</v>
      </c>
      <c r="BA3013" t="s"/>
      <c r="BB3013" t="n">
        <v>28229</v>
      </c>
      <c r="BC3013" t="n">
        <v>9.9590286612511</v>
      </c>
      <c r="BD3013" t="n">
        <v>53.560086526868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92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554</v>
      </c>
      <c r="F3014" t="n">
        <v>580927</v>
      </c>
      <c r="G3014" t="s">
        <v>74</v>
      </c>
      <c r="H3014" t="s">
        <v>75</v>
      </c>
      <c r="I3014" t="s"/>
      <c r="J3014" t="s">
        <v>74</v>
      </c>
      <c r="K3014" t="n">
        <v>130</v>
      </c>
      <c r="L3014" t="s">
        <v>76</v>
      </c>
      <c r="M3014" t="s"/>
      <c r="N3014" t="s">
        <v>77</v>
      </c>
      <c r="O3014" t="s">
        <v>78</v>
      </c>
      <c r="P3014" t="s">
        <v>555</v>
      </c>
      <c r="Q3014" t="s"/>
      <c r="R3014" t="s">
        <v>80</v>
      </c>
      <c r="S3014" t="s">
        <v>292</v>
      </c>
      <c r="T3014" t="s">
        <v>82</v>
      </c>
      <c r="U3014" t="s"/>
      <c r="V3014" t="s">
        <v>83</v>
      </c>
      <c r="W3014" t="s">
        <v>84</v>
      </c>
      <c r="X3014" t="s"/>
      <c r="Y3014" t="s">
        <v>85</v>
      </c>
      <c r="Z3014">
        <f>HYPERLINK("https://hotelmonitor-cachepage.eclerx.com/savepage/tk_15439117107880955_sr_2152.html","info")</f>
        <v/>
      </c>
      <c r="AA3014" t="n">
        <v>19618</v>
      </c>
      <c r="AB3014" t="s"/>
      <c r="AC3014" t="s"/>
      <c r="AD3014" t="s">
        <v>86</v>
      </c>
      <c r="AE3014" t="s"/>
      <c r="AF3014" t="s"/>
      <c r="AG3014" t="s"/>
      <c r="AH3014" t="s"/>
      <c r="AI3014" t="s"/>
      <c r="AJ3014" t="s"/>
      <c r="AK3014" t="s">
        <v>87</v>
      </c>
      <c r="AL3014" t="s"/>
      <c r="AM3014" t="s"/>
      <c r="AN3014" t="s">
        <v>87</v>
      </c>
      <c r="AO3014" t="s"/>
      <c r="AP3014" t="n">
        <v>103</v>
      </c>
      <c r="AQ3014" t="s">
        <v>88</v>
      </c>
      <c r="AR3014" t="s">
        <v>89</v>
      </c>
      <c r="AS3014" t="s"/>
      <c r="AT3014" t="s">
        <v>90</v>
      </c>
      <c r="AU3014" t="s"/>
      <c r="AV3014" t="s"/>
      <c r="AW3014" t="s"/>
      <c r="AX3014" t="s"/>
      <c r="AY3014" t="n">
        <v>2311946</v>
      </c>
      <c r="AZ3014" t="s">
        <v>557</v>
      </c>
      <c r="BA3014" t="s"/>
      <c r="BB3014" t="n">
        <v>28229</v>
      </c>
      <c r="BC3014" t="n">
        <v>9.9590286612511</v>
      </c>
      <c r="BD3014" t="n">
        <v>53.560086526868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92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554</v>
      </c>
      <c r="F3015" t="n">
        <v>580927</v>
      </c>
      <c r="G3015" t="s">
        <v>74</v>
      </c>
      <c r="H3015" t="s">
        <v>75</v>
      </c>
      <c r="I3015" t="s"/>
      <c r="J3015" t="s">
        <v>74</v>
      </c>
      <c r="K3015" t="n">
        <v>137</v>
      </c>
      <c r="L3015" t="s">
        <v>76</v>
      </c>
      <c r="M3015" t="s"/>
      <c r="N3015" t="s">
        <v>77</v>
      </c>
      <c r="O3015" t="s">
        <v>78</v>
      </c>
      <c r="P3015" t="s">
        <v>555</v>
      </c>
      <c r="Q3015" t="s"/>
      <c r="R3015" t="s">
        <v>80</v>
      </c>
      <c r="S3015" t="s">
        <v>495</v>
      </c>
      <c r="T3015" t="s">
        <v>82</v>
      </c>
      <c r="U3015" t="s"/>
      <c r="V3015" t="s">
        <v>83</v>
      </c>
      <c r="W3015" t="s">
        <v>84</v>
      </c>
      <c r="X3015" t="s"/>
      <c r="Y3015" t="s">
        <v>85</v>
      </c>
      <c r="Z3015">
        <f>HYPERLINK("https://hotelmonitor-cachepage.eclerx.com/savepage/tk_15439117107880955_sr_2152.html","info")</f>
        <v/>
      </c>
      <c r="AA3015" t="n">
        <v>19618</v>
      </c>
      <c r="AB3015" t="s"/>
      <c r="AC3015" t="s"/>
      <c r="AD3015" t="s">
        <v>86</v>
      </c>
      <c r="AE3015" t="s"/>
      <c r="AF3015" t="s"/>
      <c r="AG3015" t="s"/>
      <c r="AH3015" t="s"/>
      <c r="AI3015" t="s"/>
      <c r="AJ3015" t="s"/>
      <c r="AK3015" t="s">
        <v>87</v>
      </c>
      <c r="AL3015" t="s"/>
      <c r="AM3015" t="s"/>
      <c r="AN3015" t="s">
        <v>87</v>
      </c>
      <c r="AO3015" t="s"/>
      <c r="AP3015" t="n">
        <v>103</v>
      </c>
      <c r="AQ3015" t="s">
        <v>88</v>
      </c>
      <c r="AR3015" t="s">
        <v>126</v>
      </c>
      <c r="AS3015" t="s"/>
      <c r="AT3015" t="s">
        <v>90</v>
      </c>
      <c r="AU3015" t="s"/>
      <c r="AV3015" t="s"/>
      <c r="AW3015" t="s"/>
      <c r="AX3015" t="s"/>
      <c r="AY3015" t="n">
        <v>2311946</v>
      </c>
      <c r="AZ3015" t="s">
        <v>557</v>
      </c>
      <c r="BA3015" t="s"/>
      <c r="BB3015" t="n">
        <v>28229</v>
      </c>
      <c r="BC3015" t="n">
        <v>9.9590286612511</v>
      </c>
      <c r="BD3015" t="n">
        <v>53.560086526868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92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554</v>
      </c>
      <c r="F3016" t="n">
        <v>580927</v>
      </c>
      <c r="G3016" t="s">
        <v>74</v>
      </c>
      <c r="H3016" t="s">
        <v>75</v>
      </c>
      <c r="I3016" t="s"/>
      <c r="J3016" t="s">
        <v>74</v>
      </c>
      <c r="K3016" t="n">
        <v>249</v>
      </c>
      <c r="L3016" t="s">
        <v>76</v>
      </c>
      <c r="M3016" t="s"/>
      <c r="N3016" t="s">
        <v>77</v>
      </c>
      <c r="O3016" t="s">
        <v>78</v>
      </c>
      <c r="P3016" t="s">
        <v>555</v>
      </c>
      <c r="Q3016" t="s"/>
      <c r="R3016" t="s">
        <v>80</v>
      </c>
      <c r="S3016" t="s">
        <v>397</v>
      </c>
      <c r="T3016" t="s">
        <v>82</v>
      </c>
      <c r="U3016" t="s"/>
      <c r="V3016" t="s">
        <v>83</v>
      </c>
      <c r="W3016" t="s">
        <v>84</v>
      </c>
      <c r="X3016" t="s"/>
      <c r="Y3016" t="s">
        <v>85</v>
      </c>
      <c r="Z3016">
        <f>HYPERLINK("https://hotelmonitor-cachepage.eclerx.com/savepage/tk_15439117107880955_sr_2152.html","info")</f>
        <v/>
      </c>
      <c r="AA3016" t="n">
        <v>19618</v>
      </c>
      <c r="AB3016" t="s"/>
      <c r="AC3016" t="s"/>
      <c r="AD3016" t="s">
        <v>86</v>
      </c>
      <c r="AE3016" t="s"/>
      <c r="AF3016" t="s"/>
      <c r="AG3016" t="s"/>
      <c r="AH3016" t="s"/>
      <c r="AI3016" t="s"/>
      <c r="AJ3016" t="s"/>
      <c r="AK3016" t="s">
        <v>87</v>
      </c>
      <c r="AL3016" t="s"/>
      <c r="AM3016" t="s"/>
      <c r="AN3016" t="s">
        <v>87</v>
      </c>
      <c r="AO3016" t="s"/>
      <c r="AP3016" t="n">
        <v>103</v>
      </c>
      <c r="AQ3016" t="s">
        <v>88</v>
      </c>
      <c r="AR3016" t="s">
        <v>156</v>
      </c>
      <c r="AS3016" t="s"/>
      <c r="AT3016" t="s">
        <v>90</v>
      </c>
      <c r="AU3016" t="s"/>
      <c r="AV3016" t="s"/>
      <c r="AW3016" t="s"/>
      <c r="AX3016" t="s"/>
      <c r="AY3016" t="n">
        <v>2311946</v>
      </c>
      <c r="AZ3016" t="s">
        <v>557</v>
      </c>
      <c r="BA3016" t="s"/>
      <c r="BB3016" t="n">
        <v>28229</v>
      </c>
      <c r="BC3016" t="n">
        <v>9.9590286612511</v>
      </c>
      <c r="BD3016" t="n">
        <v>53.560086526868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92</v>
      </c>
    </row>
    <row r="3017" spans="1:70">
      <c r="A3017" t="s">
        <v>97</v>
      </c>
      <c r="B3017" t="s">
        <v>71</v>
      </c>
      <c r="C3017" t="s">
        <v>98</v>
      </c>
      <c r="D3017" t="n">
        <v>2</v>
      </c>
      <c r="E3017" t="s">
        <v>732</v>
      </c>
      <c r="F3017" t="n">
        <v>-1</v>
      </c>
      <c r="G3017" t="s">
        <v>74</v>
      </c>
      <c r="H3017" t="s">
        <v>75</v>
      </c>
      <c r="I3017" t="s"/>
      <c r="J3017" t="s">
        <v>74</v>
      </c>
      <c r="K3017" t="n">
        <v>152</v>
      </c>
      <c r="L3017" t="s">
        <v>76</v>
      </c>
      <c r="M3017" t="s"/>
      <c r="N3017" t="s">
        <v>257</v>
      </c>
      <c r="O3017" t="s">
        <v>78</v>
      </c>
      <c r="P3017" t="s">
        <v>732</v>
      </c>
      <c r="Q3017" t="s"/>
      <c r="R3017" t="s">
        <v>733</v>
      </c>
      <c r="S3017" t="s">
        <v>487</v>
      </c>
      <c r="T3017" t="s">
        <v>82</v>
      </c>
      <c r="U3017" t="s"/>
      <c r="V3017" t="s">
        <v>83</v>
      </c>
      <c r="W3017" t="s">
        <v>84</v>
      </c>
      <c r="X3017" t="s"/>
      <c r="Y3017" t="s">
        <v>85</v>
      </c>
      <c r="Z3017">
        <f>HYPERLINK("https://hotelmonitor-cachepage.eclerx.com/savepage/tk_15439014257313066_sr_2151.html","info")</f>
        <v/>
      </c>
      <c r="AA3017" t="n">
        <v>-2311834</v>
      </c>
      <c r="AB3017" t="s"/>
      <c r="AC3017" t="s"/>
      <c r="AD3017" t="s">
        <v>86</v>
      </c>
      <c r="AE3017" t="s"/>
      <c r="AF3017" t="s"/>
      <c r="AG3017" t="s"/>
      <c r="AH3017" t="s"/>
      <c r="AI3017" t="s"/>
      <c r="AJ3017" t="s"/>
      <c r="AK3017" t="s">
        <v>87</v>
      </c>
      <c r="AL3017" t="s"/>
      <c r="AM3017" t="s"/>
      <c r="AN3017" t="s">
        <v>87</v>
      </c>
      <c r="AO3017" t="s"/>
      <c r="AP3017" t="n">
        <v>4</v>
      </c>
      <c r="AQ3017" t="s">
        <v>88</v>
      </c>
      <c r="AR3017" t="s">
        <v>116</v>
      </c>
      <c r="AS3017" t="s"/>
      <c r="AT3017" t="s">
        <v>90</v>
      </c>
      <c r="AU3017" t="s"/>
      <c r="AV3017" t="s"/>
      <c r="AW3017" t="s"/>
      <c r="AX3017" t="s"/>
      <c r="AY3017" t="n">
        <v>2311834</v>
      </c>
      <c r="AZ3017" t="s">
        <v>734</v>
      </c>
      <c r="BA3017" t="s"/>
      <c r="BB3017" t="n">
        <v>96935</v>
      </c>
      <c r="BC3017" t="n">
        <v>9.9679284318771</v>
      </c>
      <c r="BD3017" t="n">
        <v>53.549597502855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92</v>
      </c>
    </row>
    <row r="3018" spans="1:70">
      <c r="A3018" t="s">
        <v>97</v>
      </c>
      <c r="B3018" t="s">
        <v>71</v>
      </c>
      <c r="C3018" t="s">
        <v>98</v>
      </c>
      <c r="D3018" t="n">
        <v>2</v>
      </c>
      <c r="E3018" t="s">
        <v>732</v>
      </c>
      <c r="F3018" t="n">
        <v>-1</v>
      </c>
      <c r="G3018" t="s">
        <v>74</v>
      </c>
      <c r="H3018" t="s">
        <v>75</v>
      </c>
      <c r="I3018" t="s"/>
      <c r="J3018" t="s">
        <v>74</v>
      </c>
      <c r="K3018" t="n">
        <v>158</v>
      </c>
      <c r="L3018" t="s">
        <v>76</v>
      </c>
      <c r="M3018" t="s"/>
      <c r="N3018" t="s">
        <v>735</v>
      </c>
      <c r="O3018" t="s">
        <v>78</v>
      </c>
      <c r="P3018" t="s">
        <v>732</v>
      </c>
      <c r="Q3018" t="s"/>
      <c r="R3018" t="s">
        <v>733</v>
      </c>
      <c r="S3018" t="s">
        <v>459</v>
      </c>
      <c r="T3018" t="s">
        <v>82</v>
      </c>
      <c r="U3018" t="s"/>
      <c r="V3018" t="s">
        <v>83</v>
      </c>
      <c r="W3018" t="s">
        <v>84</v>
      </c>
      <c r="X3018" t="s"/>
      <c r="Y3018" t="s">
        <v>85</v>
      </c>
      <c r="Z3018">
        <f>HYPERLINK("https://hotelmonitor-cachepage.eclerx.com/savepage/tk_15439014257313066_sr_2151.html","info")</f>
        <v/>
      </c>
      <c r="AA3018" t="n">
        <v>-2311834</v>
      </c>
      <c r="AB3018" t="s"/>
      <c r="AC3018" t="s"/>
      <c r="AD3018" t="s">
        <v>86</v>
      </c>
      <c r="AE3018" t="s"/>
      <c r="AF3018" t="s"/>
      <c r="AG3018" t="s"/>
      <c r="AH3018" t="s"/>
      <c r="AI3018" t="s"/>
      <c r="AJ3018" t="s"/>
      <c r="AK3018" t="s">
        <v>87</v>
      </c>
      <c r="AL3018" t="s"/>
      <c r="AM3018" t="s"/>
      <c r="AN3018" t="s">
        <v>87</v>
      </c>
      <c r="AO3018" t="s"/>
      <c r="AP3018" t="n">
        <v>4</v>
      </c>
      <c r="AQ3018" t="s">
        <v>88</v>
      </c>
      <c r="AR3018" t="s">
        <v>119</v>
      </c>
      <c r="AS3018" t="s"/>
      <c r="AT3018" t="s">
        <v>90</v>
      </c>
      <c r="AU3018" t="s"/>
      <c r="AV3018" t="s"/>
      <c r="AW3018" t="s"/>
      <c r="AX3018" t="s"/>
      <c r="AY3018" t="n">
        <v>2311834</v>
      </c>
      <c r="AZ3018" t="s">
        <v>734</v>
      </c>
      <c r="BA3018" t="s"/>
      <c r="BB3018" t="n">
        <v>96935</v>
      </c>
      <c r="BC3018" t="n">
        <v>9.9679284318771</v>
      </c>
      <c r="BD3018" t="n">
        <v>53.549597502855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92</v>
      </c>
    </row>
    <row r="3019" spans="1:70">
      <c r="A3019" t="s">
        <v>97</v>
      </c>
      <c r="B3019" t="s">
        <v>71</v>
      </c>
      <c r="C3019" t="s">
        <v>98</v>
      </c>
      <c r="D3019" t="n">
        <v>2</v>
      </c>
      <c r="E3019" t="s">
        <v>732</v>
      </c>
      <c r="F3019" t="n">
        <v>-1</v>
      </c>
      <c r="G3019" t="s">
        <v>74</v>
      </c>
      <c r="H3019" t="s">
        <v>75</v>
      </c>
      <c r="I3019" t="s"/>
      <c r="J3019" t="s">
        <v>74</v>
      </c>
      <c r="K3019" t="n">
        <v>158</v>
      </c>
      <c r="L3019" t="s">
        <v>76</v>
      </c>
      <c r="M3019" t="s"/>
      <c r="N3019" t="s">
        <v>735</v>
      </c>
      <c r="O3019" t="s">
        <v>78</v>
      </c>
      <c r="P3019" t="s">
        <v>732</v>
      </c>
      <c r="Q3019" t="s"/>
      <c r="R3019" t="s">
        <v>733</v>
      </c>
      <c r="S3019" t="s">
        <v>459</v>
      </c>
      <c r="T3019" t="s">
        <v>82</v>
      </c>
      <c r="U3019" t="s"/>
      <c r="V3019" t="s">
        <v>83</v>
      </c>
      <c r="W3019" t="s">
        <v>84</v>
      </c>
      <c r="X3019" t="s"/>
      <c r="Y3019" t="s">
        <v>85</v>
      </c>
      <c r="Z3019">
        <f>HYPERLINK("https://hotelmonitor-cachepage.eclerx.com/savepage/tk_15439014257313066_sr_2151.html","info")</f>
        <v/>
      </c>
      <c r="AA3019" t="n">
        <v>-2311834</v>
      </c>
      <c r="AB3019" t="s"/>
      <c r="AC3019" t="s"/>
      <c r="AD3019" t="s">
        <v>86</v>
      </c>
      <c r="AE3019" t="s"/>
      <c r="AF3019" t="s"/>
      <c r="AG3019" t="s"/>
      <c r="AH3019" t="s"/>
      <c r="AI3019" t="s"/>
      <c r="AJ3019" t="s"/>
      <c r="AK3019" t="s">
        <v>87</v>
      </c>
      <c r="AL3019" t="s"/>
      <c r="AM3019" t="s"/>
      <c r="AN3019" t="s">
        <v>87</v>
      </c>
      <c r="AO3019" t="s"/>
      <c r="AP3019" t="n">
        <v>4</v>
      </c>
      <c r="AQ3019" t="s">
        <v>88</v>
      </c>
      <c r="AR3019" t="s">
        <v>140</v>
      </c>
      <c r="AS3019" t="s"/>
      <c r="AT3019" t="s">
        <v>90</v>
      </c>
      <c r="AU3019" t="s"/>
      <c r="AV3019" t="s"/>
      <c r="AW3019" t="s"/>
      <c r="AX3019" t="s"/>
      <c r="AY3019" t="n">
        <v>2311834</v>
      </c>
      <c r="AZ3019" t="s">
        <v>734</v>
      </c>
      <c r="BA3019" t="s"/>
      <c r="BB3019" t="n">
        <v>96935</v>
      </c>
      <c r="BC3019" t="n">
        <v>9.9679284318771</v>
      </c>
      <c r="BD3019" t="n">
        <v>53.549597502855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92</v>
      </c>
    </row>
    <row r="3020" spans="1:70">
      <c r="A3020" t="s">
        <v>97</v>
      </c>
      <c r="B3020" t="s">
        <v>71</v>
      </c>
      <c r="C3020" t="s">
        <v>98</v>
      </c>
      <c r="D3020" t="n">
        <v>2</v>
      </c>
      <c r="E3020" t="s">
        <v>732</v>
      </c>
      <c r="F3020" t="n">
        <v>-1</v>
      </c>
      <c r="G3020" t="s">
        <v>74</v>
      </c>
      <c r="H3020" t="s">
        <v>75</v>
      </c>
      <c r="I3020" t="s"/>
      <c r="J3020" t="s">
        <v>74</v>
      </c>
      <c r="K3020" t="n">
        <v>158</v>
      </c>
      <c r="L3020" t="s">
        <v>76</v>
      </c>
      <c r="M3020" t="s"/>
      <c r="N3020" t="s">
        <v>736</v>
      </c>
      <c r="O3020" t="s">
        <v>78</v>
      </c>
      <c r="P3020" t="s">
        <v>732</v>
      </c>
      <c r="Q3020" t="s"/>
      <c r="R3020" t="s">
        <v>733</v>
      </c>
      <c r="S3020" t="s">
        <v>459</v>
      </c>
      <c r="T3020" t="s">
        <v>82</v>
      </c>
      <c r="U3020" t="s"/>
      <c r="V3020" t="s">
        <v>83</v>
      </c>
      <c r="W3020" t="s">
        <v>84</v>
      </c>
      <c r="X3020" t="s"/>
      <c r="Y3020" t="s">
        <v>85</v>
      </c>
      <c r="Z3020">
        <f>HYPERLINK("https://hotelmonitor-cachepage.eclerx.com/savepage/tk_15439014257313066_sr_2151.html","info")</f>
        <v/>
      </c>
      <c r="AA3020" t="n">
        <v>-2311834</v>
      </c>
      <c r="AB3020" t="s"/>
      <c r="AC3020" t="s"/>
      <c r="AD3020" t="s">
        <v>86</v>
      </c>
      <c r="AE3020" t="s"/>
      <c r="AF3020" t="s"/>
      <c r="AG3020" t="s"/>
      <c r="AH3020" t="s"/>
      <c r="AI3020" t="s"/>
      <c r="AJ3020" t="s"/>
      <c r="AK3020" t="s">
        <v>87</v>
      </c>
      <c r="AL3020" t="s"/>
      <c r="AM3020" t="s"/>
      <c r="AN3020" t="s">
        <v>87</v>
      </c>
      <c r="AO3020" t="s"/>
      <c r="AP3020" t="n">
        <v>4</v>
      </c>
      <c r="AQ3020" t="s">
        <v>88</v>
      </c>
      <c r="AR3020" t="s">
        <v>89</v>
      </c>
      <c r="AS3020" t="s"/>
      <c r="AT3020" t="s">
        <v>90</v>
      </c>
      <c r="AU3020" t="s"/>
      <c r="AV3020" t="s"/>
      <c r="AW3020" t="s"/>
      <c r="AX3020" t="s"/>
      <c r="AY3020" t="n">
        <v>2311834</v>
      </c>
      <c r="AZ3020" t="s">
        <v>734</v>
      </c>
      <c r="BA3020" t="s"/>
      <c r="BB3020" t="n">
        <v>96935</v>
      </c>
      <c r="BC3020" t="n">
        <v>9.9679284318771</v>
      </c>
      <c r="BD3020" t="n">
        <v>53.549597502855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92</v>
      </c>
    </row>
    <row r="3021" spans="1:70">
      <c r="A3021" t="s">
        <v>97</v>
      </c>
      <c r="B3021" t="s">
        <v>71</v>
      </c>
      <c r="C3021" t="s">
        <v>98</v>
      </c>
      <c r="D3021" t="n">
        <v>2</v>
      </c>
      <c r="E3021" t="s">
        <v>677</v>
      </c>
      <c r="F3021" t="n">
        <v>2028110</v>
      </c>
      <c r="G3021" t="s">
        <v>74</v>
      </c>
      <c r="H3021" t="s">
        <v>75</v>
      </c>
      <c r="I3021" t="s"/>
      <c r="J3021" t="s">
        <v>74</v>
      </c>
      <c r="K3021" t="n">
        <v>148</v>
      </c>
      <c r="L3021" t="s">
        <v>76</v>
      </c>
      <c r="M3021" t="s"/>
      <c r="N3021" t="s">
        <v>680</v>
      </c>
      <c r="O3021" t="s">
        <v>78</v>
      </c>
      <c r="P3021" t="s">
        <v>678</v>
      </c>
      <c r="Q3021" t="s"/>
      <c r="R3021" t="s">
        <v>80</v>
      </c>
      <c r="S3021" t="s">
        <v>485</v>
      </c>
      <c r="T3021" t="s">
        <v>82</v>
      </c>
      <c r="U3021" t="s"/>
      <c r="V3021" t="s">
        <v>83</v>
      </c>
      <c r="W3021" t="s">
        <v>84</v>
      </c>
      <c r="X3021" t="s"/>
      <c r="Y3021" t="s">
        <v>85</v>
      </c>
      <c r="Z3021">
        <f>HYPERLINK("https://hotelmonitor-cachepage.eclerx.com/savepage/tk_15439016436058235_sr_2151.html","info")</f>
        <v/>
      </c>
      <c r="AA3021" t="n">
        <v>211095</v>
      </c>
      <c r="AB3021" t="s"/>
      <c r="AC3021" t="s"/>
      <c r="AD3021" t="s">
        <v>86</v>
      </c>
      <c r="AE3021" t="s"/>
      <c r="AF3021" t="s"/>
      <c r="AG3021" t="s"/>
      <c r="AH3021" t="s"/>
      <c r="AI3021" t="s"/>
      <c r="AJ3021" t="s"/>
      <c r="AK3021" t="s">
        <v>87</v>
      </c>
      <c r="AL3021" t="s"/>
      <c r="AM3021" t="s"/>
      <c r="AN3021" t="s">
        <v>87</v>
      </c>
      <c r="AO3021" t="s"/>
      <c r="AP3021" t="n">
        <v>72</v>
      </c>
      <c r="AQ3021" t="s">
        <v>88</v>
      </c>
      <c r="AR3021" t="s">
        <v>107</v>
      </c>
      <c r="AS3021" t="s"/>
      <c r="AT3021" t="s">
        <v>90</v>
      </c>
      <c r="AU3021" t="s"/>
      <c r="AV3021" t="s"/>
      <c r="AW3021" t="s"/>
      <c r="AX3021" t="s"/>
      <c r="AY3021" t="n">
        <v>2318632</v>
      </c>
      <c r="AZ3021" t="s">
        <v>679</v>
      </c>
      <c r="BA3021" t="s"/>
      <c r="BB3021" t="n">
        <v>28919</v>
      </c>
      <c r="BC3021" t="n">
        <v>10.009362995624</v>
      </c>
      <c r="BD3021" t="n">
        <v>53.555706656493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92</v>
      </c>
    </row>
    <row r="3022" spans="1:70">
      <c r="A3022" t="s">
        <v>97</v>
      </c>
      <c r="B3022" t="s">
        <v>71</v>
      </c>
      <c r="C3022" t="s">
        <v>98</v>
      </c>
      <c r="D3022" t="n">
        <v>2</v>
      </c>
      <c r="E3022" t="s">
        <v>677</v>
      </c>
      <c r="F3022" t="n">
        <v>2028110</v>
      </c>
      <c r="G3022" t="s">
        <v>74</v>
      </c>
      <c r="H3022" t="s">
        <v>75</v>
      </c>
      <c r="I3022" t="s"/>
      <c r="J3022" t="s">
        <v>74</v>
      </c>
      <c r="K3022" t="n">
        <v>157</v>
      </c>
      <c r="L3022" t="s">
        <v>76</v>
      </c>
      <c r="M3022" t="s"/>
      <c r="N3022" t="s">
        <v>680</v>
      </c>
      <c r="O3022" t="s">
        <v>78</v>
      </c>
      <c r="P3022" t="s">
        <v>678</v>
      </c>
      <c r="Q3022" t="s"/>
      <c r="R3022" t="s">
        <v>80</v>
      </c>
      <c r="S3022" t="s">
        <v>366</v>
      </c>
      <c r="T3022" t="s">
        <v>82</v>
      </c>
      <c r="U3022" t="s"/>
      <c r="V3022" t="s">
        <v>83</v>
      </c>
      <c r="W3022" t="s">
        <v>84</v>
      </c>
      <c r="X3022" t="s"/>
      <c r="Y3022" t="s">
        <v>85</v>
      </c>
      <c r="Z3022">
        <f>HYPERLINK("https://hotelmonitor-cachepage.eclerx.com/savepage/tk_15439016436058235_sr_2151.html","info")</f>
        <v/>
      </c>
      <c r="AA3022" t="n">
        <v>211095</v>
      </c>
      <c r="AB3022" t="s"/>
      <c r="AC3022" t="s"/>
      <c r="AD3022" t="s">
        <v>86</v>
      </c>
      <c r="AE3022" t="s"/>
      <c r="AF3022" t="s"/>
      <c r="AG3022" t="s"/>
      <c r="AH3022" t="s"/>
      <c r="AI3022" t="s"/>
      <c r="AJ3022" t="s"/>
      <c r="AK3022" t="s">
        <v>87</v>
      </c>
      <c r="AL3022" t="s"/>
      <c r="AM3022" t="s"/>
      <c r="AN3022" t="s">
        <v>87</v>
      </c>
      <c r="AO3022" t="s"/>
      <c r="AP3022" t="n">
        <v>72</v>
      </c>
      <c r="AQ3022" t="s">
        <v>88</v>
      </c>
      <c r="AR3022" t="s">
        <v>107</v>
      </c>
      <c r="AS3022" t="s"/>
      <c r="AT3022" t="s">
        <v>90</v>
      </c>
      <c r="AU3022" t="s"/>
      <c r="AV3022" t="s"/>
      <c r="AW3022" t="s"/>
      <c r="AX3022" t="s"/>
      <c r="AY3022" t="n">
        <v>2318632</v>
      </c>
      <c r="AZ3022" t="s">
        <v>679</v>
      </c>
      <c r="BA3022" t="s"/>
      <c r="BB3022" t="n">
        <v>28919</v>
      </c>
      <c r="BC3022" t="n">
        <v>10.009362995624</v>
      </c>
      <c r="BD3022" t="n">
        <v>53.555706656493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92</v>
      </c>
    </row>
    <row r="3023" spans="1:70">
      <c r="A3023" t="s">
        <v>97</v>
      </c>
      <c r="B3023" t="s">
        <v>71</v>
      </c>
      <c r="C3023" t="s">
        <v>98</v>
      </c>
      <c r="D3023" t="n">
        <v>2</v>
      </c>
      <c r="E3023" t="s">
        <v>677</v>
      </c>
      <c r="F3023" t="n">
        <v>2028110</v>
      </c>
      <c r="G3023" t="s">
        <v>74</v>
      </c>
      <c r="H3023" t="s">
        <v>75</v>
      </c>
      <c r="I3023" t="s"/>
      <c r="J3023" t="s">
        <v>74</v>
      </c>
      <c r="K3023" t="n">
        <v>160</v>
      </c>
      <c r="L3023" t="s">
        <v>76</v>
      </c>
      <c r="M3023" t="s"/>
      <c r="N3023" t="s">
        <v>77</v>
      </c>
      <c r="O3023" t="s">
        <v>78</v>
      </c>
      <c r="P3023" t="s">
        <v>678</v>
      </c>
      <c r="Q3023" t="s"/>
      <c r="R3023" t="s">
        <v>80</v>
      </c>
      <c r="S3023" t="s">
        <v>356</v>
      </c>
      <c r="T3023" t="s">
        <v>82</v>
      </c>
      <c r="U3023" t="s"/>
      <c r="V3023" t="s">
        <v>83</v>
      </c>
      <c r="W3023" t="s">
        <v>84</v>
      </c>
      <c r="X3023" t="s"/>
      <c r="Y3023" t="s">
        <v>85</v>
      </c>
      <c r="Z3023">
        <f>HYPERLINK("https://hotelmonitor-cachepage.eclerx.com/savepage/tk_15439016436058235_sr_2151.html","info")</f>
        <v/>
      </c>
      <c r="AA3023" t="n">
        <v>211095</v>
      </c>
      <c r="AB3023" t="s"/>
      <c r="AC3023" t="s"/>
      <c r="AD3023" t="s">
        <v>86</v>
      </c>
      <c r="AE3023" t="s"/>
      <c r="AF3023" t="s"/>
      <c r="AG3023" t="s"/>
      <c r="AH3023" t="s"/>
      <c r="AI3023" t="s"/>
      <c r="AJ3023" t="s"/>
      <c r="AK3023" t="s">
        <v>87</v>
      </c>
      <c r="AL3023" t="s"/>
      <c r="AM3023" t="s"/>
      <c r="AN3023" t="s">
        <v>87</v>
      </c>
      <c r="AO3023" t="s"/>
      <c r="AP3023" t="n">
        <v>72</v>
      </c>
      <c r="AQ3023" t="s">
        <v>88</v>
      </c>
      <c r="AR3023" t="s">
        <v>113</v>
      </c>
      <c r="AS3023" t="s"/>
      <c r="AT3023" t="s">
        <v>90</v>
      </c>
      <c r="AU3023" t="s"/>
      <c r="AV3023" t="s"/>
      <c r="AW3023" t="s"/>
      <c r="AX3023" t="s"/>
      <c r="AY3023" t="n">
        <v>2318632</v>
      </c>
      <c r="AZ3023" t="s">
        <v>679</v>
      </c>
      <c r="BA3023" t="s"/>
      <c r="BB3023" t="n">
        <v>28919</v>
      </c>
      <c r="BC3023" t="n">
        <v>10.009362995624</v>
      </c>
      <c r="BD3023" t="n">
        <v>53.555706656493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92</v>
      </c>
    </row>
    <row r="3024" spans="1:70">
      <c r="A3024" t="s">
        <v>97</v>
      </c>
      <c r="B3024" t="s">
        <v>71</v>
      </c>
      <c r="C3024" t="s">
        <v>98</v>
      </c>
      <c r="D3024" t="n">
        <v>2</v>
      </c>
      <c r="E3024" t="s">
        <v>73</v>
      </c>
      <c r="F3024" t="n">
        <v>530534</v>
      </c>
      <c r="G3024" t="s">
        <v>74</v>
      </c>
      <c r="H3024" t="s">
        <v>75</v>
      </c>
      <c r="I3024" t="s"/>
      <c r="J3024" t="s">
        <v>74</v>
      </c>
      <c r="K3024" t="n">
        <v>161</v>
      </c>
      <c r="L3024" t="s">
        <v>76</v>
      </c>
      <c r="M3024" t="s"/>
      <c r="N3024" t="s">
        <v>77</v>
      </c>
      <c r="O3024" t="s">
        <v>78</v>
      </c>
      <c r="P3024" t="s">
        <v>79</v>
      </c>
      <c r="Q3024" t="s"/>
      <c r="R3024" t="s">
        <v>80</v>
      </c>
      <c r="S3024" t="s">
        <v>81</v>
      </c>
      <c r="T3024" t="s">
        <v>82</v>
      </c>
      <c r="U3024" t="s"/>
      <c r="V3024" t="s">
        <v>83</v>
      </c>
      <c r="W3024" t="s">
        <v>94</v>
      </c>
      <c r="X3024" t="s"/>
      <c r="Y3024" t="s">
        <v>85</v>
      </c>
      <c r="Z3024">
        <f>HYPERLINK("https://hotelmonitor-cachepage.eclerx.com/savepage/tk_1543901610838918_sr_2151.html","info")</f>
        <v/>
      </c>
      <c r="AA3024" t="n">
        <v>99183</v>
      </c>
      <c r="AB3024" t="s"/>
      <c r="AC3024" t="s"/>
      <c r="AD3024" t="s">
        <v>86</v>
      </c>
      <c r="AE3024" t="s"/>
      <c r="AF3024" t="s"/>
      <c r="AG3024" t="s"/>
      <c r="AH3024" t="s"/>
      <c r="AI3024" t="s"/>
      <c r="AJ3024" t="s"/>
      <c r="AK3024" t="s">
        <v>87</v>
      </c>
      <c r="AL3024" t="s"/>
      <c r="AM3024" t="s"/>
      <c r="AN3024" t="s">
        <v>87</v>
      </c>
      <c r="AO3024" t="s"/>
      <c r="AP3024" t="n">
        <v>61</v>
      </c>
      <c r="AQ3024" t="s">
        <v>88</v>
      </c>
      <c r="AR3024" t="s">
        <v>89</v>
      </c>
      <c r="AS3024" t="s"/>
      <c r="AT3024" t="s">
        <v>90</v>
      </c>
      <c r="AU3024" t="s"/>
      <c r="AV3024" t="s"/>
      <c r="AW3024" t="s"/>
      <c r="AX3024" t="s"/>
      <c r="AY3024" t="n">
        <v>4403623</v>
      </c>
      <c r="AZ3024" t="s">
        <v>91</v>
      </c>
      <c r="BA3024" t="s"/>
      <c r="BB3024" t="n">
        <v>45912</v>
      </c>
      <c r="BC3024" t="n">
        <v>10.024876892567</v>
      </c>
      <c r="BD3024" t="n">
        <v>53.558883661108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92</v>
      </c>
    </row>
    <row r="3025" spans="1:70">
      <c r="A3025" t="s">
        <v>97</v>
      </c>
      <c r="B3025" t="s">
        <v>71</v>
      </c>
      <c r="C3025" t="s">
        <v>98</v>
      </c>
      <c r="D3025" t="n">
        <v>2</v>
      </c>
      <c r="E3025" t="s">
        <v>73</v>
      </c>
      <c r="F3025" t="n">
        <v>530534</v>
      </c>
      <c r="G3025" t="s">
        <v>74</v>
      </c>
      <c r="H3025" t="s">
        <v>75</v>
      </c>
      <c r="I3025" t="s"/>
      <c r="J3025" t="s">
        <v>74</v>
      </c>
      <c r="K3025" t="n">
        <v>161</v>
      </c>
      <c r="L3025" t="s">
        <v>76</v>
      </c>
      <c r="M3025" t="s"/>
      <c r="N3025" t="s">
        <v>77</v>
      </c>
      <c r="O3025" t="s">
        <v>78</v>
      </c>
      <c r="P3025" t="s">
        <v>79</v>
      </c>
      <c r="Q3025" t="s"/>
      <c r="R3025" t="s">
        <v>80</v>
      </c>
      <c r="S3025" t="s">
        <v>81</v>
      </c>
      <c r="T3025" t="s">
        <v>82</v>
      </c>
      <c r="U3025" t="s"/>
      <c r="V3025" t="s">
        <v>83</v>
      </c>
      <c r="W3025" t="s">
        <v>84</v>
      </c>
      <c r="X3025" t="s"/>
      <c r="Y3025" t="s">
        <v>85</v>
      </c>
      <c r="Z3025">
        <f>HYPERLINK("https://hotelmonitor-cachepage.eclerx.com/savepage/tk_1543901610838918_sr_2151.html","info")</f>
        <v/>
      </c>
      <c r="AA3025" t="n">
        <v>99183</v>
      </c>
      <c r="AB3025" t="s"/>
      <c r="AC3025" t="s"/>
      <c r="AD3025" t="s">
        <v>86</v>
      </c>
      <c r="AE3025" t="s"/>
      <c r="AF3025" t="s"/>
      <c r="AG3025" t="s"/>
      <c r="AH3025" t="s"/>
      <c r="AI3025" t="s"/>
      <c r="AJ3025" t="s"/>
      <c r="AK3025" t="s">
        <v>87</v>
      </c>
      <c r="AL3025" t="s"/>
      <c r="AM3025" t="s"/>
      <c r="AN3025" t="s">
        <v>87</v>
      </c>
      <c r="AO3025" t="s"/>
      <c r="AP3025" t="n">
        <v>61</v>
      </c>
      <c r="AQ3025" t="s">
        <v>88</v>
      </c>
      <c r="AR3025" t="s">
        <v>89</v>
      </c>
      <c r="AS3025" t="s"/>
      <c r="AT3025" t="s">
        <v>90</v>
      </c>
      <c r="AU3025" t="s"/>
      <c r="AV3025" t="s"/>
      <c r="AW3025" t="s"/>
      <c r="AX3025" t="s"/>
      <c r="AY3025" t="n">
        <v>4403623</v>
      </c>
      <c r="AZ3025" t="s">
        <v>91</v>
      </c>
      <c r="BA3025" t="s"/>
      <c r="BB3025" t="n">
        <v>45912</v>
      </c>
      <c r="BC3025" t="n">
        <v>10.024876892567</v>
      </c>
      <c r="BD3025" t="n">
        <v>53.558883661108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92</v>
      </c>
    </row>
    <row r="3026" spans="1:70">
      <c r="A3026" t="s">
        <v>97</v>
      </c>
      <c r="B3026" t="s">
        <v>71</v>
      </c>
      <c r="C3026" t="s">
        <v>98</v>
      </c>
      <c r="D3026" t="n">
        <v>2</v>
      </c>
      <c r="E3026" t="s">
        <v>73</v>
      </c>
      <c r="F3026" t="n">
        <v>530534</v>
      </c>
      <c r="G3026" t="s">
        <v>74</v>
      </c>
      <c r="H3026" t="s">
        <v>75</v>
      </c>
      <c r="I3026" t="s"/>
      <c r="J3026" t="s">
        <v>74</v>
      </c>
      <c r="K3026" t="n">
        <v>161</v>
      </c>
      <c r="L3026" t="s">
        <v>76</v>
      </c>
      <c r="M3026" t="s"/>
      <c r="N3026" t="s">
        <v>93</v>
      </c>
      <c r="O3026" t="s">
        <v>78</v>
      </c>
      <c r="P3026" t="s">
        <v>79</v>
      </c>
      <c r="Q3026" t="s"/>
      <c r="R3026" t="s">
        <v>80</v>
      </c>
      <c r="S3026" t="s">
        <v>81</v>
      </c>
      <c r="T3026" t="s">
        <v>82</v>
      </c>
      <c r="U3026" t="s"/>
      <c r="V3026" t="s">
        <v>83</v>
      </c>
      <c r="W3026" t="s">
        <v>94</v>
      </c>
      <c r="X3026" t="s"/>
      <c r="Y3026" t="s">
        <v>85</v>
      </c>
      <c r="Z3026">
        <f>HYPERLINK("https://hotelmonitor-cachepage.eclerx.com/savepage/tk_1543901610838918_sr_2151.html","info")</f>
        <v/>
      </c>
      <c r="AA3026" t="n">
        <v>99183</v>
      </c>
      <c r="AB3026" t="s"/>
      <c r="AC3026" t="s"/>
      <c r="AD3026" t="s">
        <v>86</v>
      </c>
      <c r="AE3026" t="s"/>
      <c r="AF3026" t="s"/>
      <c r="AG3026" t="s"/>
      <c r="AH3026" t="s"/>
      <c r="AI3026" t="s"/>
      <c r="AJ3026" t="s"/>
      <c r="AK3026" t="s">
        <v>87</v>
      </c>
      <c r="AL3026" t="s"/>
      <c r="AM3026" t="s"/>
      <c r="AN3026" t="s">
        <v>87</v>
      </c>
      <c r="AO3026" t="s"/>
      <c r="AP3026" t="n">
        <v>61</v>
      </c>
      <c r="AQ3026" t="s">
        <v>88</v>
      </c>
      <c r="AR3026" t="s">
        <v>89</v>
      </c>
      <c r="AS3026" t="s"/>
      <c r="AT3026" t="s">
        <v>90</v>
      </c>
      <c r="AU3026" t="s"/>
      <c r="AV3026" t="s"/>
      <c r="AW3026" t="s"/>
      <c r="AX3026" t="s"/>
      <c r="AY3026" t="n">
        <v>4403623</v>
      </c>
      <c r="AZ3026" t="s">
        <v>91</v>
      </c>
      <c r="BA3026" t="s"/>
      <c r="BB3026" t="n">
        <v>45912</v>
      </c>
      <c r="BC3026" t="n">
        <v>10.024876892567</v>
      </c>
      <c r="BD3026" t="n">
        <v>53.558883661108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92</v>
      </c>
    </row>
    <row r="3027" spans="1:70">
      <c r="A3027" t="s">
        <v>97</v>
      </c>
      <c r="B3027" t="s">
        <v>71</v>
      </c>
      <c r="C3027" t="s">
        <v>98</v>
      </c>
      <c r="D3027" t="n">
        <v>2</v>
      </c>
      <c r="E3027" t="s">
        <v>73</v>
      </c>
      <c r="F3027" t="n">
        <v>530534</v>
      </c>
      <c r="G3027" t="s">
        <v>74</v>
      </c>
      <c r="H3027" t="s">
        <v>75</v>
      </c>
      <c r="I3027" t="s"/>
      <c r="J3027" t="s">
        <v>74</v>
      </c>
      <c r="K3027" t="n">
        <v>161</v>
      </c>
      <c r="L3027" t="s">
        <v>76</v>
      </c>
      <c r="M3027" t="s"/>
      <c r="N3027" t="s">
        <v>93</v>
      </c>
      <c r="O3027" t="s">
        <v>78</v>
      </c>
      <c r="P3027" t="s">
        <v>79</v>
      </c>
      <c r="Q3027" t="s"/>
      <c r="R3027" t="s">
        <v>80</v>
      </c>
      <c r="S3027" t="s">
        <v>81</v>
      </c>
      <c r="T3027" t="s">
        <v>82</v>
      </c>
      <c r="U3027" t="s"/>
      <c r="V3027" t="s">
        <v>83</v>
      </c>
      <c r="W3027" t="s">
        <v>84</v>
      </c>
      <c r="X3027" t="s"/>
      <c r="Y3027" t="s">
        <v>85</v>
      </c>
      <c r="Z3027">
        <f>HYPERLINK("https://hotelmonitor-cachepage.eclerx.com/savepage/tk_1543901610838918_sr_2151.html","info")</f>
        <v/>
      </c>
      <c r="AA3027" t="n">
        <v>99183</v>
      </c>
      <c r="AB3027" t="s"/>
      <c r="AC3027" t="s"/>
      <c r="AD3027" t="s">
        <v>86</v>
      </c>
      <c r="AE3027" t="s"/>
      <c r="AF3027" t="s"/>
      <c r="AG3027" t="s"/>
      <c r="AH3027" t="s"/>
      <c r="AI3027" t="s"/>
      <c r="AJ3027" t="s"/>
      <c r="AK3027" t="s">
        <v>87</v>
      </c>
      <c r="AL3027" t="s"/>
      <c r="AM3027" t="s"/>
      <c r="AN3027" t="s">
        <v>87</v>
      </c>
      <c r="AO3027" t="s"/>
      <c r="AP3027" t="n">
        <v>61</v>
      </c>
      <c r="AQ3027" t="s">
        <v>88</v>
      </c>
      <c r="AR3027" t="s">
        <v>89</v>
      </c>
      <c r="AS3027" t="s"/>
      <c r="AT3027" t="s">
        <v>90</v>
      </c>
      <c r="AU3027" t="s"/>
      <c r="AV3027" t="s"/>
      <c r="AW3027" t="s"/>
      <c r="AX3027" t="s"/>
      <c r="AY3027" t="n">
        <v>4403623</v>
      </c>
      <c r="AZ3027" t="s">
        <v>91</v>
      </c>
      <c r="BA3027" t="s"/>
      <c r="BB3027" t="n">
        <v>45912</v>
      </c>
      <c r="BC3027" t="n">
        <v>10.024876892567</v>
      </c>
      <c r="BD3027" t="n">
        <v>53.558883661108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92</v>
      </c>
    </row>
    <row r="3028" spans="1:70">
      <c r="A3028" t="s">
        <v>97</v>
      </c>
      <c r="B3028" t="s">
        <v>71</v>
      </c>
      <c r="C3028" t="s">
        <v>98</v>
      </c>
      <c r="D3028" t="n">
        <v>2</v>
      </c>
      <c r="E3028" t="s">
        <v>73</v>
      </c>
      <c r="F3028" t="n">
        <v>530534</v>
      </c>
      <c r="G3028" t="s">
        <v>74</v>
      </c>
      <c r="H3028" t="s">
        <v>75</v>
      </c>
      <c r="I3028" t="s"/>
      <c r="J3028" t="s">
        <v>74</v>
      </c>
      <c r="K3028" t="n">
        <v>164</v>
      </c>
      <c r="L3028" t="s">
        <v>76</v>
      </c>
      <c r="M3028" t="s"/>
      <c r="N3028" t="s">
        <v>77</v>
      </c>
      <c r="O3028" t="s">
        <v>78</v>
      </c>
      <c r="P3028" t="s">
        <v>79</v>
      </c>
      <c r="Q3028" t="s"/>
      <c r="R3028" t="s">
        <v>80</v>
      </c>
      <c r="S3028" t="s">
        <v>95</v>
      </c>
      <c r="T3028" t="s">
        <v>82</v>
      </c>
      <c r="U3028" t="s"/>
      <c r="V3028" t="s">
        <v>83</v>
      </c>
      <c r="W3028" t="s">
        <v>84</v>
      </c>
      <c r="X3028" t="s"/>
      <c r="Y3028" t="s">
        <v>85</v>
      </c>
      <c r="Z3028">
        <f>HYPERLINK("https://hotelmonitor-cachepage.eclerx.com/savepage/tk_1543901610838918_sr_2151.html","info")</f>
        <v/>
      </c>
      <c r="AA3028" t="n">
        <v>99183</v>
      </c>
      <c r="AB3028" t="s"/>
      <c r="AC3028" t="s"/>
      <c r="AD3028" t="s">
        <v>86</v>
      </c>
      <c r="AE3028" t="s"/>
      <c r="AF3028" t="s"/>
      <c r="AG3028" t="s"/>
      <c r="AH3028" t="s"/>
      <c r="AI3028" t="s"/>
      <c r="AJ3028" t="s"/>
      <c r="AK3028" t="s">
        <v>87</v>
      </c>
      <c r="AL3028" t="s"/>
      <c r="AM3028" t="s"/>
      <c r="AN3028" t="s">
        <v>87</v>
      </c>
      <c r="AO3028" t="s"/>
      <c r="AP3028" t="n">
        <v>61</v>
      </c>
      <c r="AQ3028" t="s">
        <v>88</v>
      </c>
      <c r="AR3028" t="s">
        <v>96</v>
      </c>
      <c r="AS3028" t="s"/>
      <c r="AT3028" t="s">
        <v>90</v>
      </c>
      <c r="AU3028" t="s"/>
      <c r="AV3028" t="s"/>
      <c r="AW3028" t="s"/>
      <c r="AX3028" t="s"/>
      <c r="AY3028" t="n">
        <v>4403623</v>
      </c>
      <c r="AZ3028" t="s">
        <v>91</v>
      </c>
      <c r="BA3028" t="s"/>
      <c r="BB3028" t="n">
        <v>45912</v>
      </c>
      <c r="BC3028" t="n">
        <v>10.024876892567</v>
      </c>
      <c r="BD3028" t="n">
        <v>53.558883661108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92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1059</v>
      </c>
      <c r="F3029" t="n">
        <v>-1</v>
      </c>
      <c r="G3029" t="s">
        <v>74</v>
      </c>
      <c r="H3029" t="s">
        <v>75</v>
      </c>
      <c r="I3029" t="s"/>
      <c r="J3029" t="s">
        <v>74</v>
      </c>
      <c r="K3029" t="n">
        <v>128</v>
      </c>
      <c r="L3029" t="s">
        <v>76</v>
      </c>
      <c r="M3029" t="s"/>
      <c r="N3029" t="s">
        <v>283</v>
      </c>
      <c r="O3029" t="s">
        <v>78</v>
      </c>
      <c r="P3029" t="s">
        <v>1059</v>
      </c>
      <c r="Q3029" t="s"/>
      <c r="R3029" t="s">
        <v>80</v>
      </c>
      <c r="S3029" t="s">
        <v>558</v>
      </c>
      <c r="T3029" t="s">
        <v>82</v>
      </c>
      <c r="U3029" t="s"/>
      <c r="V3029" t="s">
        <v>83</v>
      </c>
      <c r="W3029" t="s">
        <v>84</v>
      </c>
      <c r="X3029" t="s"/>
      <c r="Y3029" t="s">
        <v>85</v>
      </c>
      <c r="Z3029">
        <f>HYPERLINK("https://hotelmonitor-cachepage.eclerx.com/savepage/tk_15439116559057024_sr_2152.html","info")</f>
        <v/>
      </c>
      <c r="AA3029" t="n">
        <v>-6580758</v>
      </c>
      <c r="AB3029" t="s"/>
      <c r="AC3029" t="s"/>
      <c r="AD3029" t="s">
        <v>86</v>
      </c>
      <c r="AE3029" t="s"/>
      <c r="AF3029" t="s"/>
      <c r="AG3029" t="s"/>
      <c r="AH3029" t="s"/>
      <c r="AI3029" t="s"/>
      <c r="AJ3029" t="s"/>
      <c r="AK3029" t="s">
        <v>87</v>
      </c>
      <c r="AL3029" t="s"/>
      <c r="AM3029" t="s"/>
      <c r="AN3029" t="s">
        <v>87</v>
      </c>
      <c r="AO3029" t="s"/>
      <c r="AP3029" t="n">
        <v>83</v>
      </c>
      <c r="AQ3029" t="s">
        <v>88</v>
      </c>
      <c r="AR3029" t="s">
        <v>103</v>
      </c>
      <c r="AS3029" t="s"/>
      <c r="AT3029" t="s">
        <v>90</v>
      </c>
      <c r="AU3029" t="s"/>
      <c r="AV3029" t="s"/>
      <c r="AW3029" t="s"/>
      <c r="AX3029" t="s"/>
      <c r="AY3029" t="n">
        <v>6580758</v>
      </c>
      <c r="AZ3029" t="s">
        <v>1060</v>
      </c>
      <c r="BA3029" t="s"/>
      <c r="BB3029" t="n">
        <v>28223</v>
      </c>
      <c r="BC3029" t="n">
        <v>10.004478</v>
      </c>
      <c r="BD3029" t="n">
        <v>53.556739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92</v>
      </c>
    </row>
    <row r="3030" spans="1:70">
      <c r="A3030" t="s">
        <v>97</v>
      </c>
      <c r="B3030" t="s">
        <v>71</v>
      </c>
      <c r="C3030" t="s">
        <v>98</v>
      </c>
      <c r="D3030" t="n">
        <v>2</v>
      </c>
      <c r="E3030" t="s">
        <v>1110</v>
      </c>
      <c r="F3030" t="n">
        <v>-1</v>
      </c>
      <c r="G3030" t="s">
        <v>74</v>
      </c>
      <c r="H3030" t="s">
        <v>75</v>
      </c>
      <c r="I3030" t="s"/>
      <c r="J3030" t="s">
        <v>74</v>
      </c>
      <c r="K3030" t="n">
        <v>162</v>
      </c>
      <c r="L3030" t="s">
        <v>76</v>
      </c>
      <c r="M3030" t="s"/>
      <c r="N3030" t="s">
        <v>725</v>
      </c>
      <c r="O3030" t="s">
        <v>78</v>
      </c>
      <c r="P3030" t="s">
        <v>1110</v>
      </c>
      <c r="Q3030" t="s"/>
      <c r="R3030" t="s">
        <v>80</v>
      </c>
      <c r="S3030" t="s">
        <v>390</v>
      </c>
      <c r="T3030" t="s">
        <v>82</v>
      </c>
      <c r="U3030" t="s"/>
      <c r="V3030" t="s">
        <v>83</v>
      </c>
      <c r="W3030" t="s">
        <v>94</v>
      </c>
      <c r="X3030" t="s"/>
      <c r="Y3030" t="s">
        <v>85</v>
      </c>
      <c r="Z3030">
        <f>HYPERLINK("https://hotelmonitor-cachepage.eclerx.com/savepage/tk_15439014288966346_sr_2151.html","info")</f>
        <v/>
      </c>
      <c r="AA3030" t="n">
        <v>-2311921</v>
      </c>
      <c r="AB3030" t="s"/>
      <c r="AC3030" t="s"/>
      <c r="AD3030" t="s">
        <v>86</v>
      </c>
      <c r="AE3030" t="s"/>
      <c r="AF3030" t="s"/>
      <c r="AG3030" t="s"/>
      <c r="AH3030" t="s"/>
      <c r="AI3030" t="s"/>
      <c r="AJ3030" t="s"/>
      <c r="AK3030" t="s">
        <v>87</v>
      </c>
      <c r="AL3030" t="s"/>
      <c r="AM3030" t="s"/>
      <c r="AN3030" t="s">
        <v>87</v>
      </c>
      <c r="AO3030" t="s"/>
      <c r="AP3030" t="n">
        <v>5</v>
      </c>
      <c r="AQ3030" t="s">
        <v>88</v>
      </c>
      <c r="AR3030" t="s">
        <v>113</v>
      </c>
      <c r="AS3030" t="s"/>
      <c r="AT3030" t="s">
        <v>90</v>
      </c>
      <c r="AU3030" t="s"/>
      <c r="AV3030" t="s"/>
      <c r="AW3030" t="s"/>
      <c r="AX3030" t="s"/>
      <c r="AY3030" t="n">
        <v>2311921</v>
      </c>
      <c r="AZ3030" t="s">
        <v>1111</v>
      </c>
      <c r="BA3030" t="s"/>
      <c r="BB3030" t="n">
        <v>70967</v>
      </c>
      <c r="BC3030" t="n">
        <v>9.9400189</v>
      </c>
      <c r="BD3030" t="n">
        <v>53.593553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92</v>
      </c>
    </row>
    <row r="3031" spans="1:70">
      <c r="A3031" t="s">
        <v>97</v>
      </c>
      <c r="B3031" t="s">
        <v>71</v>
      </c>
      <c r="C3031" t="s">
        <v>98</v>
      </c>
      <c r="D3031" t="n">
        <v>2</v>
      </c>
      <c r="E3031" t="s">
        <v>1110</v>
      </c>
      <c r="F3031" t="n">
        <v>-1</v>
      </c>
      <c r="G3031" t="s">
        <v>74</v>
      </c>
      <c r="H3031" t="s">
        <v>75</v>
      </c>
      <c r="I3031" t="s"/>
      <c r="J3031" t="s">
        <v>74</v>
      </c>
      <c r="K3031" t="n">
        <v>162</v>
      </c>
      <c r="L3031" t="s">
        <v>76</v>
      </c>
      <c r="M3031" t="s"/>
      <c r="N3031" t="s">
        <v>77</v>
      </c>
      <c r="O3031" t="s">
        <v>78</v>
      </c>
      <c r="P3031" t="s">
        <v>1110</v>
      </c>
      <c r="Q3031" t="s"/>
      <c r="R3031" t="s">
        <v>80</v>
      </c>
      <c r="S3031" t="s">
        <v>390</v>
      </c>
      <c r="T3031" t="s">
        <v>82</v>
      </c>
      <c r="U3031" t="s"/>
      <c r="V3031" t="s">
        <v>83</v>
      </c>
      <c r="W3031" t="s">
        <v>84</v>
      </c>
      <c r="X3031" t="s"/>
      <c r="Y3031" t="s">
        <v>85</v>
      </c>
      <c r="Z3031">
        <f>HYPERLINK("https://hotelmonitor-cachepage.eclerx.com/savepage/tk_15439014288966346_sr_2151.html","info")</f>
        <v/>
      </c>
      <c r="AA3031" t="n">
        <v>-2311921</v>
      </c>
      <c r="AB3031" t="s"/>
      <c r="AC3031" t="s"/>
      <c r="AD3031" t="s">
        <v>86</v>
      </c>
      <c r="AE3031" t="s"/>
      <c r="AF3031" t="s"/>
      <c r="AG3031" t="s"/>
      <c r="AH3031" t="s"/>
      <c r="AI3031" t="s"/>
      <c r="AJ3031" t="s"/>
      <c r="AK3031" t="s">
        <v>87</v>
      </c>
      <c r="AL3031" t="s"/>
      <c r="AM3031" t="s"/>
      <c r="AN3031" t="s">
        <v>87</v>
      </c>
      <c r="AO3031" t="s"/>
      <c r="AP3031" t="n">
        <v>5</v>
      </c>
      <c r="AQ3031" t="s">
        <v>88</v>
      </c>
      <c r="AR3031" t="s">
        <v>1013</v>
      </c>
      <c r="AS3031" t="s"/>
      <c r="AT3031" t="s">
        <v>90</v>
      </c>
      <c r="AU3031" t="s"/>
      <c r="AV3031" t="s"/>
      <c r="AW3031" t="s"/>
      <c r="AX3031" t="s"/>
      <c r="AY3031" t="n">
        <v>2311921</v>
      </c>
      <c r="AZ3031" t="s">
        <v>1111</v>
      </c>
      <c r="BA3031" t="s"/>
      <c r="BB3031" t="n">
        <v>70967</v>
      </c>
      <c r="BC3031" t="n">
        <v>9.9400189</v>
      </c>
      <c r="BD3031" t="n">
        <v>53.593553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92</v>
      </c>
    </row>
    <row r="3032" spans="1:70">
      <c r="A3032" t="s">
        <v>97</v>
      </c>
      <c r="B3032" t="s">
        <v>71</v>
      </c>
      <c r="C3032" t="s">
        <v>98</v>
      </c>
      <c r="D3032" t="n">
        <v>2</v>
      </c>
      <c r="E3032" t="s">
        <v>1110</v>
      </c>
      <c r="F3032" t="n">
        <v>-1</v>
      </c>
      <c r="G3032" t="s">
        <v>74</v>
      </c>
      <c r="H3032" t="s">
        <v>75</v>
      </c>
      <c r="I3032" t="s"/>
      <c r="J3032" t="s">
        <v>74</v>
      </c>
      <c r="K3032" t="n">
        <v>162</v>
      </c>
      <c r="L3032" t="s">
        <v>76</v>
      </c>
      <c r="M3032" t="s"/>
      <c r="N3032" t="s">
        <v>1112</v>
      </c>
      <c r="O3032" t="s">
        <v>78</v>
      </c>
      <c r="P3032" t="s">
        <v>1110</v>
      </c>
      <c r="Q3032" t="s"/>
      <c r="R3032" t="s">
        <v>80</v>
      </c>
      <c r="S3032" t="s">
        <v>390</v>
      </c>
      <c r="T3032" t="s">
        <v>82</v>
      </c>
      <c r="U3032" t="s"/>
      <c r="V3032" t="s">
        <v>83</v>
      </c>
      <c r="W3032" t="s">
        <v>84</v>
      </c>
      <c r="X3032" t="s"/>
      <c r="Y3032" t="s">
        <v>85</v>
      </c>
      <c r="Z3032">
        <f>HYPERLINK("https://hotelmonitor-cachepage.eclerx.com/savepage/tk_15439014288966346_sr_2151.html","info")</f>
        <v/>
      </c>
      <c r="AA3032" t="n">
        <v>-2311921</v>
      </c>
      <c r="AB3032" t="s"/>
      <c r="AC3032" t="s"/>
      <c r="AD3032" t="s">
        <v>86</v>
      </c>
      <c r="AE3032" t="s"/>
      <c r="AF3032" t="s"/>
      <c r="AG3032" t="s"/>
      <c r="AH3032" t="s"/>
      <c r="AI3032" t="s"/>
      <c r="AJ3032" t="s"/>
      <c r="AK3032" t="s">
        <v>87</v>
      </c>
      <c r="AL3032" t="s"/>
      <c r="AM3032" t="s"/>
      <c r="AN3032" t="s">
        <v>87</v>
      </c>
      <c r="AO3032" t="s"/>
      <c r="AP3032" t="n">
        <v>5</v>
      </c>
      <c r="AQ3032" t="s">
        <v>88</v>
      </c>
      <c r="AR3032" t="s">
        <v>107</v>
      </c>
      <c r="AS3032" t="s"/>
      <c r="AT3032" t="s">
        <v>90</v>
      </c>
      <c r="AU3032" t="s"/>
      <c r="AV3032" t="s"/>
      <c r="AW3032" t="s"/>
      <c r="AX3032" t="s"/>
      <c r="AY3032" t="n">
        <v>2311921</v>
      </c>
      <c r="AZ3032" t="s">
        <v>1111</v>
      </c>
      <c r="BA3032" t="s"/>
      <c r="BB3032" t="n">
        <v>70967</v>
      </c>
      <c r="BC3032" t="n">
        <v>9.9400189</v>
      </c>
      <c r="BD3032" t="n">
        <v>53.593553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92</v>
      </c>
    </row>
    <row r="3033" spans="1:70">
      <c r="A3033" t="s">
        <v>97</v>
      </c>
      <c r="B3033" t="s">
        <v>71</v>
      </c>
      <c r="C3033" t="s">
        <v>98</v>
      </c>
      <c r="D3033" t="n">
        <v>2</v>
      </c>
      <c r="E3033" t="s">
        <v>1110</v>
      </c>
      <c r="F3033" t="n">
        <v>-1</v>
      </c>
      <c r="G3033" t="s">
        <v>74</v>
      </c>
      <c r="H3033" t="s">
        <v>75</v>
      </c>
      <c r="I3033" t="s"/>
      <c r="J3033" t="s">
        <v>74</v>
      </c>
      <c r="K3033" t="n">
        <v>223</v>
      </c>
      <c r="L3033" t="s">
        <v>76</v>
      </c>
      <c r="M3033" t="s"/>
      <c r="N3033" t="s">
        <v>1112</v>
      </c>
      <c r="O3033" t="s">
        <v>78</v>
      </c>
      <c r="P3033" t="s">
        <v>1110</v>
      </c>
      <c r="Q3033" t="s"/>
      <c r="R3033" t="s">
        <v>80</v>
      </c>
      <c r="S3033" t="s">
        <v>547</v>
      </c>
      <c r="T3033" t="s">
        <v>82</v>
      </c>
      <c r="U3033" t="s"/>
      <c r="V3033" t="s">
        <v>83</v>
      </c>
      <c r="W3033" t="s">
        <v>84</v>
      </c>
      <c r="X3033" t="s"/>
      <c r="Y3033" t="s">
        <v>85</v>
      </c>
      <c r="Z3033">
        <f>HYPERLINK("https://hotelmonitor-cachepage.eclerx.com/savepage/tk_15439014288966346_sr_2151.html","info")</f>
        <v/>
      </c>
      <c r="AA3033" t="n">
        <v>-2311921</v>
      </c>
      <c r="AB3033" t="s"/>
      <c r="AC3033" t="s"/>
      <c r="AD3033" t="s">
        <v>86</v>
      </c>
      <c r="AE3033" t="s"/>
      <c r="AF3033" t="s"/>
      <c r="AG3033" t="s"/>
      <c r="AH3033" t="s"/>
      <c r="AI3033" t="s"/>
      <c r="AJ3033" t="s"/>
      <c r="AK3033" t="s">
        <v>87</v>
      </c>
      <c r="AL3033" t="s"/>
      <c r="AM3033" t="s"/>
      <c r="AN3033" t="s">
        <v>87</v>
      </c>
      <c r="AO3033" t="s"/>
      <c r="AP3033" t="n">
        <v>5</v>
      </c>
      <c r="AQ3033" t="s">
        <v>88</v>
      </c>
      <c r="AR3033" t="s">
        <v>107</v>
      </c>
      <c r="AS3033" t="s"/>
      <c r="AT3033" t="s">
        <v>90</v>
      </c>
      <c r="AU3033" t="s"/>
      <c r="AV3033" t="s"/>
      <c r="AW3033" t="s"/>
      <c r="AX3033" t="s"/>
      <c r="AY3033" t="n">
        <v>2311921</v>
      </c>
      <c r="AZ3033" t="s">
        <v>1111</v>
      </c>
      <c r="BA3033" t="s"/>
      <c r="BB3033" t="n">
        <v>70967</v>
      </c>
      <c r="BC3033" t="n">
        <v>9.9400189</v>
      </c>
      <c r="BD3033" t="n">
        <v>53.593553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92</v>
      </c>
    </row>
    <row r="3034" spans="1:70">
      <c r="A3034" t="s">
        <v>97</v>
      </c>
      <c r="B3034" t="s">
        <v>71</v>
      </c>
      <c r="C3034" t="s">
        <v>98</v>
      </c>
      <c r="D3034" t="n">
        <v>2</v>
      </c>
      <c r="E3034" t="s">
        <v>1002</v>
      </c>
      <c r="F3034" t="n">
        <v>-1</v>
      </c>
      <c r="G3034" t="s">
        <v>74</v>
      </c>
      <c r="H3034" t="s">
        <v>75</v>
      </c>
      <c r="I3034" t="s"/>
      <c r="J3034" t="s">
        <v>74</v>
      </c>
      <c r="K3034" t="n">
        <v>170</v>
      </c>
      <c r="L3034" t="s">
        <v>76</v>
      </c>
      <c r="M3034" t="s"/>
      <c r="N3034" t="s">
        <v>1003</v>
      </c>
      <c r="O3034" t="s">
        <v>78</v>
      </c>
      <c r="P3034" t="s">
        <v>1002</v>
      </c>
      <c r="Q3034" t="s"/>
      <c r="R3034" t="s">
        <v>80</v>
      </c>
      <c r="S3034" t="s">
        <v>421</v>
      </c>
      <c r="T3034" t="s">
        <v>82</v>
      </c>
      <c r="U3034" t="s"/>
      <c r="V3034" t="s">
        <v>83</v>
      </c>
      <c r="W3034" t="s">
        <v>84</v>
      </c>
      <c r="X3034" t="s"/>
      <c r="Y3034" t="s">
        <v>85</v>
      </c>
      <c r="Z3034">
        <f>HYPERLINK("https://hotelmonitor-cachepage.eclerx.com/savepage/tk_1543901469938138_sr_2151.html","info")</f>
        <v/>
      </c>
      <c r="AA3034" t="n">
        <v>-2311829</v>
      </c>
      <c r="AB3034" t="s"/>
      <c r="AC3034" t="s"/>
      <c r="AD3034" t="s">
        <v>86</v>
      </c>
      <c r="AE3034" t="s"/>
      <c r="AF3034" t="s"/>
      <c r="AG3034" t="s"/>
      <c r="AH3034" t="s"/>
      <c r="AI3034" t="s"/>
      <c r="AJ3034" t="s"/>
      <c r="AK3034" t="s">
        <v>87</v>
      </c>
      <c r="AL3034" t="s"/>
      <c r="AM3034" t="s"/>
      <c r="AN3034" t="s">
        <v>87</v>
      </c>
      <c r="AO3034" t="s"/>
      <c r="AP3034" t="n">
        <v>18</v>
      </c>
      <c r="AQ3034" t="s">
        <v>88</v>
      </c>
      <c r="AR3034" t="s">
        <v>107</v>
      </c>
      <c r="AS3034" t="s"/>
      <c r="AT3034" t="s">
        <v>90</v>
      </c>
      <c r="AU3034" t="s"/>
      <c r="AV3034" t="s"/>
      <c r="AW3034" t="s"/>
      <c r="AX3034" t="s"/>
      <c r="AY3034" t="n">
        <v>2311829</v>
      </c>
      <c r="AZ3034" t="s">
        <v>1004</v>
      </c>
      <c r="BA3034" t="s"/>
      <c r="BB3034" t="n">
        <v>134301</v>
      </c>
      <c r="BC3034" t="n">
        <v>9.995448250332</v>
      </c>
      <c r="BD3034" t="n">
        <v>53.543616586999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92</v>
      </c>
    </row>
    <row r="3035" spans="1:70">
      <c r="A3035" t="s">
        <v>97</v>
      </c>
      <c r="B3035" t="s">
        <v>71</v>
      </c>
      <c r="C3035" t="s">
        <v>98</v>
      </c>
      <c r="D3035" t="n">
        <v>2</v>
      </c>
      <c r="E3035" t="s">
        <v>1002</v>
      </c>
      <c r="F3035" t="n">
        <v>-1</v>
      </c>
      <c r="G3035" t="s">
        <v>74</v>
      </c>
      <c r="H3035" t="s">
        <v>75</v>
      </c>
      <c r="I3035" t="s"/>
      <c r="J3035" t="s">
        <v>74</v>
      </c>
      <c r="K3035" t="n">
        <v>204</v>
      </c>
      <c r="L3035" t="s">
        <v>76</v>
      </c>
      <c r="M3035" t="s"/>
      <c r="N3035" t="s">
        <v>1005</v>
      </c>
      <c r="O3035" t="s">
        <v>78</v>
      </c>
      <c r="P3035" t="s">
        <v>1002</v>
      </c>
      <c r="Q3035" t="s"/>
      <c r="R3035" t="s">
        <v>80</v>
      </c>
      <c r="S3035" t="s">
        <v>436</v>
      </c>
      <c r="T3035" t="s">
        <v>82</v>
      </c>
      <c r="U3035" t="s"/>
      <c r="V3035" t="s">
        <v>83</v>
      </c>
      <c r="W3035" t="s">
        <v>84</v>
      </c>
      <c r="X3035" t="s"/>
      <c r="Y3035" t="s">
        <v>85</v>
      </c>
      <c r="Z3035">
        <f>HYPERLINK("https://hotelmonitor-cachepage.eclerx.com/savepage/tk_1543901469938138_sr_2151.html","info")</f>
        <v/>
      </c>
      <c r="AA3035" t="n">
        <v>-2311829</v>
      </c>
      <c r="AB3035" t="s"/>
      <c r="AC3035" t="s"/>
      <c r="AD3035" t="s">
        <v>86</v>
      </c>
      <c r="AE3035" t="s"/>
      <c r="AF3035" t="s"/>
      <c r="AG3035" t="s"/>
      <c r="AH3035" t="s"/>
      <c r="AI3035" t="s"/>
      <c r="AJ3035" t="s"/>
      <c r="AK3035" t="s">
        <v>87</v>
      </c>
      <c r="AL3035" t="s"/>
      <c r="AM3035" t="s"/>
      <c r="AN3035" t="s">
        <v>87</v>
      </c>
      <c r="AO3035" t="s"/>
      <c r="AP3035" t="n">
        <v>18</v>
      </c>
      <c r="AQ3035" t="s">
        <v>88</v>
      </c>
      <c r="AR3035" t="s">
        <v>107</v>
      </c>
      <c r="AS3035" t="s"/>
      <c r="AT3035" t="s">
        <v>90</v>
      </c>
      <c r="AU3035" t="s"/>
      <c r="AV3035" t="s"/>
      <c r="AW3035" t="s"/>
      <c r="AX3035" t="s"/>
      <c r="AY3035" t="n">
        <v>2311829</v>
      </c>
      <c r="AZ3035" t="s">
        <v>1004</v>
      </c>
      <c r="BA3035" t="s"/>
      <c r="BB3035" t="n">
        <v>134301</v>
      </c>
      <c r="BC3035" t="n">
        <v>9.995448250332</v>
      </c>
      <c r="BD3035" t="n">
        <v>53.543616586999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92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1105</v>
      </c>
      <c r="F3036" t="n">
        <v>2028102</v>
      </c>
      <c r="G3036" t="s">
        <v>74</v>
      </c>
      <c r="H3036" t="s">
        <v>75</v>
      </c>
      <c r="I3036" t="s"/>
      <c r="J3036" t="s">
        <v>74</v>
      </c>
      <c r="K3036" t="n">
        <v>85</v>
      </c>
      <c r="L3036" t="s">
        <v>76</v>
      </c>
      <c r="M3036" t="s"/>
      <c r="N3036" t="s">
        <v>480</v>
      </c>
      <c r="O3036" t="s">
        <v>78</v>
      </c>
      <c r="P3036" t="s">
        <v>1106</v>
      </c>
      <c r="Q3036" t="s"/>
      <c r="R3036" t="s">
        <v>1107</v>
      </c>
      <c r="S3036" t="s">
        <v>143</v>
      </c>
      <c r="T3036" t="s">
        <v>82</v>
      </c>
      <c r="U3036" t="s"/>
      <c r="V3036" t="s">
        <v>83</v>
      </c>
      <c r="W3036" t="s">
        <v>84</v>
      </c>
      <c r="X3036" t="s"/>
      <c r="Y3036" t="s">
        <v>85</v>
      </c>
      <c r="Z3036">
        <f>HYPERLINK("https://hotelmonitor-cachepage.eclerx.com/savepage/tk_15439116720017078_sr_2152.html","info")</f>
        <v/>
      </c>
      <c r="AA3036" t="n">
        <v>160881</v>
      </c>
      <c r="AB3036" t="s"/>
      <c r="AC3036" t="s"/>
      <c r="AD3036" t="s">
        <v>86</v>
      </c>
      <c r="AE3036" t="s"/>
      <c r="AF3036" t="s"/>
      <c r="AG3036" t="s"/>
      <c r="AH3036" t="s"/>
      <c r="AI3036" t="s"/>
      <c r="AJ3036" t="s"/>
      <c r="AK3036" t="s">
        <v>87</v>
      </c>
      <c r="AL3036" t="s"/>
      <c r="AM3036" t="s"/>
      <c r="AN3036" t="s">
        <v>87</v>
      </c>
      <c r="AO3036" t="s"/>
      <c r="AP3036" t="n">
        <v>89</v>
      </c>
      <c r="AQ3036" t="s">
        <v>88</v>
      </c>
      <c r="AR3036" t="s">
        <v>107</v>
      </c>
      <c r="AS3036" t="s"/>
      <c r="AT3036" t="s">
        <v>90</v>
      </c>
      <c r="AU3036" t="s"/>
      <c r="AV3036" t="s"/>
      <c r="AW3036" t="s"/>
      <c r="AX3036" t="s"/>
      <c r="AY3036" t="n">
        <v>2311883</v>
      </c>
      <c r="AZ3036" t="s">
        <v>1108</v>
      </c>
      <c r="BA3036" t="s"/>
      <c r="BB3036" t="n">
        <v>97922</v>
      </c>
      <c r="BC3036" t="n">
        <v>10.008958</v>
      </c>
      <c r="BD3036" t="n">
        <v>53.552649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92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99</v>
      </c>
      <c r="F3037" t="n">
        <v>821276</v>
      </c>
      <c r="G3037" t="s">
        <v>74</v>
      </c>
      <c r="H3037" t="s">
        <v>75</v>
      </c>
      <c r="I3037" t="s"/>
      <c r="J3037" t="s">
        <v>74</v>
      </c>
      <c r="K3037" t="n">
        <v>78</v>
      </c>
      <c r="L3037" t="s">
        <v>76</v>
      </c>
      <c r="M3037" t="s"/>
      <c r="N3037" t="s">
        <v>111</v>
      </c>
      <c r="O3037" t="s">
        <v>78</v>
      </c>
      <c r="P3037" t="s">
        <v>101</v>
      </c>
      <c r="Q3037" t="s"/>
      <c r="R3037" t="s">
        <v>80</v>
      </c>
      <c r="S3037" t="s">
        <v>307</v>
      </c>
      <c r="T3037" t="s">
        <v>82</v>
      </c>
      <c r="U3037" t="s"/>
      <c r="V3037" t="s">
        <v>83</v>
      </c>
      <c r="W3037" t="s">
        <v>84</v>
      </c>
      <c r="X3037" t="s"/>
      <c r="Y3037" t="s">
        <v>85</v>
      </c>
      <c r="Z3037">
        <f>HYPERLINK("https://hotelmonitor-cachepage.eclerx.com/savepage/tk_15439116319029205_sr_2152.html","info")</f>
        <v/>
      </c>
      <c r="AA3037" t="n">
        <v>151908</v>
      </c>
      <c r="AB3037" t="s"/>
      <c r="AC3037" t="s"/>
      <c r="AD3037" t="s">
        <v>86</v>
      </c>
      <c r="AE3037" t="s"/>
      <c r="AF3037" t="s"/>
      <c r="AG3037" t="s"/>
      <c r="AH3037" t="s"/>
      <c r="AI3037" t="s"/>
      <c r="AJ3037" t="s"/>
      <c r="AK3037" t="s">
        <v>87</v>
      </c>
      <c r="AL3037" t="s"/>
      <c r="AM3037" t="s"/>
      <c r="AN3037" t="s">
        <v>87</v>
      </c>
      <c r="AO3037" t="s"/>
      <c r="AP3037" t="n">
        <v>74</v>
      </c>
      <c r="AQ3037" t="s">
        <v>88</v>
      </c>
      <c r="AR3037" t="s">
        <v>113</v>
      </c>
      <c r="AS3037" t="s"/>
      <c r="AT3037" t="s">
        <v>90</v>
      </c>
      <c r="AU3037" t="s"/>
      <c r="AV3037" t="s"/>
      <c r="AW3037" t="s"/>
      <c r="AX3037" t="s"/>
      <c r="AY3037" t="n">
        <v>2311828</v>
      </c>
      <c r="AZ3037" t="s">
        <v>104</v>
      </c>
      <c r="BA3037" t="s"/>
      <c r="BB3037" t="n">
        <v>67471</v>
      </c>
      <c r="BC3037" t="n">
        <v>10.088533</v>
      </c>
      <c r="BD3037" t="n">
        <v>53.512673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92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99</v>
      </c>
      <c r="F3038" t="n">
        <v>821276</v>
      </c>
      <c r="G3038" t="s">
        <v>74</v>
      </c>
      <c r="H3038" t="s">
        <v>75</v>
      </c>
      <c r="I3038" t="s"/>
      <c r="J3038" t="s">
        <v>74</v>
      </c>
      <c r="K3038" t="n">
        <v>78</v>
      </c>
      <c r="L3038" t="s">
        <v>76</v>
      </c>
      <c r="M3038" t="s"/>
      <c r="N3038" t="s">
        <v>108</v>
      </c>
      <c r="O3038" t="s">
        <v>78</v>
      </c>
      <c r="P3038" t="s">
        <v>101</v>
      </c>
      <c r="Q3038" t="s"/>
      <c r="R3038" t="s">
        <v>80</v>
      </c>
      <c r="S3038" t="s">
        <v>307</v>
      </c>
      <c r="T3038" t="s">
        <v>82</v>
      </c>
      <c r="U3038" t="s"/>
      <c r="V3038" t="s">
        <v>83</v>
      </c>
      <c r="W3038" t="s">
        <v>84</v>
      </c>
      <c r="X3038" t="s"/>
      <c r="Y3038" t="s">
        <v>85</v>
      </c>
      <c r="Z3038">
        <f>HYPERLINK("https://hotelmonitor-cachepage.eclerx.com/savepage/tk_15439116319029205_sr_2152.html","info")</f>
        <v/>
      </c>
      <c r="AA3038" t="n">
        <v>151908</v>
      </c>
      <c r="AB3038" t="s"/>
      <c r="AC3038" t="s"/>
      <c r="AD3038" t="s">
        <v>86</v>
      </c>
      <c r="AE3038" t="s"/>
      <c r="AF3038" t="s"/>
      <c r="AG3038" t="s"/>
      <c r="AH3038" t="s"/>
      <c r="AI3038" t="s"/>
      <c r="AJ3038" t="s"/>
      <c r="AK3038" t="s">
        <v>87</v>
      </c>
      <c r="AL3038" t="s"/>
      <c r="AM3038" t="s"/>
      <c r="AN3038" t="s">
        <v>87</v>
      </c>
      <c r="AO3038" t="s"/>
      <c r="AP3038" t="n">
        <v>74</v>
      </c>
      <c r="AQ3038" t="s">
        <v>88</v>
      </c>
      <c r="AR3038" t="s">
        <v>110</v>
      </c>
      <c r="AS3038" t="s"/>
      <c r="AT3038" t="s">
        <v>90</v>
      </c>
      <c r="AU3038" t="s"/>
      <c r="AV3038" t="s"/>
      <c r="AW3038" t="s"/>
      <c r="AX3038" t="s"/>
      <c r="AY3038" t="n">
        <v>2311828</v>
      </c>
      <c r="AZ3038" t="s">
        <v>104</v>
      </c>
      <c r="BA3038" t="s"/>
      <c r="BB3038" t="n">
        <v>67471</v>
      </c>
      <c r="BC3038" t="n">
        <v>10.088533</v>
      </c>
      <c r="BD3038" t="n">
        <v>53.512673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92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99</v>
      </c>
      <c r="F3039" t="n">
        <v>821276</v>
      </c>
      <c r="G3039" t="s">
        <v>74</v>
      </c>
      <c r="H3039" t="s">
        <v>75</v>
      </c>
      <c r="I3039" t="s"/>
      <c r="J3039" t="s">
        <v>74</v>
      </c>
      <c r="K3039" t="n">
        <v>79</v>
      </c>
      <c r="L3039" t="s">
        <v>76</v>
      </c>
      <c r="M3039" t="s"/>
      <c r="N3039" t="s">
        <v>117</v>
      </c>
      <c r="O3039" t="s">
        <v>78</v>
      </c>
      <c r="P3039" t="s">
        <v>101</v>
      </c>
      <c r="Q3039" t="s"/>
      <c r="R3039" t="s">
        <v>80</v>
      </c>
      <c r="S3039" t="s">
        <v>556</v>
      </c>
      <c r="T3039" t="s">
        <v>82</v>
      </c>
      <c r="U3039" t="s"/>
      <c r="V3039" t="s">
        <v>83</v>
      </c>
      <c r="W3039" t="s">
        <v>84</v>
      </c>
      <c r="X3039" t="s"/>
      <c r="Y3039" t="s">
        <v>85</v>
      </c>
      <c r="Z3039">
        <f>HYPERLINK("https://hotelmonitor-cachepage.eclerx.com/savepage/tk_15439116319029205_sr_2152.html","info")</f>
        <v/>
      </c>
      <c r="AA3039" t="n">
        <v>151908</v>
      </c>
      <c r="AB3039" t="s"/>
      <c r="AC3039" t="s"/>
      <c r="AD3039" t="s">
        <v>86</v>
      </c>
      <c r="AE3039" t="s"/>
      <c r="AF3039" t="s"/>
      <c r="AG3039" t="s"/>
      <c r="AH3039" t="s"/>
      <c r="AI3039" t="s"/>
      <c r="AJ3039" t="s"/>
      <c r="AK3039" t="s">
        <v>87</v>
      </c>
      <c r="AL3039" t="s"/>
      <c r="AM3039" t="s"/>
      <c r="AN3039" t="s">
        <v>87</v>
      </c>
      <c r="AO3039" t="s"/>
      <c r="AP3039" t="n">
        <v>74</v>
      </c>
      <c r="AQ3039" t="s">
        <v>88</v>
      </c>
      <c r="AR3039" t="s">
        <v>103</v>
      </c>
      <c r="AS3039" t="s"/>
      <c r="AT3039" t="s">
        <v>90</v>
      </c>
      <c r="AU3039" t="s"/>
      <c r="AV3039" t="s"/>
      <c r="AW3039" t="s"/>
      <c r="AX3039" t="s"/>
      <c r="AY3039" t="n">
        <v>2311828</v>
      </c>
      <c r="AZ3039" t="s">
        <v>104</v>
      </c>
      <c r="BA3039" t="s"/>
      <c r="BB3039" t="n">
        <v>67471</v>
      </c>
      <c r="BC3039" t="n">
        <v>10.088533</v>
      </c>
      <c r="BD3039" t="n">
        <v>53.512673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92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99</v>
      </c>
      <c r="F3040" t="n">
        <v>821276</v>
      </c>
      <c r="G3040" t="s">
        <v>74</v>
      </c>
      <c r="H3040" t="s">
        <v>75</v>
      </c>
      <c r="I3040" t="s"/>
      <c r="J3040" t="s">
        <v>74</v>
      </c>
      <c r="K3040" t="n">
        <v>79</v>
      </c>
      <c r="L3040" t="s">
        <v>76</v>
      </c>
      <c r="M3040" t="s"/>
      <c r="N3040" t="s">
        <v>77</v>
      </c>
      <c r="O3040" t="s">
        <v>78</v>
      </c>
      <c r="P3040" t="s">
        <v>101</v>
      </c>
      <c r="Q3040" t="s"/>
      <c r="R3040" t="s">
        <v>80</v>
      </c>
      <c r="S3040" t="s">
        <v>556</v>
      </c>
      <c r="T3040" t="s">
        <v>82</v>
      </c>
      <c r="U3040" t="s"/>
      <c r="V3040" t="s">
        <v>83</v>
      </c>
      <c r="W3040" t="s">
        <v>84</v>
      </c>
      <c r="X3040" t="s"/>
      <c r="Y3040" t="s">
        <v>85</v>
      </c>
      <c r="Z3040">
        <f>HYPERLINK("https://hotelmonitor-cachepage.eclerx.com/savepage/tk_15439116319029205_sr_2152.html","info")</f>
        <v/>
      </c>
      <c r="AA3040" t="n">
        <v>151908</v>
      </c>
      <c r="AB3040" t="s"/>
      <c r="AC3040" t="s"/>
      <c r="AD3040" t="s">
        <v>86</v>
      </c>
      <c r="AE3040" t="s"/>
      <c r="AF3040" t="s"/>
      <c r="AG3040" t="s"/>
      <c r="AH3040" t="s"/>
      <c r="AI3040" t="s"/>
      <c r="AJ3040" t="s"/>
      <c r="AK3040" t="s">
        <v>87</v>
      </c>
      <c r="AL3040" t="s"/>
      <c r="AM3040" t="s"/>
      <c r="AN3040" t="s">
        <v>87</v>
      </c>
      <c r="AO3040" t="s"/>
      <c r="AP3040" t="n">
        <v>74</v>
      </c>
      <c r="AQ3040" t="s">
        <v>88</v>
      </c>
      <c r="AR3040" t="s">
        <v>119</v>
      </c>
      <c r="AS3040" t="s"/>
      <c r="AT3040" t="s">
        <v>90</v>
      </c>
      <c r="AU3040" t="s"/>
      <c r="AV3040" t="s"/>
      <c r="AW3040" t="s"/>
      <c r="AX3040" t="s"/>
      <c r="AY3040" t="n">
        <v>2311828</v>
      </c>
      <c r="AZ3040" t="s">
        <v>104</v>
      </c>
      <c r="BA3040" t="s"/>
      <c r="BB3040" t="n">
        <v>67471</v>
      </c>
      <c r="BC3040" t="n">
        <v>10.088533</v>
      </c>
      <c r="BD3040" t="n">
        <v>53.512673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92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99</v>
      </c>
      <c r="F3041" t="n">
        <v>821276</v>
      </c>
      <c r="G3041" t="s">
        <v>74</v>
      </c>
      <c r="H3041" t="s">
        <v>75</v>
      </c>
      <c r="I3041" t="s"/>
      <c r="J3041" t="s">
        <v>74</v>
      </c>
      <c r="K3041" t="n">
        <v>80</v>
      </c>
      <c r="L3041" t="s">
        <v>76</v>
      </c>
      <c r="M3041" t="s"/>
      <c r="N3041" t="s">
        <v>105</v>
      </c>
      <c r="O3041" t="s">
        <v>78</v>
      </c>
      <c r="P3041" t="s">
        <v>101</v>
      </c>
      <c r="Q3041" t="s"/>
      <c r="R3041" t="s">
        <v>80</v>
      </c>
      <c r="S3041" t="s">
        <v>112</v>
      </c>
      <c r="T3041" t="s">
        <v>82</v>
      </c>
      <c r="U3041" t="s"/>
      <c r="V3041" t="s">
        <v>83</v>
      </c>
      <c r="W3041" t="s">
        <v>84</v>
      </c>
      <c r="X3041" t="s"/>
      <c r="Y3041" t="s">
        <v>85</v>
      </c>
      <c r="Z3041">
        <f>HYPERLINK("https://hotelmonitor-cachepage.eclerx.com/savepage/tk_15439116319029205_sr_2152.html","info")</f>
        <v/>
      </c>
      <c r="AA3041" t="n">
        <v>151908</v>
      </c>
      <c r="AB3041" t="s"/>
      <c r="AC3041" t="s"/>
      <c r="AD3041" t="s">
        <v>86</v>
      </c>
      <c r="AE3041" t="s"/>
      <c r="AF3041" t="s"/>
      <c r="AG3041" t="s"/>
      <c r="AH3041" t="s"/>
      <c r="AI3041" t="s"/>
      <c r="AJ3041" t="s"/>
      <c r="AK3041" t="s">
        <v>87</v>
      </c>
      <c r="AL3041" t="s"/>
      <c r="AM3041" t="s"/>
      <c r="AN3041" t="s">
        <v>87</v>
      </c>
      <c r="AO3041" t="s"/>
      <c r="AP3041" t="n">
        <v>74</v>
      </c>
      <c r="AQ3041" t="s">
        <v>88</v>
      </c>
      <c r="AR3041" t="s">
        <v>107</v>
      </c>
      <c r="AS3041" t="s"/>
      <c r="AT3041" t="s">
        <v>90</v>
      </c>
      <c r="AU3041" t="s"/>
      <c r="AV3041" t="s"/>
      <c r="AW3041" t="s"/>
      <c r="AX3041" t="s"/>
      <c r="AY3041" t="n">
        <v>2311828</v>
      </c>
      <c r="AZ3041" t="s">
        <v>104</v>
      </c>
      <c r="BA3041" t="s"/>
      <c r="BB3041" t="n">
        <v>67471</v>
      </c>
      <c r="BC3041" t="n">
        <v>10.088533</v>
      </c>
      <c r="BD3041" t="n">
        <v>53.512673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92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99</v>
      </c>
      <c r="F3042" t="n">
        <v>821276</v>
      </c>
      <c r="G3042" t="s">
        <v>74</v>
      </c>
      <c r="H3042" t="s">
        <v>75</v>
      </c>
      <c r="I3042" t="s"/>
      <c r="J3042" t="s">
        <v>74</v>
      </c>
      <c r="K3042" t="n">
        <v>81</v>
      </c>
      <c r="L3042" t="s">
        <v>76</v>
      </c>
      <c r="M3042" t="s"/>
      <c r="N3042" t="s">
        <v>77</v>
      </c>
      <c r="O3042" t="s">
        <v>78</v>
      </c>
      <c r="P3042" t="s">
        <v>101</v>
      </c>
      <c r="Q3042" t="s"/>
      <c r="R3042" t="s">
        <v>80</v>
      </c>
      <c r="S3042" t="s">
        <v>115</v>
      </c>
      <c r="T3042" t="s">
        <v>82</v>
      </c>
      <c r="U3042" t="s"/>
      <c r="V3042" t="s">
        <v>83</v>
      </c>
      <c r="W3042" t="s">
        <v>84</v>
      </c>
      <c r="X3042" t="s"/>
      <c r="Y3042" t="s">
        <v>85</v>
      </c>
      <c r="Z3042">
        <f>HYPERLINK("https://hotelmonitor-cachepage.eclerx.com/savepage/tk_15439116319029205_sr_2152.html","info")</f>
        <v/>
      </c>
      <c r="AA3042" t="n">
        <v>151908</v>
      </c>
      <c r="AB3042" t="s"/>
      <c r="AC3042" t="s"/>
      <c r="AD3042" t="s">
        <v>86</v>
      </c>
      <c r="AE3042" t="s"/>
      <c r="AF3042" t="s"/>
      <c r="AG3042" t="s"/>
      <c r="AH3042" t="s"/>
      <c r="AI3042" t="s"/>
      <c r="AJ3042" t="s"/>
      <c r="AK3042" t="s">
        <v>87</v>
      </c>
      <c r="AL3042" t="s"/>
      <c r="AM3042" t="s"/>
      <c r="AN3042" t="s">
        <v>87</v>
      </c>
      <c r="AO3042" t="s"/>
      <c r="AP3042" t="n">
        <v>74</v>
      </c>
      <c r="AQ3042" t="s">
        <v>88</v>
      </c>
      <c r="AR3042" t="s">
        <v>121</v>
      </c>
      <c r="AS3042" t="s"/>
      <c r="AT3042" t="s">
        <v>90</v>
      </c>
      <c r="AU3042" t="s"/>
      <c r="AV3042" t="s"/>
      <c r="AW3042" t="s"/>
      <c r="AX3042" t="s"/>
      <c r="AY3042" t="n">
        <v>2311828</v>
      </c>
      <c r="AZ3042" t="s">
        <v>104</v>
      </c>
      <c r="BA3042" t="s"/>
      <c r="BB3042" t="n">
        <v>67471</v>
      </c>
      <c r="BC3042" t="n">
        <v>10.088533</v>
      </c>
      <c r="BD3042" t="n">
        <v>53.512673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92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99</v>
      </c>
      <c r="F3043" t="n">
        <v>821276</v>
      </c>
      <c r="G3043" t="s">
        <v>74</v>
      </c>
      <c r="H3043" t="s">
        <v>75</v>
      </c>
      <c r="I3043" t="s"/>
      <c r="J3043" t="s">
        <v>74</v>
      </c>
      <c r="K3043" t="n">
        <v>81</v>
      </c>
      <c r="L3043" t="s">
        <v>76</v>
      </c>
      <c r="M3043" t="s"/>
      <c r="N3043" t="s">
        <v>114</v>
      </c>
      <c r="O3043" t="s">
        <v>78</v>
      </c>
      <c r="P3043" t="s">
        <v>101</v>
      </c>
      <c r="Q3043" t="s"/>
      <c r="R3043" t="s">
        <v>80</v>
      </c>
      <c r="S3043" t="s">
        <v>115</v>
      </c>
      <c r="T3043" t="s">
        <v>82</v>
      </c>
      <c r="U3043" t="s"/>
      <c r="V3043" t="s">
        <v>83</v>
      </c>
      <c r="W3043" t="s">
        <v>84</v>
      </c>
      <c r="X3043" t="s"/>
      <c r="Y3043" t="s">
        <v>85</v>
      </c>
      <c r="Z3043">
        <f>HYPERLINK("https://hotelmonitor-cachepage.eclerx.com/savepage/tk_15439116319029205_sr_2152.html","info")</f>
        <v/>
      </c>
      <c r="AA3043" t="n">
        <v>151908</v>
      </c>
      <c r="AB3043" t="s"/>
      <c r="AC3043" t="s"/>
      <c r="AD3043" t="s">
        <v>86</v>
      </c>
      <c r="AE3043" t="s"/>
      <c r="AF3043" t="s"/>
      <c r="AG3043" t="s"/>
      <c r="AH3043" t="s"/>
      <c r="AI3043" t="s"/>
      <c r="AJ3043" t="s"/>
      <c r="AK3043" t="s">
        <v>87</v>
      </c>
      <c r="AL3043" t="s"/>
      <c r="AM3043" t="s"/>
      <c r="AN3043" t="s">
        <v>87</v>
      </c>
      <c r="AO3043" t="s"/>
      <c r="AP3043" t="n">
        <v>74</v>
      </c>
      <c r="AQ3043" t="s">
        <v>88</v>
      </c>
      <c r="AR3043" t="s">
        <v>110</v>
      </c>
      <c r="AS3043" t="s"/>
      <c r="AT3043" t="s">
        <v>90</v>
      </c>
      <c r="AU3043" t="s"/>
      <c r="AV3043" t="s"/>
      <c r="AW3043" t="s"/>
      <c r="AX3043" t="s"/>
      <c r="AY3043" t="n">
        <v>2311828</v>
      </c>
      <c r="AZ3043" t="s">
        <v>104</v>
      </c>
      <c r="BA3043" t="s"/>
      <c r="BB3043" t="n">
        <v>67471</v>
      </c>
      <c r="BC3043" t="n">
        <v>10.088533</v>
      </c>
      <c r="BD3043" t="n">
        <v>53.512673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92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99</v>
      </c>
      <c r="F3044" t="n">
        <v>821276</v>
      </c>
      <c r="G3044" t="s">
        <v>74</v>
      </c>
      <c r="H3044" t="s">
        <v>75</v>
      </c>
      <c r="I3044" t="s"/>
      <c r="J3044" t="s">
        <v>74</v>
      </c>
      <c r="K3044" t="n">
        <v>81</v>
      </c>
      <c r="L3044" t="s">
        <v>76</v>
      </c>
      <c r="M3044" t="s"/>
      <c r="N3044" t="s">
        <v>108</v>
      </c>
      <c r="O3044" t="s">
        <v>78</v>
      </c>
      <c r="P3044" t="s">
        <v>101</v>
      </c>
      <c r="Q3044" t="s"/>
      <c r="R3044" t="s">
        <v>80</v>
      </c>
      <c r="S3044" t="s">
        <v>115</v>
      </c>
      <c r="T3044" t="s">
        <v>82</v>
      </c>
      <c r="U3044" t="s"/>
      <c r="V3044" t="s">
        <v>83</v>
      </c>
      <c r="W3044" t="s">
        <v>84</v>
      </c>
      <c r="X3044" t="s"/>
      <c r="Y3044" t="s">
        <v>85</v>
      </c>
      <c r="Z3044">
        <f>HYPERLINK("https://hotelmonitor-cachepage.eclerx.com/savepage/tk_15439116319029205_sr_2152.html","info")</f>
        <v/>
      </c>
      <c r="AA3044" t="n">
        <v>151908</v>
      </c>
      <c r="AB3044" t="s"/>
      <c r="AC3044" t="s"/>
      <c r="AD3044" t="s">
        <v>86</v>
      </c>
      <c r="AE3044" t="s"/>
      <c r="AF3044" t="s"/>
      <c r="AG3044" t="s"/>
      <c r="AH3044" t="s"/>
      <c r="AI3044" t="s"/>
      <c r="AJ3044" t="s"/>
      <c r="AK3044" t="s">
        <v>87</v>
      </c>
      <c r="AL3044" t="s"/>
      <c r="AM3044" t="s"/>
      <c r="AN3044" t="s">
        <v>87</v>
      </c>
      <c r="AO3044" t="s"/>
      <c r="AP3044" t="n">
        <v>74</v>
      </c>
      <c r="AQ3044" t="s">
        <v>88</v>
      </c>
      <c r="AR3044" t="s">
        <v>116</v>
      </c>
      <c r="AS3044" t="s"/>
      <c r="AT3044" t="s">
        <v>90</v>
      </c>
      <c r="AU3044" t="s"/>
      <c r="AV3044" t="s"/>
      <c r="AW3044" t="s"/>
      <c r="AX3044" t="s"/>
      <c r="AY3044" t="n">
        <v>2311828</v>
      </c>
      <c r="AZ3044" t="s">
        <v>104</v>
      </c>
      <c r="BA3044" t="s"/>
      <c r="BB3044" t="n">
        <v>67471</v>
      </c>
      <c r="BC3044" t="n">
        <v>10.088533</v>
      </c>
      <c r="BD3044" t="n">
        <v>53.512673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92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99</v>
      </c>
      <c r="F3045" t="n">
        <v>821276</v>
      </c>
      <c r="G3045" t="s">
        <v>74</v>
      </c>
      <c r="H3045" t="s">
        <v>75</v>
      </c>
      <c r="I3045" t="s"/>
      <c r="J3045" t="s">
        <v>74</v>
      </c>
      <c r="K3045" t="n">
        <v>81</v>
      </c>
      <c r="L3045" t="s">
        <v>76</v>
      </c>
      <c r="M3045" t="s"/>
      <c r="N3045" t="s">
        <v>77</v>
      </c>
      <c r="O3045" t="s">
        <v>78</v>
      </c>
      <c r="P3045" t="s">
        <v>101</v>
      </c>
      <c r="Q3045" t="s"/>
      <c r="R3045" t="s">
        <v>80</v>
      </c>
      <c r="S3045" t="s">
        <v>115</v>
      </c>
      <c r="T3045" t="s">
        <v>82</v>
      </c>
      <c r="U3045" t="s"/>
      <c r="V3045" t="s">
        <v>83</v>
      </c>
      <c r="W3045" t="s">
        <v>84</v>
      </c>
      <c r="X3045" t="s"/>
      <c r="Y3045" t="s">
        <v>85</v>
      </c>
      <c r="Z3045">
        <f>HYPERLINK("https://hotelmonitor-cachepage.eclerx.com/savepage/tk_15439116319029205_sr_2152.html","info")</f>
        <v/>
      </c>
      <c r="AA3045" t="n">
        <v>151908</v>
      </c>
      <c r="AB3045" t="s"/>
      <c r="AC3045" t="s"/>
      <c r="AD3045" t="s">
        <v>86</v>
      </c>
      <c r="AE3045" t="s"/>
      <c r="AF3045" t="s"/>
      <c r="AG3045" t="s"/>
      <c r="AH3045" t="s"/>
      <c r="AI3045" t="s"/>
      <c r="AJ3045" t="s"/>
      <c r="AK3045" t="s">
        <v>87</v>
      </c>
      <c r="AL3045" t="s"/>
      <c r="AM3045" t="s"/>
      <c r="AN3045" t="s">
        <v>87</v>
      </c>
      <c r="AO3045" t="s"/>
      <c r="AP3045" t="n">
        <v>74</v>
      </c>
      <c r="AQ3045" t="s">
        <v>88</v>
      </c>
      <c r="AR3045" t="s">
        <v>124</v>
      </c>
      <c r="AS3045" t="s"/>
      <c r="AT3045" t="s">
        <v>90</v>
      </c>
      <c r="AU3045" t="s"/>
      <c r="AV3045" t="s"/>
      <c r="AW3045" t="s"/>
      <c r="AX3045" t="s"/>
      <c r="AY3045" t="n">
        <v>2311828</v>
      </c>
      <c r="AZ3045" t="s">
        <v>104</v>
      </c>
      <c r="BA3045" t="s"/>
      <c r="BB3045" t="n">
        <v>67471</v>
      </c>
      <c r="BC3045" t="n">
        <v>10.088533</v>
      </c>
      <c r="BD3045" t="n">
        <v>53.512673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92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99</v>
      </c>
      <c r="F3046" t="n">
        <v>821276</v>
      </c>
      <c r="G3046" t="s">
        <v>74</v>
      </c>
      <c r="H3046" t="s">
        <v>75</v>
      </c>
      <c r="I3046" t="s"/>
      <c r="J3046" t="s">
        <v>74</v>
      </c>
      <c r="K3046" t="n">
        <v>82</v>
      </c>
      <c r="L3046" t="s">
        <v>76</v>
      </c>
      <c r="M3046" t="s"/>
      <c r="N3046" t="s">
        <v>111</v>
      </c>
      <c r="O3046" t="s">
        <v>78</v>
      </c>
      <c r="P3046" t="s">
        <v>101</v>
      </c>
      <c r="Q3046" t="s"/>
      <c r="R3046" t="s">
        <v>80</v>
      </c>
      <c r="S3046" t="s">
        <v>118</v>
      </c>
      <c r="T3046" t="s">
        <v>82</v>
      </c>
      <c r="U3046" t="s"/>
      <c r="V3046" t="s">
        <v>83</v>
      </c>
      <c r="W3046" t="s">
        <v>94</v>
      </c>
      <c r="X3046" t="s"/>
      <c r="Y3046" t="s">
        <v>85</v>
      </c>
      <c r="Z3046">
        <f>HYPERLINK("https://hotelmonitor-cachepage.eclerx.com/savepage/tk_15439116319029205_sr_2152.html","info")</f>
        <v/>
      </c>
      <c r="AA3046" t="n">
        <v>151908</v>
      </c>
      <c r="AB3046" t="s"/>
      <c r="AC3046" t="s"/>
      <c r="AD3046" t="s">
        <v>86</v>
      </c>
      <c r="AE3046" t="s"/>
      <c r="AF3046" t="s"/>
      <c r="AG3046" t="s"/>
      <c r="AH3046" t="s"/>
      <c r="AI3046" t="s"/>
      <c r="AJ3046" t="s"/>
      <c r="AK3046" t="s">
        <v>87</v>
      </c>
      <c r="AL3046" t="s"/>
      <c r="AM3046" t="s"/>
      <c r="AN3046" t="s">
        <v>87</v>
      </c>
      <c r="AO3046" t="s"/>
      <c r="AP3046" t="n">
        <v>74</v>
      </c>
      <c r="AQ3046" t="s">
        <v>88</v>
      </c>
      <c r="AR3046" t="s">
        <v>113</v>
      </c>
      <c r="AS3046" t="s"/>
      <c r="AT3046" t="s">
        <v>90</v>
      </c>
      <c r="AU3046" t="s"/>
      <c r="AV3046" t="s"/>
      <c r="AW3046" t="s"/>
      <c r="AX3046" t="s"/>
      <c r="AY3046" t="n">
        <v>2311828</v>
      </c>
      <c r="AZ3046" t="s">
        <v>104</v>
      </c>
      <c r="BA3046" t="s"/>
      <c r="BB3046" t="n">
        <v>67471</v>
      </c>
      <c r="BC3046" t="n">
        <v>10.088533</v>
      </c>
      <c r="BD3046" t="n">
        <v>53.512673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92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99</v>
      </c>
      <c r="F3047" t="n">
        <v>821276</v>
      </c>
      <c r="G3047" t="s">
        <v>74</v>
      </c>
      <c r="H3047" t="s">
        <v>75</v>
      </c>
      <c r="I3047" t="s"/>
      <c r="J3047" t="s">
        <v>74</v>
      </c>
      <c r="K3047" t="n">
        <v>82</v>
      </c>
      <c r="L3047" t="s">
        <v>76</v>
      </c>
      <c r="M3047" t="s"/>
      <c r="N3047" t="s">
        <v>100</v>
      </c>
      <c r="O3047" t="s">
        <v>78</v>
      </c>
      <c r="P3047" t="s">
        <v>101</v>
      </c>
      <c r="Q3047" t="s"/>
      <c r="R3047" t="s">
        <v>80</v>
      </c>
      <c r="S3047" t="s">
        <v>118</v>
      </c>
      <c r="T3047" t="s">
        <v>82</v>
      </c>
      <c r="U3047" t="s"/>
      <c r="V3047" t="s">
        <v>83</v>
      </c>
      <c r="W3047" t="s">
        <v>94</v>
      </c>
      <c r="X3047" t="s"/>
      <c r="Y3047" t="s">
        <v>85</v>
      </c>
      <c r="Z3047">
        <f>HYPERLINK("https://hotelmonitor-cachepage.eclerx.com/savepage/tk_15439116319029205_sr_2152.html","info")</f>
        <v/>
      </c>
      <c r="AA3047" t="n">
        <v>151908</v>
      </c>
      <c r="AB3047" t="s"/>
      <c r="AC3047" t="s"/>
      <c r="AD3047" t="s">
        <v>86</v>
      </c>
      <c r="AE3047" t="s"/>
      <c r="AF3047" t="s"/>
      <c r="AG3047" t="s"/>
      <c r="AH3047" t="s"/>
      <c r="AI3047" t="s"/>
      <c r="AJ3047" t="s"/>
      <c r="AK3047" t="s">
        <v>87</v>
      </c>
      <c r="AL3047" t="s"/>
      <c r="AM3047" t="s"/>
      <c r="AN3047" t="s">
        <v>87</v>
      </c>
      <c r="AO3047" t="s"/>
      <c r="AP3047" t="n">
        <v>74</v>
      </c>
      <c r="AQ3047" t="s">
        <v>88</v>
      </c>
      <c r="AR3047" t="s">
        <v>103</v>
      </c>
      <c r="AS3047" t="s"/>
      <c r="AT3047" t="s">
        <v>90</v>
      </c>
      <c r="AU3047" t="s"/>
      <c r="AV3047" t="s"/>
      <c r="AW3047" t="s"/>
      <c r="AX3047" t="s"/>
      <c r="AY3047" t="n">
        <v>2311828</v>
      </c>
      <c r="AZ3047" t="s">
        <v>104</v>
      </c>
      <c r="BA3047" t="s"/>
      <c r="BB3047" t="n">
        <v>67471</v>
      </c>
      <c r="BC3047" t="n">
        <v>10.088533</v>
      </c>
      <c r="BD3047" t="n">
        <v>53.512673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92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99</v>
      </c>
      <c r="F3048" t="n">
        <v>821276</v>
      </c>
      <c r="G3048" t="s">
        <v>74</v>
      </c>
      <c r="H3048" t="s">
        <v>75</v>
      </c>
      <c r="I3048" t="s"/>
      <c r="J3048" t="s">
        <v>74</v>
      </c>
      <c r="K3048" t="n">
        <v>83</v>
      </c>
      <c r="L3048" t="s">
        <v>76</v>
      </c>
      <c r="M3048" t="s"/>
      <c r="N3048" t="s">
        <v>122</v>
      </c>
      <c r="O3048" t="s">
        <v>78</v>
      </c>
      <c r="P3048" t="s">
        <v>101</v>
      </c>
      <c r="Q3048" t="s"/>
      <c r="R3048" t="s">
        <v>80</v>
      </c>
      <c r="S3048" t="s">
        <v>120</v>
      </c>
      <c r="T3048" t="s">
        <v>82</v>
      </c>
      <c r="U3048" t="s"/>
      <c r="V3048" t="s">
        <v>83</v>
      </c>
      <c r="W3048" t="s">
        <v>84</v>
      </c>
      <c r="X3048" t="s"/>
      <c r="Y3048" t="s">
        <v>85</v>
      </c>
      <c r="Z3048">
        <f>HYPERLINK("https://hotelmonitor-cachepage.eclerx.com/savepage/tk_15439116319029205_sr_2152.html","info")</f>
        <v/>
      </c>
      <c r="AA3048" t="n">
        <v>151908</v>
      </c>
      <c r="AB3048" t="s"/>
      <c r="AC3048" t="s"/>
      <c r="AD3048" t="s">
        <v>86</v>
      </c>
      <c r="AE3048" t="s"/>
      <c r="AF3048" t="s"/>
      <c r="AG3048" t="s"/>
      <c r="AH3048" t="s"/>
      <c r="AI3048" t="s"/>
      <c r="AJ3048" t="s"/>
      <c r="AK3048" t="s">
        <v>87</v>
      </c>
      <c r="AL3048" t="s"/>
      <c r="AM3048" t="s"/>
      <c r="AN3048" t="s">
        <v>87</v>
      </c>
      <c r="AO3048" t="s"/>
      <c r="AP3048" t="n">
        <v>74</v>
      </c>
      <c r="AQ3048" t="s">
        <v>88</v>
      </c>
      <c r="AR3048" t="s">
        <v>103</v>
      </c>
      <c r="AS3048" t="s"/>
      <c r="AT3048" t="s">
        <v>90</v>
      </c>
      <c r="AU3048" t="s"/>
      <c r="AV3048" t="s"/>
      <c r="AW3048" t="s"/>
      <c r="AX3048" t="s"/>
      <c r="AY3048" t="n">
        <v>2311828</v>
      </c>
      <c r="AZ3048" t="s">
        <v>104</v>
      </c>
      <c r="BA3048" t="s"/>
      <c r="BB3048" t="n">
        <v>67471</v>
      </c>
      <c r="BC3048" t="n">
        <v>10.088533</v>
      </c>
      <c r="BD3048" t="n">
        <v>53.512673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92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99</v>
      </c>
      <c r="F3049" t="n">
        <v>821276</v>
      </c>
      <c r="G3049" t="s">
        <v>74</v>
      </c>
      <c r="H3049" t="s">
        <v>75</v>
      </c>
      <c r="I3049" t="s"/>
      <c r="J3049" t="s">
        <v>74</v>
      </c>
      <c r="K3049" t="n">
        <v>84</v>
      </c>
      <c r="L3049" t="s">
        <v>76</v>
      </c>
      <c r="M3049" t="s"/>
      <c r="N3049" t="s">
        <v>114</v>
      </c>
      <c r="O3049" t="s">
        <v>78</v>
      </c>
      <c r="P3049" t="s">
        <v>101</v>
      </c>
      <c r="Q3049" t="s"/>
      <c r="R3049" t="s">
        <v>80</v>
      </c>
      <c r="S3049" t="s">
        <v>123</v>
      </c>
      <c r="T3049" t="s">
        <v>82</v>
      </c>
      <c r="U3049" t="s"/>
      <c r="V3049" t="s">
        <v>83</v>
      </c>
      <c r="W3049" t="s">
        <v>84</v>
      </c>
      <c r="X3049" t="s"/>
      <c r="Y3049" t="s">
        <v>85</v>
      </c>
      <c r="Z3049">
        <f>HYPERLINK("https://hotelmonitor-cachepage.eclerx.com/savepage/tk_15439116319029205_sr_2152.html","info")</f>
        <v/>
      </c>
      <c r="AA3049" t="n">
        <v>151908</v>
      </c>
      <c r="AB3049" t="s"/>
      <c r="AC3049" t="s"/>
      <c r="AD3049" t="s">
        <v>86</v>
      </c>
      <c r="AE3049" t="s"/>
      <c r="AF3049" t="s"/>
      <c r="AG3049" t="s"/>
      <c r="AH3049" t="s"/>
      <c r="AI3049" t="s"/>
      <c r="AJ3049" t="s"/>
      <c r="AK3049" t="s">
        <v>87</v>
      </c>
      <c r="AL3049" t="s"/>
      <c r="AM3049" t="s"/>
      <c r="AN3049" t="s">
        <v>87</v>
      </c>
      <c r="AO3049" t="s"/>
      <c r="AP3049" t="n">
        <v>74</v>
      </c>
      <c r="AQ3049" t="s">
        <v>88</v>
      </c>
      <c r="AR3049" t="s">
        <v>116</v>
      </c>
      <c r="AS3049" t="s"/>
      <c r="AT3049" t="s">
        <v>90</v>
      </c>
      <c r="AU3049" t="s"/>
      <c r="AV3049" t="s"/>
      <c r="AW3049" t="s"/>
      <c r="AX3049" t="s"/>
      <c r="AY3049" t="n">
        <v>2311828</v>
      </c>
      <c r="AZ3049" t="s">
        <v>104</v>
      </c>
      <c r="BA3049" t="s"/>
      <c r="BB3049" t="n">
        <v>67471</v>
      </c>
      <c r="BC3049" t="n">
        <v>10.088533</v>
      </c>
      <c r="BD3049" t="n">
        <v>53.512673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92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99</v>
      </c>
      <c r="F3050" t="n">
        <v>821276</v>
      </c>
      <c r="G3050" t="s">
        <v>74</v>
      </c>
      <c r="H3050" t="s">
        <v>75</v>
      </c>
      <c r="I3050" t="s"/>
      <c r="J3050" t="s">
        <v>74</v>
      </c>
      <c r="K3050" t="n">
        <v>84</v>
      </c>
      <c r="L3050" t="s">
        <v>76</v>
      </c>
      <c r="M3050" t="s"/>
      <c r="N3050" t="s">
        <v>77</v>
      </c>
      <c r="O3050" t="s">
        <v>78</v>
      </c>
      <c r="P3050" t="s">
        <v>101</v>
      </c>
      <c r="Q3050" t="s"/>
      <c r="R3050" t="s">
        <v>80</v>
      </c>
      <c r="S3050" t="s">
        <v>123</v>
      </c>
      <c r="T3050" t="s">
        <v>82</v>
      </c>
      <c r="U3050" t="s"/>
      <c r="V3050" t="s">
        <v>83</v>
      </c>
      <c r="W3050" t="s">
        <v>94</v>
      </c>
      <c r="X3050" t="s"/>
      <c r="Y3050" t="s">
        <v>85</v>
      </c>
      <c r="Z3050">
        <f>HYPERLINK("https://hotelmonitor-cachepage.eclerx.com/savepage/tk_15439116319029205_sr_2152.html","info")</f>
        <v/>
      </c>
      <c r="AA3050" t="n">
        <v>151908</v>
      </c>
      <c r="AB3050" t="s"/>
      <c r="AC3050" t="s"/>
      <c r="AD3050" t="s">
        <v>86</v>
      </c>
      <c r="AE3050" t="s"/>
      <c r="AF3050" t="s"/>
      <c r="AG3050" t="s"/>
      <c r="AH3050" t="s"/>
      <c r="AI3050" t="s"/>
      <c r="AJ3050" t="s"/>
      <c r="AK3050" t="s">
        <v>87</v>
      </c>
      <c r="AL3050" t="s"/>
      <c r="AM3050" t="s"/>
      <c r="AN3050" t="s">
        <v>87</v>
      </c>
      <c r="AO3050" t="s"/>
      <c r="AP3050" t="n">
        <v>74</v>
      </c>
      <c r="AQ3050" t="s">
        <v>88</v>
      </c>
      <c r="AR3050" t="s">
        <v>124</v>
      </c>
      <c r="AS3050" t="s"/>
      <c r="AT3050" t="s">
        <v>90</v>
      </c>
      <c r="AU3050" t="s"/>
      <c r="AV3050" t="s"/>
      <c r="AW3050" t="s"/>
      <c r="AX3050" t="s"/>
      <c r="AY3050" t="n">
        <v>2311828</v>
      </c>
      <c r="AZ3050" t="s">
        <v>104</v>
      </c>
      <c r="BA3050" t="s"/>
      <c r="BB3050" t="n">
        <v>67471</v>
      </c>
      <c r="BC3050" t="n">
        <v>10.088533</v>
      </c>
      <c r="BD3050" t="n">
        <v>53.512673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92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99</v>
      </c>
      <c r="F3051" t="n">
        <v>821276</v>
      </c>
      <c r="G3051" t="s">
        <v>74</v>
      </c>
      <c r="H3051" t="s">
        <v>75</v>
      </c>
      <c r="I3051" t="s"/>
      <c r="J3051" t="s">
        <v>74</v>
      </c>
      <c r="K3051" t="n">
        <v>84</v>
      </c>
      <c r="L3051" t="s">
        <v>76</v>
      </c>
      <c r="M3051" t="s"/>
      <c r="N3051" t="s">
        <v>77</v>
      </c>
      <c r="O3051" t="s">
        <v>78</v>
      </c>
      <c r="P3051" t="s">
        <v>101</v>
      </c>
      <c r="Q3051" t="s"/>
      <c r="R3051" t="s">
        <v>80</v>
      </c>
      <c r="S3051" t="s">
        <v>123</v>
      </c>
      <c r="T3051" t="s">
        <v>82</v>
      </c>
      <c r="U3051" t="s"/>
      <c r="V3051" t="s">
        <v>83</v>
      </c>
      <c r="W3051" t="s">
        <v>94</v>
      </c>
      <c r="X3051" t="s"/>
      <c r="Y3051" t="s">
        <v>85</v>
      </c>
      <c r="Z3051">
        <f>HYPERLINK("https://hotelmonitor-cachepage.eclerx.com/savepage/tk_15439116319029205_sr_2152.html","info")</f>
        <v/>
      </c>
      <c r="AA3051" t="n">
        <v>151908</v>
      </c>
      <c r="AB3051" t="s"/>
      <c r="AC3051" t="s"/>
      <c r="AD3051" t="s">
        <v>86</v>
      </c>
      <c r="AE3051" t="s"/>
      <c r="AF3051" t="s"/>
      <c r="AG3051" t="s"/>
      <c r="AH3051" t="s"/>
      <c r="AI3051" t="s"/>
      <c r="AJ3051" t="s"/>
      <c r="AK3051" t="s">
        <v>87</v>
      </c>
      <c r="AL3051" t="s"/>
      <c r="AM3051" t="s"/>
      <c r="AN3051" t="s">
        <v>87</v>
      </c>
      <c r="AO3051" t="s"/>
      <c r="AP3051" t="n">
        <v>74</v>
      </c>
      <c r="AQ3051" t="s">
        <v>88</v>
      </c>
      <c r="AR3051" t="s">
        <v>124</v>
      </c>
      <c r="AS3051" t="s"/>
      <c r="AT3051" t="s">
        <v>90</v>
      </c>
      <c r="AU3051" t="s"/>
      <c r="AV3051" t="s"/>
      <c r="AW3051" t="s"/>
      <c r="AX3051" t="s"/>
      <c r="AY3051" t="n">
        <v>2311828</v>
      </c>
      <c r="AZ3051" t="s">
        <v>104</v>
      </c>
      <c r="BA3051" t="s"/>
      <c r="BB3051" t="n">
        <v>67471</v>
      </c>
      <c r="BC3051" t="n">
        <v>10.088533</v>
      </c>
      <c r="BD3051" t="n">
        <v>53.512673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92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99</v>
      </c>
      <c r="F3052" t="n">
        <v>821276</v>
      </c>
      <c r="G3052" t="s">
        <v>74</v>
      </c>
      <c r="H3052" t="s">
        <v>75</v>
      </c>
      <c r="I3052" t="s"/>
      <c r="J3052" t="s">
        <v>74</v>
      </c>
      <c r="K3052" t="n">
        <v>86</v>
      </c>
      <c r="L3052" t="s">
        <v>76</v>
      </c>
      <c r="M3052" t="s"/>
      <c r="N3052" t="s">
        <v>77</v>
      </c>
      <c r="O3052" t="s">
        <v>78</v>
      </c>
      <c r="P3052" t="s">
        <v>101</v>
      </c>
      <c r="Q3052" t="s"/>
      <c r="R3052" t="s">
        <v>80</v>
      </c>
      <c r="S3052" t="s">
        <v>125</v>
      </c>
      <c r="T3052" t="s">
        <v>82</v>
      </c>
      <c r="U3052" t="s"/>
      <c r="V3052" t="s">
        <v>83</v>
      </c>
      <c r="W3052" t="s">
        <v>84</v>
      </c>
      <c r="X3052" t="s"/>
      <c r="Y3052" t="s">
        <v>85</v>
      </c>
      <c r="Z3052">
        <f>HYPERLINK("https://hotelmonitor-cachepage.eclerx.com/savepage/tk_15439116319029205_sr_2152.html","info")</f>
        <v/>
      </c>
      <c r="AA3052" t="n">
        <v>151908</v>
      </c>
      <c r="AB3052" t="s"/>
      <c r="AC3052" t="s"/>
      <c r="AD3052" t="s">
        <v>86</v>
      </c>
      <c r="AE3052" t="s"/>
      <c r="AF3052" t="s"/>
      <c r="AG3052" t="s"/>
      <c r="AH3052" t="s"/>
      <c r="AI3052" t="s"/>
      <c r="AJ3052" t="s"/>
      <c r="AK3052" t="s">
        <v>87</v>
      </c>
      <c r="AL3052" t="s"/>
      <c r="AM3052" t="s"/>
      <c r="AN3052" t="s">
        <v>87</v>
      </c>
      <c r="AO3052" t="s"/>
      <c r="AP3052" t="n">
        <v>74</v>
      </c>
      <c r="AQ3052" t="s">
        <v>88</v>
      </c>
      <c r="AR3052" t="s">
        <v>126</v>
      </c>
      <c r="AS3052" t="s"/>
      <c r="AT3052" t="s">
        <v>90</v>
      </c>
      <c r="AU3052" t="s"/>
      <c r="AV3052" t="s"/>
      <c r="AW3052" t="s"/>
      <c r="AX3052" t="s"/>
      <c r="AY3052" t="n">
        <v>2311828</v>
      </c>
      <c r="AZ3052" t="s">
        <v>104</v>
      </c>
      <c r="BA3052" t="s"/>
      <c r="BB3052" t="n">
        <v>67471</v>
      </c>
      <c r="BC3052" t="n">
        <v>10.088533</v>
      </c>
      <c r="BD3052" t="n">
        <v>53.512673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92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99</v>
      </c>
      <c r="F3053" t="n">
        <v>821276</v>
      </c>
      <c r="G3053" t="s">
        <v>74</v>
      </c>
      <c r="H3053" t="s">
        <v>75</v>
      </c>
      <c r="I3053" t="s"/>
      <c r="J3053" t="s">
        <v>74</v>
      </c>
      <c r="K3053" t="n">
        <v>90</v>
      </c>
      <c r="L3053" t="s">
        <v>76</v>
      </c>
      <c r="M3053" t="s"/>
      <c r="N3053" t="s">
        <v>127</v>
      </c>
      <c r="O3053" t="s">
        <v>78</v>
      </c>
      <c r="P3053" t="s">
        <v>101</v>
      </c>
      <c r="Q3053" t="s"/>
      <c r="R3053" t="s">
        <v>80</v>
      </c>
      <c r="S3053" t="s">
        <v>128</v>
      </c>
      <c r="T3053" t="s">
        <v>82</v>
      </c>
      <c r="U3053" t="s"/>
      <c r="V3053" t="s">
        <v>83</v>
      </c>
      <c r="W3053" t="s">
        <v>84</v>
      </c>
      <c r="X3053" t="s"/>
      <c r="Y3053" t="s">
        <v>85</v>
      </c>
      <c r="Z3053">
        <f>HYPERLINK("https://hotelmonitor-cachepage.eclerx.com/savepage/tk_15439116319029205_sr_2152.html","info")</f>
        <v/>
      </c>
      <c r="AA3053" t="n">
        <v>151908</v>
      </c>
      <c r="AB3053" t="s"/>
      <c r="AC3053" t="s"/>
      <c r="AD3053" t="s">
        <v>86</v>
      </c>
      <c r="AE3053" t="s"/>
      <c r="AF3053" t="s"/>
      <c r="AG3053" t="s"/>
      <c r="AH3053" t="s"/>
      <c r="AI3053" t="s"/>
      <c r="AJ3053" t="s"/>
      <c r="AK3053" t="s">
        <v>87</v>
      </c>
      <c r="AL3053" t="s"/>
      <c r="AM3053" t="s"/>
      <c r="AN3053" t="s">
        <v>87</v>
      </c>
      <c r="AO3053" t="s"/>
      <c r="AP3053" t="n">
        <v>74</v>
      </c>
      <c r="AQ3053" t="s">
        <v>88</v>
      </c>
      <c r="AR3053" t="s">
        <v>103</v>
      </c>
      <c r="AS3053" t="s"/>
      <c r="AT3053" t="s">
        <v>90</v>
      </c>
      <c r="AU3053" t="s"/>
      <c r="AV3053" t="s"/>
      <c r="AW3053" t="s"/>
      <c r="AX3053" t="s"/>
      <c r="AY3053" t="n">
        <v>2311828</v>
      </c>
      <c r="AZ3053" t="s">
        <v>104</v>
      </c>
      <c r="BA3053" t="s"/>
      <c r="BB3053" t="n">
        <v>67471</v>
      </c>
      <c r="BC3053" t="n">
        <v>10.088533</v>
      </c>
      <c r="BD3053" t="n">
        <v>53.512673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92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99</v>
      </c>
      <c r="F3054" t="n">
        <v>821276</v>
      </c>
      <c r="G3054" t="s">
        <v>74</v>
      </c>
      <c r="H3054" t="s">
        <v>75</v>
      </c>
      <c r="I3054" t="s"/>
      <c r="J3054" t="s">
        <v>74</v>
      </c>
      <c r="K3054" t="n">
        <v>92</v>
      </c>
      <c r="L3054" t="s">
        <v>76</v>
      </c>
      <c r="M3054" t="s"/>
      <c r="N3054" t="s">
        <v>77</v>
      </c>
      <c r="O3054" t="s">
        <v>78</v>
      </c>
      <c r="P3054" t="s">
        <v>101</v>
      </c>
      <c r="Q3054" t="s"/>
      <c r="R3054" t="s">
        <v>80</v>
      </c>
      <c r="S3054" t="s">
        <v>129</v>
      </c>
      <c r="T3054" t="s">
        <v>82</v>
      </c>
      <c r="U3054" t="s"/>
      <c r="V3054" t="s">
        <v>83</v>
      </c>
      <c r="W3054" t="s">
        <v>84</v>
      </c>
      <c r="X3054" t="s"/>
      <c r="Y3054" t="s">
        <v>85</v>
      </c>
      <c r="Z3054">
        <f>HYPERLINK("https://hotelmonitor-cachepage.eclerx.com/savepage/tk_15439116319029205_sr_2152.html","info")</f>
        <v/>
      </c>
      <c r="AA3054" t="n">
        <v>151908</v>
      </c>
      <c r="AB3054" t="s"/>
      <c r="AC3054" t="s"/>
      <c r="AD3054" t="s">
        <v>86</v>
      </c>
      <c r="AE3054" t="s"/>
      <c r="AF3054" t="s"/>
      <c r="AG3054" t="s"/>
      <c r="AH3054" t="s"/>
      <c r="AI3054" t="s"/>
      <c r="AJ3054" t="s"/>
      <c r="AK3054" t="s">
        <v>87</v>
      </c>
      <c r="AL3054" t="s"/>
      <c r="AM3054" t="s"/>
      <c r="AN3054" t="s">
        <v>87</v>
      </c>
      <c r="AO3054" t="s"/>
      <c r="AP3054" t="n">
        <v>74</v>
      </c>
      <c r="AQ3054" t="s">
        <v>88</v>
      </c>
      <c r="AR3054" t="s">
        <v>130</v>
      </c>
      <c r="AS3054" t="s"/>
      <c r="AT3054" t="s">
        <v>90</v>
      </c>
      <c r="AU3054" t="s"/>
      <c r="AV3054" t="s"/>
      <c r="AW3054" t="s"/>
      <c r="AX3054" t="s"/>
      <c r="AY3054" t="n">
        <v>2311828</v>
      </c>
      <c r="AZ3054" t="s">
        <v>104</v>
      </c>
      <c r="BA3054" t="s"/>
      <c r="BB3054" t="n">
        <v>67471</v>
      </c>
      <c r="BC3054" t="n">
        <v>10.088533</v>
      </c>
      <c r="BD3054" t="n">
        <v>53.512673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92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99</v>
      </c>
      <c r="F3055" t="n">
        <v>821276</v>
      </c>
      <c r="G3055" t="s">
        <v>74</v>
      </c>
      <c r="H3055" t="s">
        <v>75</v>
      </c>
      <c r="I3055" t="s"/>
      <c r="J3055" t="s">
        <v>74</v>
      </c>
      <c r="K3055" t="n">
        <v>116</v>
      </c>
      <c r="L3055" t="s">
        <v>76</v>
      </c>
      <c r="M3055" t="s"/>
      <c r="N3055" t="s">
        <v>131</v>
      </c>
      <c r="O3055" t="s">
        <v>78</v>
      </c>
      <c r="P3055" t="s">
        <v>101</v>
      </c>
      <c r="Q3055" t="s"/>
      <c r="R3055" t="s">
        <v>80</v>
      </c>
      <c r="S3055" t="s">
        <v>132</v>
      </c>
      <c r="T3055" t="s">
        <v>82</v>
      </c>
      <c r="U3055" t="s"/>
      <c r="V3055" t="s">
        <v>83</v>
      </c>
      <c r="W3055" t="s">
        <v>84</v>
      </c>
      <c r="X3055" t="s"/>
      <c r="Y3055" t="s">
        <v>85</v>
      </c>
      <c r="Z3055">
        <f>HYPERLINK("https://hotelmonitor-cachepage.eclerx.com/savepage/tk_15439116319029205_sr_2152.html","info")</f>
        <v/>
      </c>
      <c r="AA3055" t="n">
        <v>151908</v>
      </c>
      <c r="AB3055" t="s"/>
      <c r="AC3055" t="s"/>
      <c r="AD3055" t="s">
        <v>86</v>
      </c>
      <c r="AE3055" t="s"/>
      <c r="AF3055" t="s"/>
      <c r="AG3055" t="s"/>
      <c r="AH3055" t="s"/>
      <c r="AI3055" t="s"/>
      <c r="AJ3055" t="s"/>
      <c r="AK3055" t="s">
        <v>87</v>
      </c>
      <c r="AL3055" t="s"/>
      <c r="AM3055" t="s"/>
      <c r="AN3055" t="s">
        <v>87</v>
      </c>
      <c r="AO3055" t="s"/>
      <c r="AP3055" t="n">
        <v>74</v>
      </c>
      <c r="AQ3055" t="s">
        <v>88</v>
      </c>
      <c r="AR3055" t="s">
        <v>110</v>
      </c>
      <c r="AS3055" t="s"/>
      <c r="AT3055" t="s">
        <v>90</v>
      </c>
      <c r="AU3055" t="s"/>
      <c r="AV3055" t="s"/>
      <c r="AW3055" t="s"/>
      <c r="AX3055" t="s"/>
      <c r="AY3055" t="n">
        <v>2311828</v>
      </c>
      <c r="AZ3055" t="s">
        <v>104</v>
      </c>
      <c r="BA3055" t="s"/>
      <c r="BB3055" t="n">
        <v>67471</v>
      </c>
      <c r="BC3055" t="n">
        <v>10.088533</v>
      </c>
      <c r="BD3055" t="n">
        <v>53.512673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92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99</v>
      </c>
      <c r="F3056" t="n">
        <v>821276</v>
      </c>
      <c r="G3056" t="s">
        <v>74</v>
      </c>
      <c r="H3056" t="s">
        <v>75</v>
      </c>
      <c r="I3056" t="s"/>
      <c r="J3056" t="s">
        <v>74</v>
      </c>
      <c r="K3056" t="n">
        <v>121</v>
      </c>
      <c r="L3056" t="s">
        <v>76</v>
      </c>
      <c r="M3056" t="s"/>
      <c r="N3056" t="s">
        <v>131</v>
      </c>
      <c r="O3056" t="s">
        <v>78</v>
      </c>
      <c r="P3056" t="s">
        <v>101</v>
      </c>
      <c r="Q3056" t="s"/>
      <c r="R3056" t="s">
        <v>80</v>
      </c>
      <c r="S3056" t="s">
        <v>133</v>
      </c>
      <c r="T3056" t="s">
        <v>82</v>
      </c>
      <c r="U3056" t="s"/>
      <c r="V3056" t="s">
        <v>83</v>
      </c>
      <c r="W3056" t="s">
        <v>84</v>
      </c>
      <c r="X3056" t="s"/>
      <c r="Y3056" t="s">
        <v>85</v>
      </c>
      <c r="Z3056">
        <f>HYPERLINK("https://hotelmonitor-cachepage.eclerx.com/savepage/tk_15439116319029205_sr_2152.html","info")</f>
        <v/>
      </c>
      <c r="AA3056" t="n">
        <v>151908</v>
      </c>
      <c r="AB3056" t="s"/>
      <c r="AC3056" t="s"/>
      <c r="AD3056" t="s">
        <v>86</v>
      </c>
      <c r="AE3056" t="s"/>
      <c r="AF3056" t="s"/>
      <c r="AG3056" t="s"/>
      <c r="AH3056" t="s"/>
      <c r="AI3056" t="s"/>
      <c r="AJ3056" t="s"/>
      <c r="AK3056" t="s">
        <v>87</v>
      </c>
      <c r="AL3056" t="s"/>
      <c r="AM3056" t="s"/>
      <c r="AN3056" t="s">
        <v>87</v>
      </c>
      <c r="AO3056" t="s"/>
      <c r="AP3056" t="n">
        <v>74</v>
      </c>
      <c r="AQ3056" t="s">
        <v>88</v>
      </c>
      <c r="AR3056" t="s">
        <v>116</v>
      </c>
      <c r="AS3056" t="s"/>
      <c r="AT3056" t="s">
        <v>90</v>
      </c>
      <c r="AU3056" t="s"/>
      <c r="AV3056" t="s"/>
      <c r="AW3056" t="s"/>
      <c r="AX3056" t="s"/>
      <c r="AY3056" t="n">
        <v>2311828</v>
      </c>
      <c r="AZ3056" t="s">
        <v>104</v>
      </c>
      <c r="BA3056" t="s"/>
      <c r="BB3056" t="n">
        <v>67471</v>
      </c>
      <c r="BC3056" t="n">
        <v>10.088533</v>
      </c>
      <c r="BD3056" t="n">
        <v>53.512673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92</v>
      </c>
    </row>
    <row r="3057" spans="1:70">
      <c r="A3057" t="s">
        <v>97</v>
      </c>
      <c r="B3057" t="s">
        <v>71</v>
      </c>
      <c r="C3057" t="s">
        <v>98</v>
      </c>
      <c r="D3057" t="n">
        <v>2</v>
      </c>
      <c r="E3057" t="s">
        <v>1049</v>
      </c>
      <c r="F3057" t="n">
        <v>-1</v>
      </c>
      <c r="G3057" t="s">
        <v>74</v>
      </c>
      <c r="H3057" t="s">
        <v>75</v>
      </c>
      <c r="I3057" t="s"/>
      <c r="J3057" t="s">
        <v>74</v>
      </c>
      <c r="K3057" t="n">
        <v>88</v>
      </c>
      <c r="L3057" t="s">
        <v>76</v>
      </c>
      <c r="M3057" t="s"/>
      <c r="N3057" t="s">
        <v>283</v>
      </c>
      <c r="O3057" t="s">
        <v>78</v>
      </c>
      <c r="P3057" t="s">
        <v>1049</v>
      </c>
      <c r="Q3057" t="s"/>
      <c r="R3057" t="s">
        <v>80</v>
      </c>
      <c r="S3057" t="s">
        <v>147</v>
      </c>
      <c r="T3057" t="s">
        <v>82</v>
      </c>
      <c r="U3057" t="s"/>
      <c r="V3057" t="s">
        <v>83</v>
      </c>
      <c r="W3057" t="s">
        <v>84</v>
      </c>
      <c r="X3057" t="s"/>
      <c r="Y3057" t="s">
        <v>85</v>
      </c>
      <c r="Z3057">
        <f>HYPERLINK("https://hotelmonitor-cachepage.eclerx.com/savepage/tk_15439017247319295_sr_2151.html","info")</f>
        <v/>
      </c>
      <c r="AA3057" t="n">
        <v>-2311950</v>
      </c>
      <c r="AB3057" t="s"/>
      <c r="AC3057" t="s"/>
      <c r="AD3057" t="s">
        <v>86</v>
      </c>
      <c r="AE3057" t="s"/>
      <c r="AF3057" t="s"/>
      <c r="AG3057" t="s"/>
      <c r="AH3057" t="s"/>
      <c r="AI3057" t="s"/>
      <c r="AJ3057" t="s"/>
      <c r="AK3057" t="s">
        <v>87</v>
      </c>
      <c r="AL3057" t="s"/>
      <c r="AM3057" t="s"/>
      <c r="AN3057" t="s">
        <v>87</v>
      </c>
      <c r="AO3057" t="s"/>
      <c r="AP3057" t="n">
        <v>99</v>
      </c>
      <c r="AQ3057" t="s">
        <v>88</v>
      </c>
      <c r="AR3057" t="s">
        <v>103</v>
      </c>
      <c r="AS3057" t="s"/>
      <c r="AT3057" t="s">
        <v>90</v>
      </c>
      <c r="AU3057" t="s"/>
      <c r="AV3057" t="s"/>
      <c r="AW3057" t="s"/>
      <c r="AX3057" t="s"/>
      <c r="AY3057" t="n">
        <v>2311950</v>
      </c>
      <c r="AZ3057" t="s">
        <v>1050</v>
      </c>
      <c r="BA3057" t="s"/>
      <c r="BB3057" t="n">
        <v>28914</v>
      </c>
      <c r="BC3057" t="n">
        <v>10.010308</v>
      </c>
      <c r="BD3057" t="n">
        <v>53.553629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92</v>
      </c>
    </row>
    <row r="3058" spans="1:70">
      <c r="A3058" t="s">
        <v>97</v>
      </c>
      <c r="B3058" t="s">
        <v>71</v>
      </c>
      <c r="C3058" t="s">
        <v>98</v>
      </c>
      <c r="D3058" t="n">
        <v>2</v>
      </c>
      <c r="E3058" t="s">
        <v>1049</v>
      </c>
      <c r="F3058" t="n">
        <v>-1</v>
      </c>
      <c r="G3058" t="s">
        <v>74</v>
      </c>
      <c r="H3058" t="s">
        <v>75</v>
      </c>
      <c r="I3058" t="s"/>
      <c r="J3058" t="s">
        <v>74</v>
      </c>
      <c r="K3058" t="n">
        <v>179</v>
      </c>
      <c r="L3058" t="s">
        <v>76</v>
      </c>
      <c r="M3058" t="s"/>
      <c r="N3058" t="s">
        <v>105</v>
      </c>
      <c r="O3058" t="s">
        <v>78</v>
      </c>
      <c r="P3058" t="s">
        <v>1049</v>
      </c>
      <c r="Q3058" t="s"/>
      <c r="R3058" t="s">
        <v>80</v>
      </c>
      <c r="S3058" t="s">
        <v>424</v>
      </c>
      <c r="T3058" t="s">
        <v>82</v>
      </c>
      <c r="U3058" t="s"/>
      <c r="V3058" t="s">
        <v>83</v>
      </c>
      <c r="W3058" t="s">
        <v>84</v>
      </c>
      <c r="X3058" t="s"/>
      <c r="Y3058" t="s">
        <v>85</v>
      </c>
      <c r="Z3058">
        <f>HYPERLINK("https://hotelmonitor-cachepage.eclerx.com/savepage/tk_15439017247319295_sr_2151.html","info")</f>
        <v/>
      </c>
      <c r="AA3058" t="n">
        <v>-2311950</v>
      </c>
      <c r="AB3058" t="s"/>
      <c r="AC3058" t="s"/>
      <c r="AD3058" t="s">
        <v>86</v>
      </c>
      <c r="AE3058" t="s"/>
      <c r="AF3058" t="s"/>
      <c r="AG3058" t="s"/>
      <c r="AH3058" t="s"/>
      <c r="AI3058" t="s"/>
      <c r="AJ3058" t="s"/>
      <c r="AK3058" t="s">
        <v>87</v>
      </c>
      <c r="AL3058" t="s"/>
      <c r="AM3058" t="s"/>
      <c r="AN3058" t="s">
        <v>87</v>
      </c>
      <c r="AO3058" t="s"/>
      <c r="AP3058" t="n">
        <v>99</v>
      </c>
      <c r="AQ3058" t="s">
        <v>88</v>
      </c>
      <c r="AR3058" t="s">
        <v>107</v>
      </c>
      <c r="AS3058" t="s"/>
      <c r="AT3058" t="s">
        <v>90</v>
      </c>
      <c r="AU3058" t="s"/>
      <c r="AV3058" t="s"/>
      <c r="AW3058" t="s"/>
      <c r="AX3058" t="s"/>
      <c r="AY3058" t="n">
        <v>2311950</v>
      </c>
      <c r="AZ3058" t="s">
        <v>1050</v>
      </c>
      <c r="BA3058" t="s"/>
      <c r="BB3058" t="n">
        <v>28914</v>
      </c>
      <c r="BC3058" t="n">
        <v>10.010308</v>
      </c>
      <c r="BD3058" t="n">
        <v>53.553629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92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299</v>
      </c>
      <c r="F3059" t="n">
        <v>530513</v>
      </c>
      <c r="G3059" t="s">
        <v>74</v>
      </c>
      <c r="H3059" t="s">
        <v>75</v>
      </c>
      <c r="I3059" t="s"/>
      <c r="J3059" t="s">
        <v>74</v>
      </c>
      <c r="K3059" t="n">
        <v>238</v>
      </c>
      <c r="L3059" t="s">
        <v>76</v>
      </c>
      <c r="M3059" t="s"/>
      <c r="N3059" t="s">
        <v>111</v>
      </c>
      <c r="O3059" t="s">
        <v>78</v>
      </c>
      <c r="P3059" t="s">
        <v>301</v>
      </c>
      <c r="Q3059" t="s"/>
      <c r="R3059" t="s">
        <v>80</v>
      </c>
      <c r="S3059" t="s">
        <v>833</v>
      </c>
      <c r="T3059" t="s">
        <v>82</v>
      </c>
      <c r="U3059" t="s"/>
      <c r="V3059" t="s">
        <v>83</v>
      </c>
      <c r="W3059" t="s">
        <v>84</v>
      </c>
      <c r="X3059" t="s"/>
      <c r="Y3059" t="s">
        <v>85</v>
      </c>
      <c r="Z3059">
        <f>HYPERLINK("https://hotelmonitor-cachepage.eclerx.com/savepage/tk_15439115396742768_sr_2152.html","info")</f>
        <v/>
      </c>
      <c r="AA3059" t="n">
        <v>6005</v>
      </c>
      <c r="AB3059" t="s"/>
      <c r="AC3059" t="s"/>
      <c r="AD3059" t="s">
        <v>86</v>
      </c>
      <c r="AE3059" t="s"/>
      <c r="AF3059" t="s"/>
      <c r="AG3059" t="s"/>
      <c r="AH3059" t="s"/>
      <c r="AI3059" t="s"/>
      <c r="AJ3059" t="s"/>
      <c r="AK3059" t="s">
        <v>87</v>
      </c>
      <c r="AL3059" t="s"/>
      <c r="AM3059" t="s"/>
      <c r="AN3059" t="s">
        <v>87</v>
      </c>
      <c r="AO3059" t="s"/>
      <c r="AP3059" t="n">
        <v>40</v>
      </c>
      <c r="AQ3059" t="s">
        <v>88</v>
      </c>
      <c r="AR3059" t="s">
        <v>113</v>
      </c>
      <c r="AS3059" t="s"/>
      <c r="AT3059" t="s">
        <v>90</v>
      </c>
      <c r="AU3059" t="s"/>
      <c r="AV3059" t="s"/>
      <c r="AW3059" t="s"/>
      <c r="AX3059" t="s"/>
      <c r="AY3059" t="n">
        <v>2311976</v>
      </c>
      <c r="AZ3059" t="s">
        <v>302</v>
      </c>
      <c r="BA3059" t="s"/>
      <c r="BB3059" t="n">
        <v>27825</v>
      </c>
      <c r="BC3059" t="n">
        <v>9.987423</v>
      </c>
      <c r="BD3059" t="n">
        <v>53.561129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92</v>
      </c>
    </row>
    <row r="3060" spans="1:70">
      <c r="A3060" t="s">
        <v>97</v>
      </c>
      <c r="B3060" t="s">
        <v>71</v>
      </c>
      <c r="C3060" t="s">
        <v>98</v>
      </c>
      <c r="D3060" t="n">
        <v>2</v>
      </c>
      <c r="E3060" t="s">
        <v>625</v>
      </c>
      <c r="F3060" t="n">
        <v>132866</v>
      </c>
      <c r="G3060" t="s">
        <v>74</v>
      </c>
      <c r="H3060" t="s">
        <v>75</v>
      </c>
      <c r="I3060" t="s"/>
      <c r="J3060" t="s">
        <v>74</v>
      </c>
      <c r="K3060" t="n">
        <v>110</v>
      </c>
      <c r="L3060" t="s">
        <v>76</v>
      </c>
      <c r="M3060" t="s"/>
      <c r="N3060" t="s">
        <v>184</v>
      </c>
      <c r="O3060" t="s">
        <v>78</v>
      </c>
      <c r="P3060" t="s">
        <v>625</v>
      </c>
      <c r="Q3060" t="s"/>
      <c r="R3060" t="s">
        <v>80</v>
      </c>
      <c r="S3060" t="s">
        <v>151</v>
      </c>
      <c r="T3060" t="s">
        <v>82</v>
      </c>
      <c r="U3060" t="s"/>
      <c r="V3060" t="s">
        <v>83</v>
      </c>
      <c r="W3060" t="s">
        <v>94</v>
      </c>
      <c r="X3060" t="s"/>
      <c r="Y3060" t="s">
        <v>85</v>
      </c>
      <c r="Z3060">
        <f>HYPERLINK("https://hotelmonitor-cachepage.eclerx.com/savepage/tk_1543901551475897_sr_2151.html","info")</f>
        <v/>
      </c>
      <c r="AA3060" t="n">
        <v>54489</v>
      </c>
      <c r="AB3060" t="s"/>
      <c r="AC3060" t="s"/>
      <c r="AD3060" t="s">
        <v>86</v>
      </c>
      <c r="AE3060" t="s"/>
      <c r="AF3060" t="s"/>
      <c r="AG3060" t="s"/>
      <c r="AH3060" t="s"/>
      <c r="AI3060" t="s"/>
      <c r="AJ3060" t="s"/>
      <c r="AK3060" t="s">
        <v>87</v>
      </c>
      <c r="AL3060" t="s"/>
      <c r="AM3060" t="s"/>
      <c r="AN3060" t="s">
        <v>87</v>
      </c>
      <c r="AO3060" t="s"/>
      <c r="AP3060" t="n">
        <v>42</v>
      </c>
      <c r="AQ3060" t="s">
        <v>88</v>
      </c>
      <c r="AR3060" t="s">
        <v>121</v>
      </c>
      <c r="AS3060" t="s"/>
      <c r="AT3060" t="s">
        <v>90</v>
      </c>
      <c r="AU3060" t="s"/>
      <c r="AV3060" t="s"/>
      <c r="AW3060" t="s"/>
      <c r="AX3060" t="s"/>
      <c r="AY3060" t="n">
        <v>2311940</v>
      </c>
      <c r="AZ3060" t="s">
        <v>626</v>
      </c>
      <c r="BA3060" t="s"/>
      <c r="BB3060" t="n">
        <v>28215</v>
      </c>
      <c r="BC3060" t="n">
        <v>9.9739229679108</v>
      </c>
      <c r="BD3060" t="n">
        <v>53.556887306424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92</v>
      </c>
    </row>
    <row r="3061" spans="1:70">
      <c r="A3061" t="s">
        <v>97</v>
      </c>
      <c r="B3061" t="s">
        <v>71</v>
      </c>
      <c r="C3061" t="s">
        <v>98</v>
      </c>
      <c r="D3061" t="n">
        <v>2</v>
      </c>
      <c r="E3061" t="s">
        <v>625</v>
      </c>
      <c r="F3061" t="n">
        <v>132866</v>
      </c>
      <c r="G3061" t="s">
        <v>74</v>
      </c>
      <c r="H3061" t="s">
        <v>75</v>
      </c>
      <c r="I3061" t="s"/>
      <c r="J3061" t="s">
        <v>74</v>
      </c>
      <c r="K3061" t="n">
        <v>120</v>
      </c>
      <c r="L3061" t="s">
        <v>76</v>
      </c>
      <c r="M3061" t="s"/>
      <c r="N3061" t="s">
        <v>627</v>
      </c>
      <c r="O3061" t="s">
        <v>78</v>
      </c>
      <c r="P3061" t="s">
        <v>625</v>
      </c>
      <c r="Q3061" t="s"/>
      <c r="R3061" t="s">
        <v>80</v>
      </c>
      <c r="S3061" t="s">
        <v>286</v>
      </c>
      <c r="T3061" t="s">
        <v>82</v>
      </c>
      <c r="U3061" t="s"/>
      <c r="V3061" t="s">
        <v>83</v>
      </c>
      <c r="W3061" t="s">
        <v>94</v>
      </c>
      <c r="X3061" t="s"/>
      <c r="Y3061" t="s">
        <v>85</v>
      </c>
      <c r="Z3061">
        <f>HYPERLINK("https://hotelmonitor-cachepage.eclerx.com/savepage/tk_1543901551475897_sr_2151.html","info")</f>
        <v/>
      </c>
      <c r="AA3061" t="n">
        <v>54489</v>
      </c>
      <c r="AB3061" t="s"/>
      <c r="AC3061" t="s"/>
      <c r="AD3061" t="s">
        <v>86</v>
      </c>
      <c r="AE3061" t="s"/>
      <c r="AF3061" t="s"/>
      <c r="AG3061" t="s"/>
      <c r="AH3061" t="s"/>
      <c r="AI3061" t="s"/>
      <c r="AJ3061" t="s"/>
      <c r="AK3061" t="s">
        <v>87</v>
      </c>
      <c r="AL3061" t="s"/>
      <c r="AM3061" t="s"/>
      <c r="AN3061" t="s">
        <v>87</v>
      </c>
      <c r="AO3061" t="s"/>
      <c r="AP3061" t="n">
        <v>42</v>
      </c>
      <c r="AQ3061" t="s">
        <v>88</v>
      </c>
      <c r="AR3061" t="s">
        <v>121</v>
      </c>
      <c r="AS3061" t="s"/>
      <c r="AT3061" t="s">
        <v>90</v>
      </c>
      <c r="AU3061" t="s"/>
      <c r="AV3061" t="s"/>
      <c r="AW3061" t="s"/>
      <c r="AX3061" t="s"/>
      <c r="AY3061" t="n">
        <v>2311940</v>
      </c>
      <c r="AZ3061" t="s">
        <v>626</v>
      </c>
      <c r="BA3061" t="s"/>
      <c r="BB3061" t="n">
        <v>28215</v>
      </c>
      <c r="BC3061" t="n">
        <v>9.9739229679108</v>
      </c>
      <c r="BD3061" t="n">
        <v>53.556887306424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92</v>
      </c>
    </row>
    <row r="3062" spans="1:70">
      <c r="A3062" t="s">
        <v>97</v>
      </c>
      <c r="B3062" t="s">
        <v>71</v>
      </c>
      <c r="C3062" t="s">
        <v>98</v>
      </c>
      <c r="D3062" t="n">
        <v>2</v>
      </c>
      <c r="E3062" t="s">
        <v>625</v>
      </c>
      <c r="F3062" t="n">
        <v>132866</v>
      </c>
      <c r="G3062" t="s">
        <v>74</v>
      </c>
      <c r="H3062" t="s">
        <v>75</v>
      </c>
      <c r="I3062" t="s"/>
      <c r="J3062" t="s">
        <v>74</v>
      </c>
      <c r="K3062" t="n">
        <v>135</v>
      </c>
      <c r="L3062" t="s">
        <v>76</v>
      </c>
      <c r="M3062" t="s"/>
      <c r="N3062" t="s">
        <v>184</v>
      </c>
      <c r="O3062" t="s">
        <v>78</v>
      </c>
      <c r="P3062" t="s">
        <v>625</v>
      </c>
      <c r="Q3062" t="s"/>
      <c r="R3062" t="s">
        <v>80</v>
      </c>
      <c r="S3062" t="s">
        <v>474</v>
      </c>
      <c r="T3062" t="s">
        <v>82</v>
      </c>
      <c r="U3062" t="s"/>
      <c r="V3062" t="s">
        <v>83</v>
      </c>
      <c r="W3062" t="s">
        <v>94</v>
      </c>
      <c r="X3062" t="s"/>
      <c r="Y3062" t="s">
        <v>85</v>
      </c>
      <c r="Z3062">
        <f>HYPERLINK("https://hotelmonitor-cachepage.eclerx.com/savepage/tk_1543901551475897_sr_2151.html","info")</f>
        <v/>
      </c>
      <c r="AA3062" t="n">
        <v>54489</v>
      </c>
      <c r="AB3062" t="s"/>
      <c r="AC3062" t="s"/>
      <c r="AD3062" t="s">
        <v>86</v>
      </c>
      <c r="AE3062" t="s"/>
      <c r="AF3062" t="s"/>
      <c r="AG3062" t="s"/>
      <c r="AH3062" t="s"/>
      <c r="AI3062" t="s"/>
      <c r="AJ3062" t="s"/>
      <c r="AK3062" t="s">
        <v>87</v>
      </c>
      <c r="AL3062" t="s"/>
      <c r="AM3062" t="s"/>
      <c r="AN3062" t="s">
        <v>87</v>
      </c>
      <c r="AO3062" t="s"/>
      <c r="AP3062" t="n">
        <v>42</v>
      </c>
      <c r="AQ3062" t="s">
        <v>88</v>
      </c>
      <c r="AR3062" t="s">
        <v>130</v>
      </c>
      <c r="AS3062" t="s"/>
      <c r="AT3062" t="s">
        <v>90</v>
      </c>
      <c r="AU3062" t="s"/>
      <c r="AV3062" t="s"/>
      <c r="AW3062" t="s"/>
      <c r="AX3062" t="s"/>
      <c r="AY3062" t="n">
        <v>2311940</v>
      </c>
      <c r="AZ3062" t="s">
        <v>626</v>
      </c>
      <c r="BA3062" t="s"/>
      <c r="BB3062" t="n">
        <v>28215</v>
      </c>
      <c r="BC3062" t="n">
        <v>9.9739229679108</v>
      </c>
      <c r="BD3062" t="n">
        <v>53.556887306424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92</v>
      </c>
    </row>
    <row r="3063" spans="1:70">
      <c r="A3063" t="s">
        <v>97</v>
      </c>
      <c r="B3063" t="s">
        <v>71</v>
      </c>
      <c r="C3063" t="s">
        <v>98</v>
      </c>
      <c r="D3063" t="n">
        <v>2</v>
      </c>
      <c r="E3063" t="s">
        <v>625</v>
      </c>
      <c r="F3063" t="n">
        <v>132866</v>
      </c>
      <c r="G3063" t="s">
        <v>74</v>
      </c>
      <c r="H3063" t="s">
        <v>75</v>
      </c>
      <c r="I3063" t="s"/>
      <c r="J3063" t="s">
        <v>74</v>
      </c>
      <c r="K3063" t="n">
        <v>138</v>
      </c>
      <c r="L3063" t="s">
        <v>76</v>
      </c>
      <c r="M3063" t="s"/>
      <c r="N3063" t="s">
        <v>184</v>
      </c>
      <c r="O3063" t="s">
        <v>78</v>
      </c>
      <c r="P3063" t="s">
        <v>625</v>
      </c>
      <c r="Q3063" t="s"/>
      <c r="R3063" t="s">
        <v>80</v>
      </c>
      <c r="S3063" t="s">
        <v>274</v>
      </c>
      <c r="T3063" t="s">
        <v>82</v>
      </c>
      <c r="U3063" t="s"/>
      <c r="V3063" t="s">
        <v>83</v>
      </c>
      <c r="W3063" t="s">
        <v>94</v>
      </c>
      <c r="X3063" t="s"/>
      <c r="Y3063" t="s">
        <v>85</v>
      </c>
      <c r="Z3063">
        <f>HYPERLINK("https://hotelmonitor-cachepage.eclerx.com/savepage/tk_1543901551475897_sr_2151.html","info")</f>
        <v/>
      </c>
      <c r="AA3063" t="n">
        <v>54489</v>
      </c>
      <c r="AB3063" t="s"/>
      <c r="AC3063" t="s"/>
      <c r="AD3063" t="s">
        <v>86</v>
      </c>
      <c r="AE3063" t="s"/>
      <c r="AF3063" t="s"/>
      <c r="AG3063" t="s"/>
      <c r="AH3063" t="s"/>
      <c r="AI3063" t="s"/>
      <c r="AJ3063" t="s"/>
      <c r="AK3063" t="s">
        <v>87</v>
      </c>
      <c r="AL3063" t="s"/>
      <c r="AM3063" t="s"/>
      <c r="AN3063" t="s">
        <v>87</v>
      </c>
      <c r="AO3063" t="s"/>
      <c r="AP3063" t="n">
        <v>42</v>
      </c>
      <c r="AQ3063" t="s">
        <v>88</v>
      </c>
      <c r="AR3063" t="s">
        <v>119</v>
      </c>
      <c r="AS3063" t="s"/>
      <c r="AT3063" t="s">
        <v>90</v>
      </c>
      <c r="AU3063" t="s"/>
      <c r="AV3063" t="s"/>
      <c r="AW3063" t="s"/>
      <c r="AX3063" t="s"/>
      <c r="AY3063" t="n">
        <v>2311940</v>
      </c>
      <c r="AZ3063" t="s">
        <v>626</v>
      </c>
      <c r="BA3063" t="s"/>
      <c r="BB3063" t="n">
        <v>28215</v>
      </c>
      <c r="BC3063" t="n">
        <v>9.9739229679108</v>
      </c>
      <c r="BD3063" t="n">
        <v>53.556887306424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92</v>
      </c>
    </row>
    <row r="3064" spans="1:70">
      <c r="A3064" t="s">
        <v>97</v>
      </c>
      <c r="B3064" t="s">
        <v>71</v>
      </c>
      <c r="C3064" t="s">
        <v>98</v>
      </c>
      <c r="D3064" t="n">
        <v>2</v>
      </c>
      <c r="E3064" t="s">
        <v>625</v>
      </c>
      <c r="F3064" t="n">
        <v>132866</v>
      </c>
      <c r="G3064" t="s">
        <v>74</v>
      </c>
      <c r="H3064" t="s">
        <v>75</v>
      </c>
      <c r="I3064" t="s"/>
      <c r="J3064" t="s">
        <v>74</v>
      </c>
      <c r="K3064" t="n">
        <v>142</v>
      </c>
      <c r="L3064" t="s">
        <v>76</v>
      </c>
      <c r="M3064" t="s"/>
      <c r="N3064" t="s">
        <v>628</v>
      </c>
      <c r="O3064" t="s">
        <v>78</v>
      </c>
      <c r="P3064" t="s">
        <v>625</v>
      </c>
      <c r="Q3064" t="s"/>
      <c r="R3064" t="s">
        <v>80</v>
      </c>
      <c r="S3064" t="s">
        <v>154</v>
      </c>
      <c r="T3064" t="s">
        <v>82</v>
      </c>
      <c r="U3064" t="s"/>
      <c r="V3064" t="s">
        <v>83</v>
      </c>
      <c r="W3064" t="s">
        <v>94</v>
      </c>
      <c r="X3064" t="s"/>
      <c r="Y3064" t="s">
        <v>85</v>
      </c>
      <c r="Z3064">
        <f>HYPERLINK("https://hotelmonitor-cachepage.eclerx.com/savepage/tk_1543901551475897_sr_2151.html","info")</f>
        <v/>
      </c>
      <c r="AA3064" t="n">
        <v>54489</v>
      </c>
      <c r="AB3064" t="s"/>
      <c r="AC3064" t="s"/>
      <c r="AD3064" t="s">
        <v>86</v>
      </c>
      <c r="AE3064" t="s"/>
      <c r="AF3064" t="s"/>
      <c r="AG3064" t="s"/>
      <c r="AH3064" t="s"/>
      <c r="AI3064" t="s"/>
      <c r="AJ3064" t="s"/>
      <c r="AK3064" t="s">
        <v>87</v>
      </c>
      <c r="AL3064" t="s"/>
      <c r="AM3064" t="s"/>
      <c r="AN3064" t="s">
        <v>87</v>
      </c>
      <c r="AO3064" t="s"/>
      <c r="AP3064" t="n">
        <v>42</v>
      </c>
      <c r="AQ3064" t="s">
        <v>88</v>
      </c>
      <c r="AR3064" t="s">
        <v>110</v>
      </c>
      <c r="AS3064" t="s"/>
      <c r="AT3064" t="s">
        <v>90</v>
      </c>
      <c r="AU3064" t="s"/>
      <c r="AV3064" t="s"/>
      <c r="AW3064" t="s"/>
      <c r="AX3064" t="s"/>
      <c r="AY3064" t="n">
        <v>2311940</v>
      </c>
      <c r="AZ3064" t="s">
        <v>626</v>
      </c>
      <c r="BA3064" t="s"/>
      <c r="BB3064" t="n">
        <v>28215</v>
      </c>
      <c r="BC3064" t="n">
        <v>9.9739229679108</v>
      </c>
      <c r="BD3064" t="n">
        <v>53.556887306424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92</v>
      </c>
    </row>
    <row r="3065" spans="1:70">
      <c r="A3065" t="s">
        <v>97</v>
      </c>
      <c r="B3065" t="s">
        <v>71</v>
      </c>
      <c r="C3065" t="s">
        <v>98</v>
      </c>
      <c r="D3065" t="n">
        <v>2</v>
      </c>
      <c r="E3065" t="s">
        <v>625</v>
      </c>
      <c r="F3065" t="n">
        <v>132866</v>
      </c>
      <c r="G3065" t="s">
        <v>74</v>
      </c>
      <c r="H3065" t="s">
        <v>75</v>
      </c>
      <c r="I3065" t="s"/>
      <c r="J3065" t="s">
        <v>74</v>
      </c>
      <c r="K3065" t="n">
        <v>146</v>
      </c>
      <c r="L3065" t="s">
        <v>76</v>
      </c>
      <c r="M3065" t="s"/>
      <c r="N3065" t="s">
        <v>627</v>
      </c>
      <c r="O3065" t="s">
        <v>78</v>
      </c>
      <c r="P3065" t="s">
        <v>625</v>
      </c>
      <c r="Q3065" t="s"/>
      <c r="R3065" t="s">
        <v>80</v>
      </c>
      <c r="S3065" t="s">
        <v>158</v>
      </c>
      <c r="T3065" t="s">
        <v>82</v>
      </c>
      <c r="U3065" t="s"/>
      <c r="V3065" t="s">
        <v>83</v>
      </c>
      <c r="W3065" t="s">
        <v>94</v>
      </c>
      <c r="X3065" t="s"/>
      <c r="Y3065" t="s">
        <v>85</v>
      </c>
      <c r="Z3065">
        <f>HYPERLINK("https://hotelmonitor-cachepage.eclerx.com/savepage/tk_1543901551475897_sr_2151.html","info")</f>
        <v/>
      </c>
      <c r="AA3065" t="n">
        <v>54489</v>
      </c>
      <c r="AB3065" t="s"/>
      <c r="AC3065" t="s"/>
      <c r="AD3065" t="s">
        <v>86</v>
      </c>
      <c r="AE3065" t="s"/>
      <c r="AF3065" t="s"/>
      <c r="AG3065" t="s"/>
      <c r="AH3065" t="s"/>
      <c r="AI3065" t="s"/>
      <c r="AJ3065" t="s"/>
      <c r="AK3065" t="s">
        <v>87</v>
      </c>
      <c r="AL3065" t="s"/>
      <c r="AM3065" t="s"/>
      <c r="AN3065" t="s">
        <v>87</v>
      </c>
      <c r="AO3065" t="s"/>
      <c r="AP3065" t="n">
        <v>42</v>
      </c>
      <c r="AQ3065" t="s">
        <v>88</v>
      </c>
      <c r="AR3065" t="s">
        <v>119</v>
      </c>
      <c r="AS3065" t="s"/>
      <c r="AT3065" t="s">
        <v>90</v>
      </c>
      <c r="AU3065" t="s"/>
      <c r="AV3065" t="s"/>
      <c r="AW3065" t="s"/>
      <c r="AX3065" t="s"/>
      <c r="AY3065" t="n">
        <v>2311940</v>
      </c>
      <c r="AZ3065" t="s">
        <v>626</v>
      </c>
      <c r="BA3065" t="s"/>
      <c r="BB3065" t="n">
        <v>28215</v>
      </c>
      <c r="BC3065" t="n">
        <v>9.9739229679108</v>
      </c>
      <c r="BD3065" t="n">
        <v>53.556887306424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92</v>
      </c>
    </row>
    <row r="3066" spans="1:70">
      <c r="A3066" t="s">
        <v>97</v>
      </c>
      <c r="B3066" t="s">
        <v>71</v>
      </c>
      <c r="C3066" t="s">
        <v>98</v>
      </c>
      <c r="D3066" t="n">
        <v>2</v>
      </c>
      <c r="E3066" t="s">
        <v>625</v>
      </c>
      <c r="F3066" t="n">
        <v>132866</v>
      </c>
      <c r="G3066" t="s">
        <v>74</v>
      </c>
      <c r="H3066" t="s">
        <v>75</v>
      </c>
      <c r="I3066" t="s"/>
      <c r="J3066" t="s">
        <v>74</v>
      </c>
      <c r="K3066" t="n">
        <v>152</v>
      </c>
      <c r="L3066" t="s">
        <v>76</v>
      </c>
      <c r="M3066" t="s"/>
      <c r="N3066" t="s">
        <v>184</v>
      </c>
      <c r="O3066" t="s">
        <v>78</v>
      </c>
      <c r="P3066" t="s">
        <v>625</v>
      </c>
      <c r="Q3066" t="s"/>
      <c r="R3066" t="s">
        <v>80</v>
      </c>
      <c r="S3066" t="s">
        <v>487</v>
      </c>
      <c r="T3066" t="s">
        <v>82</v>
      </c>
      <c r="U3066" t="s"/>
      <c r="V3066" t="s">
        <v>83</v>
      </c>
      <c r="W3066" t="s">
        <v>84</v>
      </c>
      <c r="X3066" t="s"/>
      <c r="Y3066" t="s">
        <v>85</v>
      </c>
      <c r="Z3066">
        <f>HYPERLINK("https://hotelmonitor-cachepage.eclerx.com/savepage/tk_1543901551475897_sr_2151.html","info")</f>
        <v/>
      </c>
      <c r="AA3066" t="n">
        <v>54489</v>
      </c>
      <c r="AB3066" t="s"/>
      <c r="AC3066" t="s"/>
      <c r="AD3066" t="s">
        <v>86</v>
      </c>
      <c r="AE3066" t="s"/>
      <c r="AF3066" t="s"/>
      <c r="AG3066" t="s"/>
      <c r="AH3066" t="s"/>
      <c r="AI3066" t="s"/>
      <c r="AJ3066" t="s"/>
      <c r="AK3066" t="s">
        <v>87</v>
      </c>
      <c r="AL3066" t="s"/>
      <c r="AM3066" t="s"/>
      <c r="AN3066" t="s">
        <v>87</v>
      </c>
      <c r="AO3066" t="s"/>
      <c r="AP3066" t="n">
        <v>42</v>
      </c>
      <c r="AQ3066" t="s">
        <v>88</v>
      </c>
      <c r="AR3066" t="s">
        <v>121</v>
      </c>
      <c r="AS3066" t="s"/>
      <c r="AT3066" t="s">
        <v>90</v>
      </c>
      <c r="AU3066" t="s"/>
      <c r="AV3066" t="s"/>
      <c r="AW3066" t="s"/>
      <c r="AX3066" t="s"/>
      <c r="AY3066" t="n">
        <v>2311940</v>
      </c>
      <c r="AZ3066" t="s">
        <v>626</v>
      </c>
      <c r="BA3066" t="s"/>
      <c r="BB3066" t="n">
        <v>28215</v>
      </c>
      <c r="BC3066" t="n">
        <v>9.9739229679108</v>
      </c>
      <c r="BD3066" t="n">
        <v>53.556887306424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92</v>
      </c>
    </row>
    <row r="3067" spans="1:70">
      <c r="A3067" t="s">
        <v>97</v>
      </c>
      <c r="B3067" t="s">
        <v>71</v>
      </c>
      <c r="C3067" t="s">
        <v>98</v>
      </c>
      <c r="D3067" t="n">
        <v>2</v>
      </c>
      <c r="E3067" t="s">
        <v>625</v>
      </c>
      <c r="F3067" t="n">
        <v>132866</v>
      </c>
      <c r="G3067" t="s">
        <v>74</v>
      </c>
      <c r="H3067" t="s">
        <v>75</v>
      </c>
      <c r="I3067" t="s"/>
      <c r="J3067" t="s">
        <v>74</v>
      </c>
      <c r="K3067" t="n">
        <v>163</v>
      </c>
      <c r="L3067" t="s">
        <v>76</v>
      </c>
      <c r="M3067" t="s"/>
      <c r="N3067" t="s">
        <v>627</v>
      </c>
      <c r="O3067" t="s">
        <v>78</v>
      </c>
      <c r="P3067" t="s">
        <v>625</v>
      </c>
      <c r="Q3067" t="s"/>
      <c r="R3067" t="s">
        <v>80</v>
      </c>
      <c r="S3067" t="s">
        <v>805</v>
      </c>
      <c r="T3067" t="s">
        <v>82</v>
      </c>
      <c r="U3067" t="s"/>
      <c r="V3067" t="s">
        <v>83</v>
      </c>
      <c r="W3067" t="s">
        <v>84</v>
      </c>
      <c r="X3067" t="s"/>
      <c r="Y3067" t="s">
        <v>85</v>
      </c>
      <c r="Z3067">
        <f>HYPERLINK("https://hotelmonitor-cachepage.eclerx.com/savepage/tk_1543901551475897_sr_2151.html","info")</f>
        <v/>
      </c>
      <c r="AA3067" t="n">
        <v>54489</v>
      </c>
      <c r="AB3067" t="s"/>
      <c r="AC3067" t="s"/>
      <c r="AD3067" t="s">
        <v>86</v>
      </c>
      <c r="AE3067" t="s"/>
      <c r="AF3067" t="s"/>
      <c r="AG3067" t="s"/>
      <c r="AH3067" t="s"/>
      <c r="AI3067" t="s"/>
      <c r="AJ3067" t="s"/>
      <c r="AK3067" t="s">
        <v>87</v>
      </c>
      <c r="AL3067" t="s"/>
      <c r="AM3067" t="s"/>
      <c r="AN3067" t="s">
        <v>87</v>
      </c>
      <c r="AO3067" t="s"/>
      <c r="AP3067" t="n">
        <v>42</v>
      </c>
      <c r="AQ3067" t="s">
        <v>88</v>
      </c>
      <c r="AR3067" t="s">
        <v>121</v>
      </c>
      <c r="AS3067" t="s"/>
      <c r="AT3067" t="s">
        <v>90</v>
      </c>
      <c r="AU3067" t="s"/>
      <c r="AV3067" t="s"/>
      <c r="AW3067" t="s"/>
      <c r="AX3067" t="s"/>
      <c r="AY3067" t="n">
        <v>2311940</v>
      </c>
      <c r="AZ3067" t="s">
        <v>626</v>
      </c>
      <c r="BA3067" t="s"/>
      <c r="BB3067" t="n">
        <v>28215</v>
      </c>
      <c r="BC3067" t="n">
        <v>9.9739229679108</v>
      </c>
      <c r="BD3067" t="n">
        <v>53.556887306424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92</v>
      </c>
    </row>
    <row r="3068" spans="1:70">
      <c r="A3068" t="s">
        <v>97</v>
      </c>
      <c r="B3068" t="s">
        <v>71</v>
      </c>
      <c r="C3068" t="s">
        <v>98</v>
      </c>
      <c r="D3068" t="n">
        <v>2</v>
      </c>
      <c r="E3068" t="s">
        <v>625</v>
      </c>
      <c r="F3068" t="n">
        <v>132866</v>
      </c>
      <c r="G3068" t="s">
        <v>74</v>
      </c>
      <c r="H3068" t="s">
        <v>75</v>
      </c>
      <c r="I3068" t="s"/>
      <c r="J3068" t="s">
        <v>74</v>
      </c>
      <c r="K3068" t="n">
        <v>176</v>
      </c>
      <c r="L3068" t="s">
        <v>76</v>
      </c>
      <c r="M3068" t="s"/>
      <c r="N3068" t="s">
        <v>184</v>
      </c>
      <c r="O3068" t="s">
        <v>78</v>
      </c>
      <c r="P3068" t="s">
        <v>625</v>
      </c>
      <c r="Q3068" t="s"/>
      <c r="R3068" t="s">
        <v>80</v>
      </c>
      <c r="S3068" t="s">
        <v>374</v>
      </c>
      <c r="T3068" t="s">
        <v>82</v>
      </c>
      <c r="U3068" t="s"/>
      <c r="V3068" t="s">
        <v>83</v>
      </c>
      <c r="W3068" t="s">
        <v>84</v>
      </c>
      <c r="X3068" t="s"/>
      <c r="Y3068" t="s">
        <v>85</v>
      </c>
      <c r="Z3068">
        <f>HYPERLINK("https://hotelmonitor-cachepage.eclerx.com/savepage/tk_1543901551475897_sr_2151.html","info")</f>
        <v/>
      </c>
      <c r="AA3068" t="n">
        <v>54489</v>
      </c>
      <c r="AB3068" t="s"/>
      <c r="AC3068" t="s"/>
      <c r="AD3068" t="s">
        <v>86</v>
      </c>
      <c r="AE3068" t="s"/>
      <c r="AF3068" t="s"/>
      <c r="AG3068" t="s"/>
      <c r="AH3068" t="s"/>
      <c r="AI3068" t="s"/>
      <c r="AJ3068" t="s"/>
      <c r="AK3068" t="s">
        <v>87</v>
      </c>
      <c r="AL3068" t="s"/>
      <c r="AM3068" t="s"/>
      <c r="AN3068" t="s">
        <v>87</v>
      </c>
      <c r="AO3068" t="s"/>
      <c r="AP3068" t="n">
        <v>42</v>
      </c>
      <c r="AQ3068" t="s">
        <v>88</v>
      </c>
      <c r="AR3068" t="s">
        <v>130</v>
      </c>
      <c r="AS3068" t="s"/>
      <c r="AT3068" t="s">
        <v>90</v>
      </c>
      <c r="AU3068" t="s"/>
      <c r="AV3068" t="s"/>
      <c r="AW3068" t="s"/>
      <c r="AX3068" t="s"/>
      <c r="AY3068" t="n">
        <v>2311940</v>
      </c>
      <c r="AZ3068" t="s">
        <v>626</v>
      </c>
      <c r="BA3068" t="s"/>
      <c r="BB3068" t="n">
        <v>28215</v>
      </c>
      <c r="BC3068" t="n">
        <v>9.9739229679108</v>
      </c>
      <c r="BD3068" t="n">
        <v>53.556887306424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92</v>
      </c>
    </row>
    <row r="3069" spans="1:70">
      <c r="A3069" t="s">
        <v>97</v>
      </c>
      <c r="B3069" t="s">
        <v>71</v>
      </c>
      <c r="C3069" t="s">
        <v>98</v>
      </c>
      <c r="D3069" t="n">
        <v>2</v>
      </c>
      <c r="E3069" t="s">
        <v>625</v>
      </c>
      <c r="F3069" t="n">
        <v>132866</v>
      </c>
      <c r="G3069" t="s">
        <v>74</v>
      </c>
      <c r="H3069" t="s">
        <v>75</v>
      </c>
      <c r="I3069" t="s"/>
      <c r="J3069" t="s">
        <v>74</v>
      </c>
      <c r="K3069" t="n">
        <v>182</v>
      </c>
      <c r="L3069" t="s">
        <v>76</v>
      </c>
      <c r="M3069" t="s"/>
      <c r="N3069" t="s">
        <v>184</v>
      </c>
      <c r="O3069" t="s">
        <v>78</v>
      </c>
      <c r="P3069" t="s">
        <v>625</v>
      </c>
      <c r="Q3069" t="s"/>
      <c r="R3069" t="s">
        <v>80</v>
      </c>
      <c r="S3069" t="s">
        <v>321</v>
      </c>
      <c r="T3069" t="s">
        <v>82</v>
      </c>
      <c r="U3069" t="s"/>
      <c r="V3069" t="s">
        <v>83</v>
      </c>
      <c r="W3069" t="s">
        <v>84</v>
      </c>
      <c r="X3069" t="s"/>
      <c r="Y3069" t="s">
        <v>85</v>
      </c>
      <c r="Z3069">
        <f>HYPERLINK("https://hotelmonitor-cachepage.eclerx.com/savepage/tk_1543901551475897_sr_2151.html","info")</f>
        <v/>
      </c>
      <c r="AA3069" t="n">
        <v>54489</v>
      </c>
      <c r="AB3069" t="s"/>
      <c r="AC3069" t="s"/>
      <c r="AD3069" t="s">
        <v>86</v>
      </c>
      <c r="AE3069" t="s"/>
      <c r="AF3069" t="s"/>
      <c r="AG3069" t="s"/>
      <c r="AH3069" t="s"/>
      <c r="AI3069" t="s"/>
      <c r="AJ3069" t="s"/>
      <c r="AK3069" t="s">
        <v>87</v>
      </c>
      <c r="AL3069" t="s"/>
      <c r="AM3069" t="s"/>
      <c r="AN3069" t="s">
        <v>87</v>
      </c>
      <c r="AO3069" t="s"/>
      <c r="AP3069" t="n">
        <v>42</v>
      </c>
      <c r="AQ3069" t="s">
        <v>88</v>
      </c>
      <c r="AR3069" t="s">
        <v>119</v>
      </c>
      <c r="AS3069" t="s"/>
      <c r="AT3069" t="s">
        <v>90</v>
      </c>
      <c r="AU3069" t="s"/>
      <c r="AV3069" t="s"/>
      <c r="AW3069" t="s"/>
      <c r="AX3069" t="s"/>
      <c r="AY3069" t="n">
        <v>2311940</v>
      </c>
      <c r="AZ3069" t="s">
        <v>626</v>
      </c>
      <c r="BA3069" t="s"/>
      <c r="BB3069" t="n">
        <v>28215</v>
      </c>
      <c r="BC3069" t="n">
        <v>9.9739229679108</v>
      </c>
      <c r="BD3069" t="n">
        <v>53.556887306424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92</v>
      </c>
    </row>
    <row r="3070" spans="1:70">
      <c r="A3070" t="s">
        <v>97</v>
      </c>
      <c r="B3070" t="s">
        <v>71</v>
      </c>
      <c r="C3070" t="s">
        <v>98</v>
      </c>
      <c r="D3070" t="n">
        <v>2</v>
      </c>
      <c r="E3070" t="s">
        <v>625</v>
      </c>
      <c r="F3070" t="n">
        <v>132866</v>
      </c>
      <c r="G3070" t="s">
        <v>74</v>
      </c>
      <c r="H3070" t="s">
        <v>75</v>
      </c>
      <c r="I3070" t="s"/>
      <c r="J3070" t="s">
        <v>74</v>
      </c>
      <c r="K3070" t="n">
        <v>185</v>
      </c>
      <c r="L3070" t="s">
        <v>76</v>
      </c>
      <c r="M3070" t="s"/>
      <c r="N3070" t="s">
        <v>628</v>
      </c>
      <c r="O3070" t="s">
        <v>78</v>
      </c>
      <c r="P3070" t="s">
        <v>625</v>
      </c>
      <c r="Q3070" t="s"/>
      <c r="R3070" t="s">
        <v>80</v>
      </c>
      <c r="S3070" t="s">
        <v>538</v>
      </c>
      <c r="T3070" t="s">
        <v>82</v>
      </c>
      <c r="U3070" t="s"/>
      <c r="V3070" t="s">
        <v>83</v>
      </c>
      <c r="W3070" t="s">
        <v>84</v>
      </c>
      <c r="X3070" t="s"/>
      <c r="Y3070" t="s">
        <v>85</v>
      </c>
      <c r="Z3070">
        <f>HYPERLINK("https://hotelmonitor-cachepage.eclerx.com/savepage/tk_1543901551475897_sr_2151.html","info")</f>
        <v/>
      </c>
      <c r="AA3070" t="n">
        <v>54489</v>
      </c>
      <c r="AB3070" t="s"/>
      <c r="AC3070" t="s"/>
      <c r="AD3070" t="s">
        <v>86</v>
      </c>
      <c r="AE3070" t="s"/>
      <c r="AF3070" t="s"/>
      <c r="AG3070" t="s"/>
      <c r="AH3070" t="s"/>
      <c r="AI3070" t="s"/>
      <c r="AJ3070" t="s"/>
      <c r="AK3070" t="s">
        <v>87</v>
      </c>
      <c r="AL3070" t="s"/>
      <c r="AM3070" t="s"/>
      <c r="AN3070" t="s">
        <v>87</v>
      </c>
      <c r="AO3070" t="s"/>
      <c r="AP3070" t="n">
        <v>42</v>
      </c>
      <c r="AQ3070" t="s">
        <v>88</v>
      </c>
      <c r="AR3070" t="s">
        <v>110</v>
      </c>
      <c r="AS3070" t="s"/>
      <c r="AT3070" t="s">
        <v>90</v>
      </c>
      <c r="AU3070" t="s"/>
      <c r="AV3070" t="s"/>
      <c r="AW3070" t="s"/>
      <c r="AX3070" t="s"/>
      <c r="AY3070" t="n">
        <v>2311940</v>
      </c>
      <c r="AZ3070" t="s">
        <v>626</v>
      </c>
      <c r="BA3070" t="s"/>
      <c r="BB3070" t="n">
        <v>28215</v>
      </c>
      <c r="BC3070" t="n">
        <v>9.9739229679108</v>
      </c>
      <c r="BD3070" t="n">
        <v>53.556887306424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92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917</v>
      </c>
      <c r="F3071" t="n">
        <v>-1</v>
      </c>
      <c r="G3071" t="s">
        <v>74</v>
      </c>
      <c r="H3071" t="s">
        <v>75</v>
      </c>
      <c r="I3071" t="s"/>
      <c r="J3071" t="s">
        <v>74</v>
      </c>
      <c r="K3071" t="n">
        <v>174</v>
      </c>
      <c r="L3071" t="s">
        <v>76</v>
      </c>
      <c r="M3071" t="s"/>
      <c r="N3071" t="s">
        <v>919</v>
      </c>
      <c r="O3071" t="s">
        <v>78</v>
      </c>
      <c r="P3071" t="s">
        <v>917</v>
      </c>
      <c r="Q3071" t="s"/>
      <c r="R3071" t="s">
        <v>80</v>
      </c>
      <c r="S3071" t="s">
        <v>681</v>
      </c>
      <c r="T3071" t="s">
        <v>82</v>
      </c>
      <c r="U3071" t="s"/>
      <c r="V3071" t="s">
        <v>83</v>
      </c>
      <c r="W3071" t="s">
        <v>84</v>
      </c>
      <c r="X3071" t="s"/>
      <c r="Y3071" t="s">
        <v>85</v>
      </c>
      <c r="Z3071">
        <f>HYPERLINK("https://hotelmonitor-cachepage.eclerx.com/savepage/tk_15439115695336545_sr_2152.html","info")</f>
        <v/>
      </c>
      <c r="AA3071" t="n">
        <v>-6796281</v>
      </c>
      <c r="AB3071" t="s"/>
      <c r="AC3071" t="s"/>
      <c r="AD3071" t="s">
        <v>86</v>
      </c>
      <c r="AE3071" t="s"/>
      <c r="AF3071" t="s"/>
      <c r="AG3071" t="s"/>
      <c r="AH3071" t="s"/>
      <c r="AI3071" t="s"/>
      <c r="AJ3071" t="s"/>
      <c r="AK3071" t="s">
        <v>87</v>
      </c>
      <c r="AL3071" t="s"/>
      <c r="AM3071" t="s"/>
      <c r="AN3071" t="s">
        <v>87</v>
      </c>
      <c r="AO3071" t="s"/>
      <c r="AP3071" t="n">
        <v>51</v>
      </c>
      <c r="AQ3071" t="s">
        <v>88</v>
      </c>
      <c r="AR3071" t="s">
        <v>119</v>
      </c>
      <c r="AS3071" t="s"/>
      <c r="AT3071" t="s">
        <v>90</v>
      </c>
      <c r="AU3071" t="s"/>
      <c r="AV3071" t="s"/>
      <c r="AW3071" t="s"/>
      <c r="AX3071" t="s"/>
      <c r="AY3071" t="n">
        <v>6796281</v>
      </c>
      <c r="AZ3071" t="s">
        <v>322</v>
      </c>
      <c r="BA3071" t="s"/>
      <c r="BB3071" t="n">
        <v>89437</v>
      </c>
      <c r="BC3071" t="n">
        <v>0</v>
      </c>
      <c r="BD3071" t="n">
        <v>0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92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917</v>
      </c>
      <c r="F3072" t="n">
        <v>-1</v>
      </c>
      <c r="G3072" t="s">
        <v>74</v>
      </c>
      <c r="H3072" t="s">
        <v>75</v>
      </c>
      <c r="I3072" t="s"/>
      <c r="J3072" t="s">
        <v>74</v>
      </c>
      <c r="K3072" t="n">
        <v>175</v>
      </c>
      <c r="L3072" t="s">
        <v>76</v>
      </c>
      <c r="M3072" t="s"/>
      <c r="N3072" t="s">
        <v>918</v>
      </c>
      <c r="O3072" t="s">
        <v>78</v>
      </c>
      <c r="P3072" t="s">
        <v>917</v>
      </c>
      <c r="Q3072" t="s"/>
      <c r="R3072" t="s">
        <v>80</v>
      </c>
      <c r="S3072" t="s">
        <v>489</v>
      </c>
      <c r="T3072" t="s">
        <v>82</v>
      </c>
      <c r="U3072" t="s"/>
      <c r="V3072" t="s">
        <v>83</v>
      </c>
      <c r="W3072" t="s">
        <v>84</v>
      </c>
      <c r="X3072" t="s"/>
      <c r="Y3072" t="s">
        <v>85</v>
      </c>
      <c r="Z3072">
        <f>HYPERLINK("https://hotelmonitor-cachepage.eclerx.com/savepage/tk_15439115695336545_sr_2152.html","info")</f>
        <v/>
      </c>
      <c r="AA3072" t="n">
        <v>-6796281</v>
      </c>
      <c r="AB3072" t="s"/>
      <c r="AC3072" t="s"/>
      <c r="AD3072" t="s">
        <v>86</v>
      </c>
      <c r="AE3072" t="s"/>
      <c r="AF3072" t="s"/>
      <c r="AG3072" t="s"/>
      <c r="AH3072" t="s"/>
      <c r="AI3072" t="s"/>
      <c r="AJ3072" t="s"/>
      <c r="AK3072" t="s">
        <v>87</v>
      </c>
      <c r="AL3072" t="s"/>
      <c r="AM3072" t="s"/>
      <c r="AN3072" t="s">
        <v>87</v>
      </c>
      <c r="AO3072" t="s"/>
      <c r="AP3072" t="n">
        <v>51</v>
      </c>
      <c r="AQ3072" t="s">
        <v>88</v>
      </c>
      <c r="AR3072" t="s">
        <v>89</v>
      </c>
      <c r="AS3072" t="s"/>
      <c r="AT3072" t="s">
        <v>90</v>
      </c>
      <c r="AU3072" t="s"/>
      <c r="AV3072" t="s"/>
      <c r="AW3072" t="s"/>
      <c r="AX3072" t="s"/>
      <c r="AY3072" t="n">
        <v>6796281</v>
      </c>
      <c r="AZ3072" t="s">
        <v>322</v>
      </c>
      <c r="BA3072" t="s"/>
      <c r="BB3072" t="n">
        <v>89437</v>
      </c>
      <c r="BC3072" t="n">
        <v>0</v>
      </c>
      <c r="BD3072" t="n">
        <v>0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92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917</v>
      </c>
      <c r="F3073" t="n">
        <v>-1</v>
      </c>
      <c r="G3073" t="s">
        <v>74</v>
      </c>
      <c r="H3073" t="s">
        <v>75</v>
      </c>
      <c r="I3073" t="s"/>
      <c r="J3073" t="s">
        <v>74</v>
      </c>
      <c r="K3073" t="n">
        <v>175</v>
      </c>
      <c r="L3073" t="s">
        <v>76</v>
      </c>
      <c r="M3073" t="s"/>
      <c r="N3073" t="s">
        <v>919</v>
      </c>
      <c r="O3073" t="s">
        <v>78</v>
      </c>
      <c r="P3073" t="s">
        <v>917</v>
      </c>
      <c r="Q3073" t="s"/>
      <c r="R3073" t="s">
        <v>80</v>
      </c>
      <c r="S3073" t="s">
        <v>489</v>
      </c>
      <c r="T3073" t="s">
        <v>82</v>
      </c>
      <c r="U3073" t="s"/>
      <c r="V3073" t="s">
        <v>83</v>
      </c>
      <c r="W3073" t="s">
        <v>84</v>
      </c>
      <c r="X3073" t="s"/>
      <c r="Y3073" t="s">
        <v>85</v>
      </c>
      <c r="Z3073">
        <f>HYPERLINK("https://hotelmonitor-cachepage.eclerx.com/savepage/tk_15439115695336545_sr_2152.html","info")</f>
        <v/>
      </c>
      <c r="AA3073" t="n">
        <v>-6796281</v>
      </c>
      <c r="AB3073" t="s"/>
      <c r="AC3073" t="s"/>
      <c r="AD3073" t="s">
        <v>86</v>
      </c>
      <c r="AE3073" t="s"/>
      <c r="AF3073" t="s"/>
      <c r="AG3073" t="s"/>
      <c r="AH3073" t="s"/>
      <c r="AI3073" t="s"/>
      <c r="AJ3073" t="s"/>
      <c r="AK3073" t="s">
        <v>87</v>
      </c>
      <c r="AL3073" t="s"/>
      <c r="AM3073" t="s"/>
      <c r="AN3073" t="s">
        <v>87</v>
      </c>
      <c r="AO3073" t="s"/>
      <c r="AP3073" t="n">
        <v>51</v>
      </c>
      <c r="AQ3073" t="s">
        <v>88</v>
      </c>
      <c r="AR3073" t="s">
        <v>140</v>
      </c>
      <c r="AS3073" t="s"/>
      <c r="AT3073" t="s">
        <v>90</v>
      </c>
      <c r="AU3073" t="s"/>
      <c r="AV3073" t="s"/>
      <c r="AW3073" t="s"/>
      <c r="AX3073" t="s"/>
      <c r="AY3073" t="n">
        <v>6796281</v>
      </c>
      <c r="AZ3073" t="s">
        <v>322</v>
      </c>
      <c r="BA3073" t="s"/>
      <c r="BB3073" t="n">
        <v>89437</v>
      </c>
      <c r="BC3073" t="n">
        <v>0</v>
      </c>
      <c r="BD3073" t="n">
        <v>0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92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737</v>
      </c>
      <c r="F3074" t="n">
        <v>280929</v>
      </c>
      <c r="G3074" t="s">
        <v>74</v>
      </c>
      <c r="H3074" t="s">
        <v>75</v>
      </c>
      <c r="I3074" t="s"/>
      <c r="J3074" t="s">
        <v>74</v>
      </c>
      <c r="K3074" t="n">
        <v>73</v>
      </c>
      <c r="L3074" t="s">
        <v>76</v>
      </c>
      <c r="M3074" t="s"/>
      <c r="N3074" t="s">
        <v>637</v>
      </c>
      <c r="O3074" t="s">
        <v>78</v>
      </c>
      <c r="P3074" t="s">
        <v>738</v>
      </c>
      <c r="Q3074" t="s"/>
      <c r="R3074" t="s">
        <v>80</v>
      </c>
      <c r="S3074" t="s">
        <v>136</v>
      </c>
      <c r="T3074" t="s">
        <v>82</v>
      </c>
      <c r="U3074" t="s"/>
      <c r="V3074" t="s">
        <v>83</v>
      </c>
      <c r="W3074" t="s">
        <v>94</v>
      </c>
      <c r="X3074" t="s"/>
      <c r="Y3074" t="s">
        <v>85</v>
      </c>
      <c r="Z3074">
        <f>HYPERLINK("https://hotelmonitor-cachepage.eclerx.com/savepage/tk_15439117026900878_sr_2152.html","info")</f>
        <v/>
      </c>
      <c r="AA3074" t="n">
        <v>29345</v>
      </c>
      <c r="AB3074" t="s"/>
      <c r="AC3074" t="s"/>
      <c r="AD3074" t="s">
        <v>86</v>
      </c>
      <c r="AE3074" t="s"/>
      <c r="AF3074" t="s"/>
      <c r="AG3074" t="s"/>
      <c r="AH3074" t="s"/>
      <c r="AI3074" t="s"/>
      <c r="AJ3074" t="s"/>
      <c r="AK3074" t="s">
        <v>87</v>
      </c>
      <c r="AL3074" t="s"/>
      <c r="AM3074" t="s"/>
      <c r="AN3074" t="s">
        <v>87</v>
      </c>
      <c r="AO3074" t="s"/>
      <c r="AP3074" t="n">
        <v>100</v>
      </c>
      <c r="AQ3074" t="s">
        <v>88</v>
      </c>
      <c r="AR3074" t="s">
        <v>121</v>
      </c>
      <c r="AS3074" t="s"/>
      <c r="AT3074" t="s">
        <v>90</v>
      </c>
      <c r="AU3074" t="s"/>
      <c r="AV3074" t="s"/>
      <c r="AW3074" t="s"/>
      <c r="AX3074" t="s"/>
      <c r="AY3074" t="n">
        <v>2959614</v>
      </c>
      <c r="AZ3074" t="s">
        <v>739</v>
      </c>
      <c r="BA3074" t="s"/>
      <c r="BB3074" t="n">
        <v>27813</v>
      </c>
      <c r="BC3074" t="n">
        <v>10.027733445168</v>
      </c>
      <c r="BD3074" t="n">
        <v>53.553608173074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92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737</v>
      </c>
      <c r="F3075" t="n">
        <v>280929</v>
      </c>
      <c r="G3075" t="s">
        <v>74</v>
      </c>
      <c r="H3075" t="s">
        <v>75</v>
      </c>
      <c r="I3075" t="s"/>
      <c r="J3075" t="s">
        <v>74</v>
      </c>
      <c r="K3075" t="n">
        <v>78</v>
      </c>
      <c r="L3075" t="s">
        <v>76</v>
      </c>
      <c r="M3075" t="s"/>
      <c r="N3075" t="s">
        <v>637</v>
      </c>
      <c r="O3075" t="s">
        <v>78</v>
      </c>
      <c r="P3075" t="s">
        <v>738</v>
      </c>
      <c r="Q3075" t="s"/>
      <c r="R3075" t="s">
        <v>80</v>
      </c>
      <c r="S3075" t="s">
        <v>307</v>
      </c>
      <c r="T3075" t="s">
        <v>82</v>
      </c>
      <c r="U3075" t="s"/>
      <c r="V3075" t="s">
        <v>83</v>
      </c>
      <c r="W3075" t="s">
        <v>94</v>
      </c>
      <c r="X3075" t="s"/>
      <c r="Y3075" t="s">
        <v>85</v>
      </c>
      <c r="Z3075">
        <f>HYPERLINK("https://hotelmonitor-cachepage.eclerx.com/savepage/tk_15439117026900878_sr_2152.html","info")</f>
        <v/>
      </c>
      <c r="AA3075" t="n">
        <v>29345</v>
      </c>
      <c r="AB3075" t="s"/>
      <c r="AC3075" t="s"/>
      <c r="AD3075" t="s">
        <v>86</v>
      </c>
      <c r="AE3075" t="s"/>
      <c r="AF3075" t="s"/>
      <c r="AG3075" t="s"/>
      <c r="AH3075" t="s"/>
      <c r="AI3075" t="s"/>
      <c r="AJ3075" t="s"/>
      <c r="AK3075" t="s">
        <v>87</v>
      </c>
      <c r="AL3075" t="s"/>
      <c r="AM3075" t="s"/>
      <c r="AN3075" t="s">
        <v>87</v>
      </c>
      <c r="AO3075" t="s"/>
      <c r="AP3075" t="n">
        <v>100</v>
      </c>
      <c r="AQ3075" t="s">
        <v>88</v>
      </c>
      <c r="AR3075" t="s">
        <v>126</v>
      </c>
      <c r="AS3075" t="s"/>
      <c r="AT3075" t="s">
        <v>90</v>
      </c>
      <c r="AU3075" t="s"/>
      <c r="AV3075" t="s"/>
      <c r="AW3075" t="s"/>
      <c r="AX3075" t="s"/>
      <c r="AY3075" t="n">
        <v>2959614</v>
      </c>
      <c r="AZ3075" t="s">
        <v>739</v>
      </c>
      <c r="BA3075" t="s"/>
      <c r="BB3075" t="n">
        <v>27813</v>
      </c>
      <c r="BC3075" t="n">
        <v>10.027733445168</v>
      </c>
      <c r="BD3075" t="n">
        <v>53.553608173074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92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737</v>
      </c>
      <c r="F3076" t="n">
        <v>280929</v>
      </c>
      <c r="G3076" t="s">
        <v>74</v>
      </c>
      <c r="H3076" t="s">
        <v>75</v>
      </c>
      <c r="I3076" t="s"/>
      <c r="J3076" t="s">
        <v>74</v>
      </c>
      <c r="K3076" t="n">
        <v>79</v>
      </c>
      <c r="L3076" t="s">
        <v>76</v>
      </c>
      <c r="M3076" t="s"/>
      <c r="N3076" t="s">
        <v>740</v>
      </c>
      <c r="O3076" t="s">
        <v>78</v>
      </c>
      <c r="P3076" t="s">
        <v>738</v>
      </c>
      <c r="Q3076" t="s"/>
      <c r="R3076" t="s">
        <v>80</v>
      </c>
      <c r="S3076" t="s">
        <v>556</v>
      </c>
      <c r="T3076" t="s">
        <v>82</v>
      </c>
      <c r="U3076" t="s"/>
      <c r="V3076" t="s">
        <v>83</v>
      </c>
      <c r="W3076" t="s">
        <v>94</v>
      </c>
      <c r="X3076" t="s"/>
      <c r="Y3076" t="s">
        <v>85</v>
      </c>
      <c r="Z3076">
        <f>HYPERLINK("https://hotelmonitor-cachepage.eclerx.com/savepage/tk_15439117026900878_sr_2152.html","info")</f>
        <v/>
      </c>
      <c r="AA3076" t="n">
        <v>29345</v>
      </c>
      <c r="AB3076" t="s"/>
      <c r="AC3076" t="s"/>
      <c r="AD3076" t="s">
        <v>86</v>
      </c>
      <c r="AE3076" t="s"/>
      <c r="AF3076" t="s"/>
      <c r="AG3076" t="s"/>
      <c r="AH3076" t="s"/>
      <c r="AI3076" t="s"/>
      <c r="AJ3076" t="s"/>
      <c r="AK3076" t="s">
        <v>87</v>
      </c>
      <c r="AL3076" t="s"/>
      <c r="AM3076" t="s"/>
      <c r="AN3076" t="s">
        <v>87</v>
      </c>
      <c r="AO3076" t="s"/>
      <c r="AP3076" t="n">
        <v>100</v>
      </c>
      <c r="AQ3076" t="s">
        <v>88</v>
      </c>
      <c r="AR3076" t="s">
        <v>110</v>
      </c>
      <c r="AS3076" t="s"/>
      <c r="AT3076" t="s">
        <v>90</v>
      </c>
      <c r="AU3076" t="s"/>
      <c r="AV3076" t="s"/>
      <c r="AW3076" t="s"/>
      <c r="AX3076" t="s"/>
      <c r="AY3076" t="n">
        <v>2959614</v>
      </c>
      <c r="AZ3076" t="s">
        <v>739</v>
      </c>
      <c r="BA3076" t="s"/>
      <c r="BB3076" t="n">
        <v>27813</v>
      </c>
      <c r="BC3076" t="n">
        <v>10.027733445168</v>
      </c>
      <c r="BD3076" t="n">
        <v>53.553608173074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92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737</v>
      </c>
      <c r="F3077" t="n">
        <v>280929</v>
      </c>
      <c r="G3077" t="s">
        <v>74</v>
      </c>
      <c r="H3077" t="s">
        <v>75</v>
      </c>
      <c r="I3077" t="s"/>
      <c r="J3077" t="s">
        <v>74</v>
      </c>
      <c r="K3077" t="n">
        <v>80</v>
      </c>
      <c r="L3077" t="s">
        <v>76</v>
      </c>
      <c r="M3077" t="s"/>
      <c r="N3077" t="s">
        <v>111</v>
      </c>
      <c r="O3077" t="s">
        <v>78</v>
      </c>
      <c r="P3077" t="s">
        <v>738</v>
      </c>
      <c r="Q3077" t="s"/>
      <c r="R3077" t="s">
        <v>80</v>
      </c>
      <c r="S3077" t="s">
        <v>112</v>
      </c>
      <c r="T3077" t="s">
        <v>82</v>
      </c>
      <c r="U3077" t="s"/>
      <c r="V3077" t="s">
        <v>83</v>
      </c>
      <c r="W3077" t="s">
        <v>94</v>
      </c>
      <c r="X3077" t="s"/>
      <c r="Y3077" t="s">
        <v>85</v>
      </c>
      <c r="Z3077">
        <f>HYPERLINK("https://hotelmonitor-cachepage.eclerx.com/savepage/tk_15439117026900878_sr_2152.html","info")</f>
        <v/>
      </c>
      <c r="AA3077" t="n">
        <v>29345</v>
      </c>
      <c r="AB3077" t="s"/>
      <c r="AC3077" t="s"/>
      <c r="AD3077" t="s">
        <v>86</v>
      </c>
      <c r="AE3077" t="s"/>
      <c r="AF3077" t="s"/>
      <c r="AG3077" t="s"/>
      <c r="AH3077" t="s"/>
      <c r="AI3077" t="s"/>
      <c r="AJ3077" t="s"/>
      <c r="AK3077" t="s">
        <v>87</v>
      </c>
      <c r="AL3077" t="s"/>
      <c r="AM3077" t="s"/>
      <c r="AN3077" t="s">
        <v>87</v>
      </c>
      <c r="AO3077" t="s"/>
      <c r="AP3077" t="n">
        <v>100</v>
      </c>
      <c r="AQ3077" t="s">
        <v>88</v>
      </c>
      <c r="AR3077" t="s">
        <v>113</v>
      </c>
      <c r="AS3077" t="s"/>
      <c r="AT3077" t="s">
        <v>90</v>
      </c>
      <c r="AU3077" t="s"/>
      <c r="AV3077" t="s"/>
      <c r="AW3077" t="s"/>
      <c r="AX3077" t="s"/>
      <c r="AY3077" t="n">
        <v>2959614</v>
      </c>
      <c r="AZ3077" t="s">
        <v>739</v>
      </c>
      <c r="BA3077" t="s"/>
      <c r="BB3077" t="n">
        <v>27813</v>
      </c>
      <c r="BC3077" t="n">
        <v>10.027733445168</v>
      </c>
      <c r="BD3077" t="n">
        <v>53.553608173074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92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737</v>
      </c>
      <c r="F3078" t="n">
        <v>280929</v>
      </c>
      <c r="G3078" t="s">
        <v>74</v>
      </c>
      <c r="H3078" t="s">
        <v>75</v>
      </c>
      <c r="I3078" t="s"/>
      <c r="J3078" t="s">
        <v>74</v>
      </c>
      <c r="K3078" t="n">
        <v>81</v>
      </c>
      <c r="L3078" t="s">
        <v>76</v>
      </c>
      <c r="M3078" t="s"/>
      <c r="N3078" t="s">
        <v>77</v>
      </c>
      <c r="O3078" t="s">
        <v>78</v>
      </c>
      <c r="P3078" t="s">
        <v>738</v>
      </c>
      <c r="Q3078" t="s"/>
      <c r="R3078" t="s">
        <v>80</v>
      </c>
      <c r="S3078" t="s">
        <v>115</v>
      </c>
      <c r="T3078" t="s">
        <v>82</v>
      </c>
      <c r="U3078" t="s"/>
      <c r="V3078" t="s">
        <v>83</v>
      </c>
      <c r="W3078" t="s">
        <v>94</v>
      </c>
      <c r="X3078" t="s"/>
      <c r="Y3078" t="s">
        <v>85</v>
      </c>
      <c r="Z3078">
        <f>HYPERLINK("https://hotelmonitor-cachepage.eclerx.com/savepage/tk_15439117026900878_sr_2152.html","info")</f>
        <v/>
      </c>
      <c r="AA3078" t="n">
        <v>29345</v>
      </c>
      <c r="AB3078" t="s"/>
      <c r="AC3078" t="s"/>
      <c r="AD3078" t="s">
        <v>86</v>
      </c>
      <c r="AE3078" t="s"/>
      <c r="AF3078" t="s"/>
      <c r="AG3078" t="s"/>
      <c r="AH3078" t="s"/>
      <c r="AI3078" t="s"/>
      <c r="AJ3078" t="s"/>
      <c r="AK3078" t="s">
        <v>87</v>
      </c>
      <c r="AL3078" t="s"/>
      <c r="AM3078" t="s"/>
      <c r="AN3078" t="s">
        <v>87</v>
      </c>
      <c r="AO3078" t="s"/>
      <c r="AP3078" t="n">
        <v>100</v>
      </c>
      <c r="AQ3078" t="s">
        <v>88</v>
      </c>
      <c r="AR3078" t="s">
        <v>121</v>
      </c>
      <c r="AS3078" t="s"/>
      <c r="AT3078" t="s">
        <v>90</v>
      </c>
      <c r="AU3078" t="s"/>
      <c r="AV3078" t="s"/>
      <c r="AW3078" t="s"/>
      <c r="AX3078" t="s"/>
      <c r="AY3078" t="n">
        <v>2959614</v>
      </c>
      <c r="AZ3078" t="s">
        <v>739</v>
      </c>
      <c r="BA3078" t="s"/>
      <c r="BB3078" t="n">
        <v>27813</v>
      </c>
      <c r="BC3078" t="n">
        <v>10.027733445168</v>
      </c>
      <c r="BD3078" t="n">
        <v>53.553608173074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92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737</v>
      </c>
      <c r="F3079" t="n">
        <v>280929</v>
      </c>
      <c r="G3079" t="s">
        <v>74</v>
      </c>
      <c r="H3079" t="s">
        <v>75</v>
      </c>
      <c r="I3079" t="s"/>
      <c r="J3079" t="s">
        <v>74</v>
      </c>
      <c r="K3079" t="n">
        <v>81</v>
      </c>
      <c r="L3079" t="s">
        <v>76</v>
      </c>
      <c r="M3079" t="s"/>
      <c r="N3079" t="s">
        <v>740</v>
      </c>
      <c r="O3079" t="s">
        <v>78</v>
      </c>
      <c r="P3079" t="s">
        <v>738</v>
      </c>
      <c r="Q3079" t="s"/>
      <c r="R3079" t="s">
        <v>80</v>
      </c>
      <c r="S3079" t="s">
        <v>115</v>
      </c>
      <c r="T3079" t="s">
        <v>82</v>
      </c>
      <c r="U3079" t="s"/>
      <c r="V3079" t="s">
        <v>83</v>
      </c>
      <c r="W3079" t="s">
        <v>94</v>
      </c>
      <c r="X3079" t="s"/>
      <c r="Y3079" t="s">
        <v>85</v>
      </c>
      <c r="Z3079">
        <f>HYPERLINK("https://hotelmonitor-cachepage.eclerx.com/savepage/tk_15439117026900878_sr_2152.html","info")</f>
        <v/>
      </c>
      <c r="AA3079" t="n">
        <v>29345</v>
      </c>
      <c r="AB3079" t="s"/>
      <c r="AC3079" t="s"/>
      <c r="AD3079" t="s">
        <v>86</v>
      </c>
      <c r="AE3079" t="s"/>
      <c r="AF3079" t="s"/>
      <c r="AG3079" t="s"/>
      <c r="AH3079" t="s"/>
      <c r="AI3079" t="s"/>
      <c r="AJ3079" t="s"/>
      <c r="AK3079" t="s">
        <v>87</v>
      </c>
      <c r="AL3079" t="s"/>
      <c r="AM3079" t="s"/>
      <c r="AN3079" t="s">
        <v>87</v>
      </c>
      <c r="AO3079" t="s"/>
      <c r="AP3079" t="n">
        <v>100</v>
      </c>
      <c r="AQ3079" t="s">
        <v>88</v>
      </c>
      <c r="AR3079" t="s">
        <v>116</v>
      </c>
      <c r="AS3079" t="s"/>
      <c r="AT3079" t="s">
        <v>90</v>
      </c>
      <c r="AU3079" t="s"/>
      <c r="AV3079" t="s"/>
      <c r="AW3079" t="s"/>
      <c r="AX3079" t="s"/>
      <c r="AY3079" t="n">
        <v>2959614</v>
      </c>
      <c r="AZ3079" t="s">
        <v>739</v>
      </c>
      <c r="BA3079" t="s"/>
      <c r="BB3079" t="n">
        <v>27813</v>
      </c>
      <c r="BC3079" t="n">
        <v>10.027733445168</v>
      </c>
      <c r="BD3079" t="n">
        <v>53.553608173074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92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737</v>
      </c>
      <c r="F3080" t="n">
        <v>280929</v>
      </c>
      <c r="G3080" t="s">
        <v>74</v>
      </c>
      <c r="H3080" t="s">
        <v>75</v>
      </c>
      <c r="I3080" t="s"/>
      <c r="J3080" t="s">
        <v>74</v>
      </c>
      <c r="K3080" t="n">
        <v>87</v>
      </c>
      <c r="L3080" t="s">
        <v>76</v>
      </c>
      <c r="M3080" t="s"/>
      <c r="N3080" t="s">
        <v>741</v>
      </c>
      <c r="O3080" t="s">
        <v>78</v>
      </c>
      <c r="P3080" t="s">
        <v>738</v>
      </c>
      <c r="Q3080" t="s"/>
      <c r="R3080" t="s">
        <v>80</v>
      </c>
      <c r="S3080" t="s">
        <v>146</v>
      </c>
      <c r="T3080" t="s">
        <v>82</v>
      </c>
      <c r="U3080" t="s"/>
      <c r="V3080" t="s">
        <v>83</v>
      </c>
      <c r="W3080" t="s">
        <v>94</v>
      </c>
      <c r="X3080" t="s"/>
      <c r="Y3080" t="s">
        <v>85</v>
      </c>
      <c r="Z3080">
        <f>HYPERLINK("https://hotelmonitor-cachepage.eclerx.com/savepage/tk_15439117026900878_sr_2152.html","info")</f>
        <v/>
      </c>
      <c r="AA3080" t="n">
        <v>29345</v>
      </c>
      <c r="AB3080" t="s"/>
      <c r="AC3080" t="s"/>
      <c r="AD3080" t="s">
        <v>86</v>
      </c>
      <c r="AE3080" t="s"/>
      <c r="AF3080" t="s"/>
      <c r="AG3080" t="s"/>
      <c r="AH3080" t="s"/>
      <c r="AI3080" t="s"/>
      <c r="AJ3080" t="s"/>
      <c r="AK3080" t="s">
        <v>87</v>
      </c>
      <c r="AL3080" t="s"/>
      <c r="AM3080" t="s"/>
      <c r="AN3080" t="s">
        <v>87</v>
      </c>
      <c r="AO3080" t="s"/>
      <c r="AP3080" t="n">
        <v>100</v>
      </c>
      <c r="AQ3080" t="s">
        <v>88</v>
      </c>
      <c r="AR3080" t="s">
        <v>103</v>
      </c>
      <c r="AS3080" t="s"/>
      <c r="AT3080" t="s">
        <v>90</v>
      </c>
      <c r="AU3080" t="s"/>
      <c r="AV3080" t="s"/>
      <c r="AW3080" t="s"/>
      <c r="AX3080" t="s"/>
      <c r="AY3080" t="n">
        <v>2959614</v>
      </c>
      <c r="AZ3080" t="s">
        <v>739</v>
      </c>
      <c r="BA3080" t="s"/>
      <c r="BB3080" t="n">
        <v>27813</v>
      </c>
      <c r="BC3080" t="n">
        <v>10.027733445168</v>
      </c>
      <c r="BD3080" t="n">
        <v>53.553608173074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92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737</v>
      </c>
      <c r="F3081" t="n">
        <v>280929</v>
      </c>
      <c r="G3081" t="s">
        <v>74</v>
      </c>
      <c r="H3081" t="s">
        <v>75</v>
      </c>
      <c r="I3081" t="s"/>
      <c r="J3081" t="s">
        <v>74</v>
      </c>
      <c r="K3081" t="n">
        <v>87</v>
      </c>
      <c r="L3081" t="s">
        <v>76</v>
      </c>
      <c r="M3081" t="s"/>
      <c r="N3081" t="s">
        <v>77</v>
      </c>
      <c r="O3081" t="s">
        <v>78</v>
      </c>
      <c r="P3081" t="s">
        <v>738</v>
      </c>
      <c r="Q3081" t="s"/>
      <c r="R3081" t="s">
        <v>80</v>
      </c>
      <c r="S3081" t="s">
        <v>146</v>
      </c>
      <c r="T3081" t="s">
        <v>82</v>
      </c>
      <c r="U3081" t="s"/>
      <c r="V3081" t="s">
        <v>83</v>
      </c>
      <c r="W3081" t="s">
        <v>94</v>
      </c>
      <c r="X3081" t="s"/>
      <c r="Y3081" t="s">
        <v>85</v>
      </c>
      <c r="Z3081">
        <f>HYPERLINK("https://hotelmonitor-cachepage.eclerx.com/savepage/tk_15439117026900878_sr_2152.html","info")</f>
        <v/>
      </c>
      <c r="AA3081" t="n">
        <v>29345</v>
      </c>
      <c r="AB3081" t="s"/>
      <c r="AC3081" t="s"/>
      <c r="AD3081" t="s">
        <v>86</v>
      </c>
      <c r="AE3081" t="s"/>
      <c r="AF3081" t="s"/>
      <c r="AG3081" t="s"/>
      <c r="AH3081" t="s"/>
      <c r="AI3081" t="s"/>
      <c r="AJ3081" t="s"/>
      <c r="AK3081" t="s">
        <v>87</v>
      </c>
      <c r="AL3081" t="s"/>
      <c r="AM3081" t="s"/>
      <c r="AN3081" t="s">
        <v>87</v>
      </c>
      <c r="AO3081" t="s"/>
      <c r="AP3081" t="n">
        <v>100</v>
      </c>
      <c r="AQ3081" t="s">
        <v>88</v>
      </c>
      <c r="AR3081" t="s">
        <v>126</v>
      </c>
      <c r="AS3081" t="s"/>
      <c r="AT3081" t="s">
        <v>90</v>
      </c>
      <c r="AU3081" t="s"/>
      <c r="AV3081" t="s"/>
      <c r="AW3081" t="s"/>
      <c r="AX3081" t="s"/>
      <c r="AY3081" t="n">
        <v>2959614</v>
      </c>
      <c r="AZ3081" t="s">
        <v>739</v>
      </c>
      <c r="BA3081" t="s"/>
      <c r="BB3081" t="n">
        <v>27813</v>
      </c>
      <c r="BC3081" t="n">
        <v>10.027733445168</v>
      </c>
      <c r="BD3081" t="n">
        <v>53.553608173074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92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737</v>
      </c>
      <c r="F3082" t="n">
        <v>280929</v>
      </c>
      <c r="G3082" t="s">
        <v>74</v>
      </c>
      <c r="H3082" t="s">
        <v>75</v>
      </c>
      <c r="I3082" t="s"/>
      <c r="J3082" t="s">
        <v>74</v>
      </c>
      <c r="K3082" t="n">
        <v>88</v>
      </c>
      <c r="L3082" t="s">
        <v>76</v>
      </c>
      <c r="M3082" t="s"/>
      <c r="N3082" t="s">
        <v>637</v>
      </c>
      <c r="O3082" t="s">
        <v>78</v>
      </c>
      <c r="P3082" t="s">
        <v>738</v>
      </c>
      <c r="Q3082" t="s"/>
      <c r="R3082" t="s">
        <v>80</v>
      </c>
      <c r="S3082" t="s">
        <v>147</v>
      </c>
      <c r="T3082" t="s">
        <v>82</v>
      </c>
      <c r="U3082" t="s"/>
      <c r="V3082" t="s">
        <v>83</v>
      </c>
      <c r="W3082" t="s">
        <v>94</v>
      </c>
      <c r="X3082" t="s"/>
      <c r="Y3082" t="s">
        <v>85</v>
      </c>
      <c r="Z3082">
        <f>HYPERLINK("https://hotelmonitor-cachepage.eclerx.com/savepage/tk_15439117026900878_sr_2152.html","info")</f>
        <v/>
      </c>
      <c r="AA3082" t="n">
        <v>29345</v>
      </c>
      <c r="AB3082" t="s"/>
      <c r="AC3082" t="s"/>
      <c r="AD3082" t="s">
        <v>86</v>
      </c>
      <c r="AE3082" t="s"/>
      <c r="AF3082" t="s"/>
      <c r="AG3082" t="s"/>
      <c r="AH3082" t="s"/>
      <c r="AI3082" t="s"/>
      <c r="AJ3082" t="s"/>
      <c r="AK3082" t="s">
        <v>87</v>
      </c>
      <c r="AL3082" t="s"/>
      <c r="AM3082" t="s"/>
      <c r="AN3082" t="s">
        <v>87</v>
      </c>
      <c r="AO3082" t="s"/>
      <c r="AP3082" t="n">
        <v>100</v>
      </c>
      <c r="AQ3082" t="s">
        <v>88</v>
      </c>
      <c r="AR3082" t="s">
        <v>119</v>
      </c>
      <c r="AS3082" t="s"/>
      <c r="AT3082" t="s">
        <v>90</v>
      </c>
      <c r="AU3082" t="s"/>
      <c r="AV3082" t="s"/>
      <c r="AW3082" t="s"/>
      <c r="AX3082" t="s"/>
      <c r="AY3082" t="n">
        <v>2959614</v>
      </c>
      <c r="AZ3082" t="s">
        <v>739</v>
      </c>
      <c r="BA3082" t="s"/>
      <c r="BB3082" t="n">
        <v>27813</v>
      </c>
      <c r="BC3082" t="n">
        <v>10.027733445168</v>
      </c>
      <c r="BD3082" t="n">
        <v>53.553608173074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92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737</v>
      </c>
      <c r="F3083" t="n">
        <v>280929</v>
      </c>
      <c r="G3083" t="s">
        <v>74</v>
      </c>
      <c r="H3083" t="s">
        <v>75</v>
      </c>
      <c r="I3083" t="s"/>
      <c r="J3083" t="s">
        <v>74</v>
      </c>
      <c r="K3083" t="n">
        <v>89</v>
      </c>
      <c r="L3083" t="s">
        <v>76</v>
      </c>
      <c r="M3083" t="s"/>
      <c r="N3083" t="s">
        <v>300</v>
      </c>
      <c r="O3083" t="s">
        <v>78</v>
      </c>
      <c r="P3083" t="s">
        <v>738</v>
      </c>
      <c r="Q3083" t="s"/>
      <c r="R3083" t="s">
        <v>80</v>
      </c>
      <c r="S3083" t="s">
        <v>264</v>
      </c>
      <c r="T3083" t="s">
        <v>82</v>
      </c>
      <c r="U3083" t="s"/>
      <c r="V3083" t="s">
        <v>83</v>
      </c>
      <c r="W3083" t="s">
        <v>94</v>
      </c>
      <c r="X3083" t="s"/>
      <c r="Y3083" t="s">
        <v>85</v>
      </c>
      <c r="Z3083">
        <f>HYPERLINK("https://hotelmonitor-cachepage.eclerx.com/savepage/tk_15439117026900878_sr_2152.html","info")</f>
        <v/>
      </c>
      <c r="AA3083" t="n">
        <v>29345</v>
      </c>
      <c r="AB3083" t="s"/>
      <c r="AC3083" t="s"/>
      <c r="AD3083" t="s">
        <v>86</v>
      </c>
      <c r="AE3083" t="s"/>
      <c r="AF3083" t="s"/>
      <c r="AG3083" t="s"/>
      <c r="AH3083" t="s"/>
      <c r="AI3083" t="s"/>
      <c r="AJ3083" t="s"/>
      <c r="AK3083" t="s">
        <v>87</v>
      </c>
      <c r="AL3083" t="s"/>
      <c r="AM3083" t="s"/>
      <c r="AN3083" t="s">
        <v>87</v>
      </c>
      <c r="AO3083" t="s"/>
      <c r="AP3083" t="n">
        <v>100</v>
      </c>
      <c r="AQ3083" t="s">
        <v>88</v>
      </c>
      <c r="AR3083" t="s">
        <v>110</v>
      </c>
      <c r="AS3083" t="s"/>
      <c r="AT3083" t="s">
        <v>90</v>
      </c>
      <c r="AU3083" t="s"/>
      <c r="AV3083" t="s"/>
      <c r="AW3083" t="s"/>
      <c r="AX3083" t="s"/>
      <c r="AY3083" t="n">
        <v>2959614</v>
      </c>
      <c r="AZ3083" t="s">
        <v>739</v>
      </c>
      <c r="BA3083" t="s"/>
      <c r="BB3083" t="n">
        <v>27813</v>
      </c>
      <c r="BC3083" t="n">
        <v>10.027733445168</v>
      </c>
      <c r="BD3083" t="n">
        <v>53.553608173074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92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737</v>
      </c>
      <c r="F3084" t="n">
        <v>280929</v>
      </c>
      <c r="G3084" t="s">
        <v>74</v>
      </c>
      <c r="H3084" t="s">
        <v>75</v>
      </c>
      <c r="I3084" t="s"/>
      <c r="J3084" t="s">
        <v>74</v>
      </c>
      <c r="K3084" t="n">
        <v>91</v>
      </c>
      <c r="L3084" t="s">
        <v>76</v>
      </c>
      <c r="M3084" t="s"/>
      <c r="N3084" t="s">
        <v>300</v>
      </c>
      <c r="O3084" t="s">
        <v>78</v>
      </c>
      <c r="P3084" t="s">
        <v>738</v>
      </c>
      <c r="Q3084" t="s"/>
      <c r="R3084" t="s">
        <v>80</v>
      </c>
      <c r="S3084" t="s">
        <v>148</v>
      </c>
      <c r="T3084" t="s">
        <v>82</v>
      </c>
      <c r="U3084" t="s"/>
      <c r="V3084" t="s">
        <v>83</v>
      </c>
      <c r="W3084" t="s">
        <v>94</v>
      </c>
      <c r="X3084" t="s"/>
      <c r="Y3084" t="s">
        <v>85</v>
      </c>
      <c r="Z3084">
        <f>HYPERLINK("https://hotelmonitor-cachepage.eclerx.com/savepage/tk_15439117026900878_sr_2152.html","info")</f>
        <v/>
      </c>
      <c r="AA3084" t="n">
        <v>29345</v>
      </c>
      <c r="AB3084" t="s"/>
      <c r="AC3084" t="s"/>
      <c r="AD3084" t="s">
        <v>86</v>
      </c>
      <c r="AE3084" t="s"/>
      <c r="AF3084" t="s"/>
      <c r="AG3084" t="s"/>
      <c r="AH3084" t="s"/>
      <c r="AI3084" t="s"/>
      <c r="AJ3084" t="s"/>
      <c r="AK3084" t="s">
        <v>87</v>
      </c>
      <c r="AL3084" t="s"/>
      <c r="AM3084" t="s"/>
      <c r="AN3084" t="s">
        <v>87</v>
      </c>
      <c r="AO3084" t="s"/>
      <c r="AP3084" t="n">
        <v>100</v>
      </c>
      <c r="AQ3084" t="s">
        <v>88</v>
      </c>
      <c r="AR3084" t="s">
        <v>116</v>
      </c>
      <c r="AS3084" t="s"/>
      <c r="AT3084" t="s">
        <v>90</v>
      </c>
      <c r="AU3084" t="s"/>
      <c r="AV3084" t="s"/>
      <c r="AW3084" t="s"/>
      <c r="AX3084" t="s"/>
      <c r="AY3084" t="n">
        <v>2959614</v>
      </c>
      <c r="AZ3084" t="s">
        <v>739</v>
      </c>
      <c r="BA3084" t="s"/>
      <c r="BB3084" t="n">
        <v>27813</v>
      </c>
      <c r="BC3084" t="n">
        <v>10.027733445168</v>
      </c>
      <c r="BD3084" t="n">
        <v>53.553608173074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92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737</v>
      </c>
      <c r="F3085" t="n">
        <v>280929</v>
      </c>
      <c r="G3085" t="s">
        <v>74</v>
      </c>
      <c r="H3085" t="s">
        <v>75</v>
      </c>
      <c r="I3085" t="s"/>
      <c r="J3085" t="s">
        <v>74</v>
      </c>
      <c r="K3085" t="n">
        <v>92</v>
      </c>
      <c r="L3085" t="s">
        <v>76</v>
      </c>
      <c r="M3085" t="s"/>
      <c r="N3085" t="s">
        <v>743</v>
      </c>
      <c r="O3085" t="s">
        <v>78</v>
      </c>
      <c r="P3085" t="s">
        <v>738</v>
      </c>
      <c r="Q3085" t="s"/>
      <c r="R3085" t="s">
        <v>80</v>
      </c>
      <c r="S3085" t="s">
        <v>129</v>
      </c>
      <c r="T3085" t="s">
        <v>82</v>
      </c>
      <c r="U3085" t="s"/>
      <c r="V3085" t="s">
        <v>83</v>
      </c>
      <c r="W3085" t="s">
        <v>94</v>
      </c>
      <c r="X3085" t="s"/>
      <c r="Y3085" t="s">
        <v>85</v>
      </c>
      <c r="Z3085">
        <f>HYPERLINK("https://hotelmonitor-cachepage.eclerx.com/savepage/tk_15439117026900878_sr_2152.html","info")</f>
        <v/>
      </c>
      <c r="AA3085" t="n">
        <v>29345</v>
      </c>
      <c r="AB3085" t="s"/>
      <c r="AC3085" t="s"/>
      <c r="AD3085" t="s">
        <v>86</v>
      </c>
      <c r="AE3085" t="s"/>
      <c r="AF3085" t="s"/>
      <c r="AG3085" t="s"/>
      <c r="AH3085" t="s"/>
      <c r="AI3085" t="s"/>
      <c r="AJ3085" t="s"/>
      <c r="AK3085" t="s">
        <v>87</v>
      </c>
      <c r="AL3085" t="s"/>
      <c r="AM3085" t="s"/>
      <c r="AN3085" t="s">
        <v>87</v>
      </c>
      <c r="AO3085" t="s"/>
      <c r="AP3085" t="n">
        <v>100</v>
      </c>
      <c r="AQ3085" t="s">
        <v>88</v>
      </c>
      <c r="AR3085" t="s">
        <v>89</v>
      </c>
      <c r="AS3085" t="s"/>
      <c r="AT3085" t="s">
        <v>90</v>
      </c>
      <c r="AU3085" t="s"/>
      <c r="AV3085" t="s"/>
      <c r="AW3085" t="s"/>
      <c r="AX3085" t="s"/>
      <c r="AY3085" t="n">
        <v>2959614</v>
      </c>
      <c r="AZ3085" t="s">
        <v>739</v>
      </c>
      <c r="BA3085" t="s"/>
      <c r="BB3085" t="n">
        <v>27813</v>
      </c>
      <c r="BC3085" t="n">
        <v>10.027733445168</v>
      </c>
      <c r="BD3085" t="n">
        <v>53.553608173074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92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737</v>
      </c>
      <c r="F3086" t="n">
        <v>280929</v>
      </c>
      <c r="G3086" t="s">
        <v>74</v>
      </c>
      <c r="H3086" t="s">
        <v>75</v>
      </c>
      <c r="I3086" t="s"/>
      <c r="J3086" t="s">
        <v>74</v>
      </c>
      <c r="K3086" t="n">
        <v>99</v>
      </c>
      <c r="L3086" t="s">
        <v>76</v>
      </c>
      <c r="M3086" t="s"/>
      <c r="N3086" t="s">
        <v>637</v>
      </c>
      <c r="O3086" t="s">
        <v>78</v>
      </c>
      <c r="P3086" t="s">
        <v>738</v>
      </c>
      <c r="Q3086" t="s"/>
      <c r="R3086" t="s">
        <v>80</v>
      </c>
      <c r="S3086" t="s">
        <v>525</v>
      </c>
      <c r="T3086" t="s">
        <v>82</v>
      </c>
      <c r="U3086" t="s"/>
      <c r="V3086" t="s">
        <v>83</v>
      </c>
      <c r="W3086" t="s">
        <v>84</v>
      </c>
      <c r="X3086" t="s"/>
      <c r="Y3086" t="s">
        <v>85</v>
      </c>
      <c r="Z3086">
        <f>HYPERLINK("https://hotelmonitor-cachepage.eclerx.com/savepage/tk_15439117026900878_sr_2152.html","info")</f>
        <v/>
      </c>
      <c r="AA3086" t="n">
        <v>29345</v>
      </c>
      <c r="AB3086" t="s"/>
      <c r="AC3086" t="s"/>
      <c r="AD3086" t="s">
        <v>86</v>
      </c>
      <c r="AE3086" t="s"/>
      <c r="AF3086" t="s"/>
      <c r="AG3086" t="s"/>
      <c r="AH3086" t="s"/>
      <c r="AI3086" t="s"/>
      <c r="AJ3086" t="s"/>
      <c r="AK3086" t="s">
        <v>87</v>
      </c>
      <c r="AL3086" t="s"/>
      <c r="AM3086" t="s"/>
      <c r="AN3086" t="s">
        <v>87</v>
      </c>
      <c r="AO3086" t="s"/>
      <c r="AP3086" t="n">
        <v>100</v>
      </c>
      <c r="AQ3086" t="s">
        <v>88</v>
      </c>
      <c r="AR3086" t="s">
        <v>121</v>
      </c>
      <c r="AS3086" t="s"/>
      <c r="AT3086" t="s">
        <v>90</v>
      </c>
      <c r="AU3086" t="s"/>
      <c r="AV3086" t="s"/>
      <c r="AW3086" t="s"/>
      <c r="AX3086" t="s"/>
      <c r="AY3086" t="n">
        <v>2959614</v>
      </c>
      <c r="AZ3086" t="s">
        <v>739</v>
      </c>
      <c r="BA3086" t="s"/>
      <c r="BB3086" t="n">
        <v>27813</v>
      </c>
      <c r="BC3086" t="n">
        <v>10.027733445168</v>
      </c>
      <c r="BD3086" t="n">
        <v>53.553608173074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92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737</v>
      </c>
      <c r="F3087" t="n">
        <v>280929</v>
      </c>
      <c r="G3087" t="s">
        <v>74</v>
      </c>
      <c r="H3087" t="s">
        <v>75</v>
      </c>
      <c r="I3087" t="s"/>
      <c r="J3087" t="s">
        <v>74</v>
      </c>
      <c r="K3087" t="n">
        <v>103</v>
      </c>
      <c r="L3087" t="s">
        <v>76</v>
      </c>
      <c r="M3087" t="s"/>
      <c r="N3087" t="s">
        <v>77</v>
      </c>
      <c r="O3087" t="s">
        <v>78</v>
      </c>
      <c r="P3087" t="s">
        <v>738</v>
      </c>
      <c r="Q3087" t="s"/>
      <c r="R3087" t="s">
        <v>80</v>
      </c>
      <c r="S3087" t="s">
        <v>176</v>
      </c>
      <c r="T3087" t="s">
        <v>82</v>
      </c>
      <c r="U3087" t="s"/>
      <c r="V3087" t="s">
        <v>83</v>
      </c>
      <c r="W3087" t="s">
        <v>94</v>
      </c>
      <c r="X3087" t="s"/>
      <c r="Y3087" t="s">
        <v>85</v>
      </c>
      <c r="Z3087">
        <f>HYPERLINK("https://hotelmonitor-cachepage.eclerx.com/savepage/tk_15439117026900878_sr_2152.html","info")</f>
        <v/>
      </c>
      <c r="AA3087" t="n">
        <v>29345</v>
      </c>
      <c r="AB3087" t="s"/>
      <c r="AC3087" t="s"/>
      <c r="AD3087" t="s">
        <v>86</v>
      </c>
      <c r="AE3087" t="s"/>
      <c r="AF3087" t="s"/>
      <c r="AG3087" t="s"/>
      <c r="AH3087" t="s"/>
      <c r="AI3087" t="s"/>
      <c r="AJ3087" t="s"/>
      <c r="AK3087" t="s">
        <v>87</v>
      </c>
      <c r="AL3087" t="s"/>
      <c r="AM3087" t="s"/>
      <c r="AN3087" t="s">
        <v>87</v>
      </c>
      <c r="AO3087" t="s"/>
      <c r="AP3087" t="n">
        <v>100</v>
      </c>
      <c r="AQ3087" t="s">
        <v>88</v>
      </c>
      <c r="AR3087" t="s">
        <v>89</v>
      </c>
      <c r="AS3087" t="s"/>
      <c r="AT3087" t="s">
        <v>90</v>
      </c>
      <c r="AU3087" t="s"/>
      <c r="AV3087" t="s"/>
      <c r="AW3087" t="s"/>
      <c r="AX3087" t="s"/>
      <c r="AY3087" t="n">
        <v>2959614</v>
      </c>
      <c r="AZ3087" t="s">
        <v>739</v>
      </c>
      <c r="BA3087" t="s"/>
      <c r="BB3087" t="n">
        <v>27813</v>
      </c>
      <c r="BC3087" t="n">
        <v>10.027733445168</v>
      </c>
      <c r="BD3087" t="n">
        <v>53.553608173074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92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737</v>
      </c>
      <c r="F3088" t="n">
        <v>280929</v>
      </c>
      <c r="G3088" t="s">
        <v>74</v>
      </c>
      <c r="H3088" t="s">
        <v>75</v>
      </c>
      <c r="I3088" t="s"/>
      <c r="J3088" t="s">
        <v>74</v>
      </c>
      <c r="K3088" t="n">
        <v>104</v>
      </c>
      <c r="L3088" t="s">
        <v>76</v>
      </c>
      <c r="M3088" t="s"/>
      <c r="N3088" t="s">
        <v>740</v>
      </c>
      <c r="O3088" t="s">
        <v>78</v>
      </c>
      <c r="P3088" t="s">
        <v>738</v>
      </c>
      <c r="Q3088" t="s"/>
      <c r="R3088" t="s">
        <v>80</v>
      </c>
      <c r="S3088" t="s">
        <v>177</v>
      </c>
      <c r="T3088" t="s">
        <v>82</v>
      </c>
      <c r="U3088" t="s"/>
      <c r="V3088" t="s">
        <v>83</v>
      </c>
      <c r="W3088" t="s">
        <v>84</v>
      </c>
      <c r="X3088" t="s"/>
      <c r="Y3088" t="s">
        <v>85</v>
      </c>
      <c r="Z3088">
        <f>HYPERLINK("https://hotelmonitor-cachepage.eclerx.com/savepage/tk_15439117026900878_sr_2152.html","info")</f>
        <v/>
      </c>
      <c r="AA3088" t="n">
        <v>29345</v>
      </c>
      <c r="AB3088" t="s"/>
      <c r="AC3088" t="s"/>
      <c r="AD3088" t="s">
        <v>86</v>
      </c>
      <c r="AE3088" t="s"/>
      <c r="AF3088" t="s"/>
      <c r="AG3088" t="s"/>
      <c r="AH3088" t="s"/>
      <c r="AI3088" t="s"/>
      <c r="AJ3088" t="s"/>
      <c r="AK3088" t="s">
        <v>87</v>
      </c>
      <c r="AL3088" t="s"/>
      <c r="AM3088" t="s"/>
      <c r="AN3088" t="s">
        <v>87</v>
      </c>
      <c r="AO3088" t="s"/>
      <c r="AP3088" t="n">
        <v>100</v>
      </c>
      <c r="AQ3088" t="s">
        <v>88</v>
      </c>
      <c r="AR3088" t="s">
        <v>110</v>
      </c>
      <c r="AS3088" t="s"/>
      <c r="AT3088" t="s">
        <v>90</v>
      </c>
      <c r="AU3088" t="s"/>
      <c r="AV3088" t="s"/>
      <c r="AW3088" t="s"/>
      <c r="AX3088" t="s"/>
      <c r="AY3088" t="n">
        <v>2959614</v>
      </c>
      <c r="AZ3088" t="s">
        <v>739</v>
      </c>
      <c r="BA3088" t="s"/>
      <c r="BB3088" t="n">
        <v>27813</v>
      </c>
      <c r="BC3088" t="n">
        <v>10.027733445168</v>
      </c>
      <c r="BD3088" t="n">
        <v>53.553608173074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92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737</v>
      </c>
      <c r="F3089" t="n">
        <v>280929</v>
      </c>
      <c r="G3089" t="s">
        <v>74</v>
      </c>
      <c r="H3089" t="s">
        <v>75</v>
      </c>
      <c r="I3089" t="s"/>
      <c r="J3089" t="s">
        <v>74</v>
      </c>
      <c r="K3089" t="n">
        <v>105</v>
      </c>
      <c r="L3089" t="s">
        <v>76</v>
      </c>
      <c r="M3089" t="s"/>
      <c r="N3089" t="s">
        <v>195</v>
      </c>
      <c r="O3089" t="s">
        <v>78</v>
      </c>
      <c r="P3089" t="s">
        <v>738</v>
      </c>
      <c r="Q3089" t="s"/>
      <c r="R3089" t="s">
        <v>80</v>
      </c>
      <c r="S3089" t="s">
        <v>149</v>
      </c>
      <c r="T3089" t="s">
        <v>82</v>
      </c>
      <c r="U3089" t="s"/>
      <c r="V3089" t="s">
        <v>83</v>
      </c>
      <c r="W3089" t="s">
        <v>94</v>
      </c>
      <c r="X3089" t="s"/>
      <c r="Y3089" t="s">
        <v>85</v>
      </c>
      <c r="Z3089">
        <f>HYPERLINK("https://hotelmonitor-cachepage.eclerx.com/savepage/tk_15439117026900878_sr_2152.html","info")</f>
        <v/>
      </c>
      <c r="AA3089" t="n">
        <v>29345</v>
      </c>
      <c r="AB3089" t="s"/>
      <c r="AC3089" t="s"/>
      <c r="AD3089" t="s">
        <v>86</v>
      </c>
      <c r="AE3089" t="s"/>
      <c r="AF3089" t="s"/>
      <c r="AG3089" t="s"/>
      <c r="AH3089" t="s"/>
      <c r="AI3089" t="s"/>
      <c r="AJ3089" t="s"/>
      <c r="AK3089" t="s">
        <v>87</v>
      </c>
      <c r="AL3089" t="s"/>
      <c r="AM3089" t="s"/>
      <c r="AN3089" t="s">
        <v>87</v>
      </c>
      <c r="AO3089" t="s"/>
      <c r="AP3089" t="n">
        <v>100</v>
      </c>
      <c r="AQ3089" t="s">
        <v>88</v>
      </c>
      <c r="AR3089" t="s">
        <v>126</v>
      </c>
      <c r="AS3089" t="s"/>
      <c r="AT3089" t="s">
        <v>90</v>
      </c>
      <c r="AU3089" t="s"/>
      <c r="AV3089" t="s"/>
      <c r="AW3089" t="s"/>
      <c r="AX3089" t="s"/>
      <c r="AY3089" t="n">
        <v>2959614</v>
      </c>
      <c r="AZ3089" t="s">
        <v>739</v>
      </c>
      <c r="BA3089" t="s"/>
      <c r="BB3089" t="n">
        <v>27813</v>
      </c>
      <c r="BC3089" t="n">
        <v>10.027733445168</v>
      </c>
      <c r="BD3089" t="n">
        <v>53.553608173074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92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737</v>
      </c>
      <c r="F3090" t="n">
        <v>280929</v>
      </c>
      <c r="G3090" t="s">
        <v>74</v>
      </c>
      <c r="H3090" t="s">
        <v>75</v>
      </c>
      <c r="I3090" t="s"/>
      <c r="J3090" t="s">
        <v>74</v>
      </c>
      <c r="K3090" t="n">
        <v>106</v>
      </c>
      <c r="L3090" t="s">
        <v>76</v>
      </c>
      <c r="M3090" t="s"/>
      <c r="N3090" t="s">
        <v>77</v>
      </c>
      <c r="O3090" t="s">
        <v>78</v>
      </c>
      <c r="P3090" t="s">
        <v>738</v>
      </c>
      <c r="Q3090" t="s"/>
      <c r="R3090" t="s">
        <v>80</v>
      </c>
      <c r="S3090" t="s">
        <v>178</v>
      </c>
      <c r="T3090" t="s">
        <v>82</v>
      </c>
      <c r="U3090" t="s"/>
      <c r="V3090" t="s">
        <v>83</v>
      </c>
      <c r="W3090" t="s">
        <v>84</v>
      </c>
      <c r="X3090" t="s"/>
      <c r="Y3090" t="s">
        <v>85</v>
      </c>
      <c r="Z3090">
        <f>HYPERLINK("https://hotelmonitor-cachepage.eclerx.com/savepage/tk_15439117026900878_sr_2152.html","info")</f>
        <v/>
      </c>
      <c r="AA3090" t="n">
        <v>29345</v>
      </c>
      <c r="AB3090" t="s"/>
      <c r="AC3090" t="s"/>
      <c r="AD3090" t="s">
        <v>86</v>
      </c>
      <c r="AE3090" t="s"/>
      <c r="AF3090" t="s"/>
      <c r="AG3090" t="s"/>
      <c r="AH3090" t="s"/>
      <c r="AI3090" t="s"/>
      <c r="AJ3090" t="s"/>
      <c r="AK3090" t="s">
        <v>87</v>
      </c>
      <c r="AL3090" t="s"/>
      <c r="AM3090" t="s"/>
      <c r="AN3090" t="s">
        <v>87</v>
      </c>
      <c r="AO3090" t="s"/>
      <c r="AP3090" t="n">
        <v>100</v>
      </c>
      <c r="AQ3090" t="s">
        <v>88</v>
      </c>
      <c r="AR3090" t="s">
        <v>124</v>
      </c>
      <c r="AS3090" t="s"/>
      <c r="AT3090" t="s">
        <v>90</v>
      </c>
      <c r="AU3090" t="s"/>
      <c r="AV3090" t="s"/>
      <c r="AW3090" t="s"/>
      <c r="AX3090" t="s"/>
      <c r="AY3090" t="n">
        <v>2959614</v>
      </c>
      <c r="AZ3090" t="s">
        <v>739</v>
      </c>
      <c r="BA3090" t="s"/>
      <c r="BB3090" t="n">
        <v>27813</v>
      </c>
      <c r="BC3090" t="n">
        <v>10.027733445168</v>
      </c>
      <c r="BD3090" t="n">
        <v>53.553608173074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92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737</v>
      </c>
      <c r="F3091" t="n">
        <v>280929</v>
      </c>
      <c r="G3091" t="s">
        <v>74</v>
      </c>
      <c r="H3091" t="s">
        <v>75</v>
      </c>
      <c r="I3091" t="s"/>
      <c r="J3091" t="s">
        <v>74</v>
      </c>
      <c r="K3091" t="n">
        <v>107</v>
      </c>
      <c r="L3091" t="s">
        <v>76</v>
      </c>
      <c r="M3091" t="s"/>
      <c r="N3091" t="s">
        <v>77</v>
      </c>
      <c r="O3091" t="s">
        <v>78</v>
      </c>
      <c r="P3091" t="s">
        <v>738</v>
      </c>
      <c r="Q3091" t="s"/>
      <c r="R3091" t="s">
        <v>80</v>
      </c>
      <c r="S3091" t="s">
        <v>268</v>
      </c>
      <c r="T3091" t="s">
        <v>82</v>
      </c>
      <c r="U3091" t="s"/>
      <c r="V3091" t="s">
        <v>83</v>
      </c>
      <c r="W3091" t="s">
        <v>84</v>
      </c>
      <c r="X3091" t="s"/>
      <c r="Y3091" t="s">
        <v>85</v>
      </c>
      <c r="Z3091">
        <f>HYPERLINK("https://hotelmonitor-cachepage.eclerx.com/savepage/tk_15439117026900878_sr_2152.html","info")</f>
        <v/>
      </c>
      <c r="AA3091" t="n">
        <v>29345</v>
      </c>
      <c r="AB3091" t="s"/>
      <c r="AC3091" t="s"/>
      <c r="AD3091" t="s">
        <v>86</v>
      </c>
      <c r="AE3091" t="s"/>
      <c r="AF3091" t="s"/>
      <c r="AG3091" t="s"/>
      <c r="AH3091" t="s"/>
      <c r="AI3091" t="s"/>
      <c r="AJ3091" t="s"/>
      <c r="AK3091" t="s">
        <v>87</v>
      </c>
      <c r="AL3091" t="s"/>
      <c r="AM3091" t="s"/>
      <c r="AN3091" t="s">
        <v>87</v>
      </c>
      <c r="AO3091" t="s"/>
      <c r="AP3091" t="n">
        <v>100</v>
      </c>
      <c r="AQ3091" t="s">
        <v>88</v>
      </c>
      <c r="AR3091" t="s">
        <v>121</v>
      </c>
      <c r="AS3091" t="s"/>
      <c r="AT3091" t="s">
        <v>90</v>
      </c>
      <c r="AU3091" t="s"/>
      <c r="AV3091" t="s"/>
      <c r="AW3091" t="s"/>
      <c r="AX3091" t="s"/>
      <c r="AY3091" t="n">
        <v>2959614</v>
      </c>
      <c r="AZ3091" t="s">
        <v>739</v>
      </c>
      <c r="BA3091" t="s"/>
      <c r="BB3091" t="n">
        <v>27813</v>
      </c>
      <c r="BC3091" t="n">
        <v>10.027733445168</v>
      </c>
      <c r="BD3091" t="n">
        <v>53.553608173074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92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737</v>
      </c>
      <c r="F3092" t="n">
        <v>280929</v>
      </c>
      <c r="G3092" t="s">
        <v>74</v>
      </c>
      <c r="H3092" t="s">
        <v>75</v>
      </c>
      <c r="I3092" t="s"/>
      <c r="J3092" t="s">
        <v>74</v>
      </c>
      <c r="K3092" t="n">
        <v>107</v>
      </c>
      <c r="L3092" t="s">
        <v>76</v>
      </c>
      <c r="M3092" t="s"/>
      <c r="N3092" t="s">
        <v>740</v>
      </c>
      <c r="O3092" t="s">
        <v>78</v>
      </c>
      <c r="P3092" t="s">
        <v>738</v>
      </c>
      <c r="Q3092" t="s"/>
      <c r="R3092" t="s">
        <v>80</v>
      </c>
      <c r="S3092" t="s">
        <v>268</v>
      </c>
      <c r="T3092" t="s">
        <v>82</v>
      </c>
      <c r="U3092" t="s"/>
      <c r="V3092" t="s">
        <v>83</v>
      </c>
      <c r="W3092" t="s">
        <v>84</v>
      </c>
      <c r="X3092" t="s"/>
      <c r="Y3092" t="s">
        <v>85</v>
      </c>
      <c r="Z3092">
        <f>HYPERLINK("https://hotelmonitor-cachepage.eclerx.com/savepage/tk_15439117026900878_sr_2152.html","info")</f>
        <v/>
      </c>
      <c r="AA3092" t="n">
        <v>29345</v>
      </c>
      <c r="AB3092" t="s"/>
      <c r="AC3092" t="s"/>
      <c r="AD3092" t="s">
        <v>86</v>
      </c>
      <c r="AE3092" t="s"/>
      <c r="AF3092" t="s"/>
      <c r="AG3092" t="s"/>
      <c r="AH3092" t="s"/>
      <c r="AI3092" t="s"/>
      <c r="AJ3092" t="s"/>
      <c r="AK3092" t="s">
        <v>87</v>
      </c>
      <c r="AL3092" t="s"/>
      <c r="AM3092" t="s"/>
      <c r="AN3092" t="s">
        <v>87</v>
      </c>
      <c r="AO3092" t="s"/>
      <c r="AP3092" t="n">
        <v>100</v>
      </c>
      <c r="AQ3092" t="s">
        <v>88</v>
      </c>
      <c r="AR3092" t="s">
        <v>116</v>
      </c>
      <c r="AS3092" t="s"/>
      <c r="AT3092" t="s">
        <v>90</v>
      </c>
      <c r="AU3092" t="s"/>
      <c r="AV3092" t="s"/>
      <c r="AW3092" t="s"/>
      <c r="AX3092" t="s"/>
      <c r="AY3092" t="n">
        <v>2959614</v>
      </c>
      <c r="AZ3092" t="s">
        <v>739</v>
      </c>
      <c r="BA3092" t="s"/>
      <c r="BB3092" t="n">
        <v>27813</v>
      </c>
      <c r="BC3092" t="n">
        <v>10.027733445168</v>
      </c>
      <c r="BD3092" t="n">
        <v>53.553608173074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92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737</v>
      </c>
      <c r="F3093" t="n">
        <v>280929</v>
      </c>
      <c r="G3093" t="s">
        <v>74</v>
      </c>
      <c r="H3093" t="s">
        <v>75</v>
      </c>
      <c r="I3093" t="s"/>
      <c r="J3093" t="s">
        <v>74</v>
      </c>
      <c r="K3093" t="n">
        <v>107</v>
      </c>
      <c r="L3093" t="s">
        <v>76</v>
      </c>
      <c r="M3093" t="s"/>
      <c r="N3093" t="s">
        <v>637</v>
      </c>
      <c r="O3093" t="s">
        <v>78</v>
      </c>
      <c r="P3093" t="s">
        <v>738</v>
      </c>
      <c r="Q3093" t="s"/>
      <c r="R3093" t="s">
        <v>80</v>
      </c>
      <c r="S3093" t="s">
        <v>268</v>
      </c>
      <c r="T3093" t="s">
        <v>82</v>
      </c>
      <c r="U3093" t="s"/>
      <c r="V3093" t="s">
        <v>83</v>
      </c>
      <c r="W3093" t="s">
        <v>84</v>
      </c>
      <c r="X3093" t="s"/>
      <c r="Y3093" t="s">
        <v>85</v>
      </c>
      <c r="Z3093">
        <f>HYPERLINK("https://hotelmonitor-cachepage.eclerx.com/savepage/tk_15439117026900878_sr_2152.html","info")</f>
        <v/>
      </c>
      <c r="AA3093" t="n">
        <v>29345</v>
      </c>
      <c r="AB3093" t="s"/>
      <c r="AC3093" t="s"/>
      <c r="AD3093" t="s">
        <v>86</v>
      </c>
      <c r="AE3093" t="s"/>
      <c r="AF3093" t="s"/>
      <c r="AG3093" t="s"/>
      <c r="AH3093" t="s"/>
      <c r="AI3093" t="s"/>
      <c r="AJ3093" t="s"/>
      <c r="AK3093" t="s">
        <v>87</v>
      </c>
      <c r="AL3093" t="s"/>
      <c r="AM3093" t="s"/>
      <c r="AN3093" t="s">
        <v>87</v>
      </c>
      <c r="AO3093" t="s"/>
      <c r="AP3093" t="n">
        <v>100</v>
      </c>
      <c r="AQ3093" t="s">
        <v>88</v>
      </c>
      <c r="AR3093" t="s">
        <v>126</v>
      </c>
      <c r="AS3093" t="s"/>
      <c r="AT3093" t="s">
        <v>90</v>
      </c>
      <c r="AU3093" t="s"/>
      <c r="AV3093" t="s"/>
      <c r="AW3093" t="s"/>
      <c r="AX3093" t="s"/>
      <c r="AY3093" t="n">
        <v>2959614</v>
      </c>
      <c r="AZ3093" t="s">
        <v>739</v>
      </c>
      <c r="BA3093" t="s"/>
      <c r="BB3093" t="n">
        <v>27813</v>
      </c>
      <c r="BC3093" t="n">
        <v>10.027733445168</v>
      </c>
      <c r="BD3093" t="n">
        <v>53.553608173074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92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737</v>
      </c>
      <c r="F3094" t="n">
        <v>280929</v>
      </c>
      <c r="G3094" t="s">
        <v>74</v>
      </c>
      <c r="H3094" t="s">
        <v>75</v>
      </c>
      <c r="I3094" t="s"/>
      <c r="J3094" t="s">
        <v>74</v>
      </c>
      <c r="K3094" t="n">
        <v>108</v>
      </c>
      <c r="L3094" t="s">
        <v>76</v>
      </c>
      <c r="M3094" t="s"/>
      <c r="N3094" t="s">
        <v>748</v>
      </c>
      <c r="O3094" t="s">
        <v>78</v>
      </c>
      <c r="P3094" t="s">
        <v>738</v>
      </c>
      <c r="Q3094" t="s"/>
      <c r="R3094" t="s">
        <v>80</v>
      </c>
      <c r="S3094" t="s">
        <v>269</v>
      </c>
      <c r="T3094" t="s">
        <v>82</v>
      </c>
      <c r="U3094" t="s"/>
      <c r="V3094" t="s">
        <v>83</v>
      </c>
      <c r="W3094" t="s">
        <v>94</v>
      </c>
      <c r="X3094" t="s"/>
      <c r="Y3094" t="s">
        <v>85</v>
      </c>
      <c r="Z3094">
        <f>HYPERLINK("https://hotelmonitor-cachepage.eclerx.com/savepage/tk_15439117026900878_sr_2152.html","info")</f>
        <v/>
      </c>
      <c r="AA3094" t="n">
        <v>29345</v>
      </c>
      <c r="AB3094" t="s"/>
      <c r="AC3094" t="s"/>
      <c r="AD3094" t="s">
        <v>86</v>
      </c>
      <c r="AE3094" t="s"/>
      <c r="AF3094" t="s"/>
      <c r="AG3094" t="s"/>
      <c r="AH3094" t="s"/>
      <c r="AI3094" t="s"/>
      <c r="AJ3094" t="s"/>
      <c r="AK3094" t="s">
        <v>87</v>
      </c>
      <c r="AL3094" t="s"/>
      <c r="AM3094" t="s"/>
      <c r="AN3094" t="s">
        <v>87</v>
      </c>
      <c r="AO3094" t="s"/>
      <c r="AP3094" t="n">
        <v>100</v>
      </c>
      <c r="AQ3094" t="s">
        <v>88</v>
      </c>
      <c r="AR3094" t="s">
        <v>110</v>
      </c>
      <c r="AS3094" t="s"/>
      <c r="AT3094" t="s">
        <v>90</v>
      </c>
      <c r="AU3094" t="s"/>
      <c r="AV3094" t="s"/>
      <c r="AW3094" t="s"/>
      <c r="AX3094" t="s"/>
      <c r="AY3094" t="n">
        <v>2959614</v>
      </c>
      <c r="AZ3094" t="s">
        <v>739</v>
      </c>
      <c r="BA3094" t="s"/>
      <c r="BB3094" t="n">
        <v>27813</v>
      </c>
      <c r="BC3094" t="n">
        <v>10.027733445168</v>
      </c>
      <c r="BD3094" t="n">
        <v>53.553608173074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92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737</v>
      </c>
      <c r="F3095" t="n">
        <v>280929</v>
      </c>
      <c r="G3095" t="s">
        <v>74</v>
      </c>
      <c r="H3095" t="s">
        <v>75</v>
      </c>
      <c r="I3095" t="s"/>
      <c r="J3095" t="s">
        <v>74</v>
      </c>
      <c r="K3095" t="n">
        <v>111</v>
      </c>
      <c r="L3095" t="s">
        <v>76</v>
      </c>
      <c r="M3095" t="s"/>
      <c r="N3095" t="s">
        <v>748</v>
      </c>
      <c r="O3095" t="s">
        <v>78</v>
      </c>
      <c r="P3095" t="s">
        <v>738</v>
      </c>
      <c r="Q3095" t="s"/>
      <c r="R3095" t="s">
        <v>80</v>
      </c>
      <c r="S3095" t="s">
        <v>179</v>
      </c>
      <c r="T3095" t="s">
        <v>82</v>
      </c>
      <c r="U3095" t="s"/>
      <c r="V3095" t="s">
        <v>83</v>
      </c>
      <c r="W3095" t="s">
        <v>94</v>
      </c>
      <c r="X3095" t="s"/>
      <c r="Y3095" t="s">
        <v>85</v>
      </c>
      <c r="Z3095">
        <f>HYPERLINK("https://hotelmonitor-cachepage.eclerx.com/savepage/tk_15439117026900878_sr_2152.html","info")</f>
        <v/>
      </c>
      <c r="AA3095" t="n">
        <v>29345</v>
      </c>
      <c r="AB3095" t="s"/>
      <c r="AC3095" t="s"/>
      <c r="AD3095" t="s">
        <v>86</v>
      </c>
      <c r="AE3095" t="s"/>
      <c r="AF3095" t="s"/>
      <c r="AG3095" t="s"/>
      <c r="AH3095" t="s"/>
      <c r="AI3095" t="s"/>
      <c r="AJ3095" t="s"/>
      <c r="AK3095" t="s">
        <v>87</v>
      </c>
      <c r="AL3095" t="s"/>
      <c r="AM3095" t="s"/>
      <c r="AN3095" t="s">
        <v>87</v>
      </c>
      <c r="AO3095" t="s"/>
      <c r="AP3095" t="n">
        <v>100</v>
      </c>
      <c r="AQ3095" t="s">
        <v>88</v>
      </c>
      <c r="AR3095" t="s">
        <v>116</v>
      </c>
      <c r="AS3095" t="s"/>
      <c r="AT3095" t="s">
        <v>90</v>
      </c>
      <c r="AU3095" t="s"/>
      <c r="AV3095" t="s"/>
      <c r="AW3095" t="s"/>
      <c r="AX3095" t="s"/>
      <c r="AY3095" t="n">
        <v>2959614</v>
      </c>
      <c r="AZ3095" t="s">
        <v>739</v>
      </c>
      <c r="BA3095" t="s"/>
      <c r="BB3095" t="n">
        <v>27813</v>
      </c>
      <c r="BC3095" t="n">
        <v>10.027733445168</v>
      </c>
      <c r="BD3095" t="n">
        <v>53.553608173074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92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737</v>
      </c>
      <c r="F3096" t="n">
        <v>280929</v>
      </c>
      <c r="G3096" t="s">
        <v>74</v>
      </c>
      <c r="H3096" t="s">
        <v>75</v>
      </c>
      <c r="I3096" t="s"/>
      <c r="J3096" t="s">
        <v>74</v>
      </c>
      <c r="K3096" t="n">
        <v>114</v>
      </c>
      <c r="L3096" t="s">
        <v>76</v>
      </c>
      <c r="M3096" t="s"/>
      <c r="N3096" t="s">
        <v>300</v>
      </c>
      <c r="O3096" t="s">
        <v>78</v>
      </c>
      <c r="P3096" t="s">
        <v>738</v>
      </c>
      <c r="Q3096" t="s"/>
      <c r="R3096" t="s">
        <v>80</v>
      </c>
      <c r="S3096" t="s">
        <v>284</v>
      </c>
      <c r="T3096" t="s">
        <v>82</v>
      </c>
      <c r="U3096" t="s"/>
      <c r="V3096" t="s">
        <v>83</v>
      </c>
      <c r="W3096" t="s">
        <v>84</v>
      </c>
      <c r="X3096" t="s"/>
      <c r="Y3096" t="s">
        <v>85</v>
      </c>
      <c r="Z3096">
        <f>HYPERLINK("https://hotelmonitor-cachepage.eclerx.com/savepage/tk_15439117026900878_sr_2152.html","info")</f>
        <v/>
      </c>
      <c r="AA3096" t="n">
        <v>29345</v>
      </c>
      <c r="AB3096" t="s"/>
      <c r="AC3096" t="s"/>
      <c r="AD3096" t="s">
        <v>86</v>
      </c>
      <c r="AE3096" t="s"/>
      <c r="AF3096" t="s"/>
      <c r="AG3096" t="s"/>
      <c r="AH3096" t="s"/>
      <c r="AI3096" t="s"/>
      <c r="AJ3096" t="s"/>
      <c r="AK3096" t="s">
        <v>87</v>
      </c>
      <c r="AL3096" t="s"/>
      <c r="AM3096" t="s"/>
      <c r="AN3096" t="s">
        <v>87</v>
      </c>
      <c r="AO3096" t="s"/>
      <c r="AP3096" t="n">
        <v>100</v>
      </c>
      <c r="AQ3096" t="s">
        <v>88</v>
      </c>
      <c r="AR3096" t="s">
        <v>110</v>
      </c>
      <c r="AS3096" t="s"/>
      <c r="AT3096" t="s">
        <v>90</v>
      </c>
      <c r="AU3096" t="s"/>
      <c r="AV3096" t="s"/>
      <c r="AW3096" t="s"/>
      <c r="AX3096" t="s"/>
      <c r="AY3096" t="n">
        <v>2959614</v>
      </c>
      <c r="AZ3096" t="s">
        <v>739</v>
      </c>
      <c r="BA3096" t="s"/>
      <c r="BB3096" t="n">
        <v>27813</v>
      </c>
      <c r="BC3096" t="n">
        <v>10.027733445168</v>
      </c>
      <c r="BD3096" t="n">
        <v>53.553608173074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92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737</v>
      </c>
      <c r="F3097" t="n">
        <v>280929</v>
      </c>
      <c r="G3097" t="s">
        <v>74</v>
      </c>
      <c r="H3097" t="s">
        <v>75</v>
      </c>
      <c r="I3097" t="s"/>
      <c r="J3097" t="s">
        <v>74</v>
      </c>
      <c r="K3097" t="n">
        <v>114</v>
      </c>
      <c r="L3097" t="s">
        <v>76</v>
      </c>
      <c r="M3097" t="s"/>
      <c r="N3097" t="s">
        <v>741</v>
      </c>
      <c r="O3097" t="s">
        <v>78</v>
      </c>
      <c r="P3097" t="s">
        <v>738</v>
      </c>
      <c r="Q3097" t="s"/>
      <c r="R3097" t="s">
        <v>80</v>
      </c>
      <c r="S3097" t="s">
        <v>284</v>
      </c>
      <c r="T3097" t="s">
        <v>82</v>
      </c>
      <c r="U3097" t="s"/>
      <c r="V3097" t="s">
        <v>83</v>
      </c>
      <c r="W3097" t="s">
        <v>84</v>
      </c>
      <c r="X3097" t="s"/>
      <c r="Y3097" t="s">
        <v>85</v>
      </c>
      <c r="Z3097">
        <f>HYPERLINK("https://hotelmonitor-cachepage.eclerx.com/savepage/tk_15439117026900878_sr_2152.html","info")</f>
        <v/>
      </c>
      <c r="AA3097" t="n">
        <v>29345</v>
      </c>
      <c r="AB3097" t="s"/>
      <c r="AC3097" t="s"/>
      <c r="AD3097" t="s">
        <v>86</v>
      </c>
      <c r="AE3097" t="s"/>
      <c r="AF3097" t="s"/>
      <c r="AG3097" t="s"/>
      <c r="AH3097" t="s"/>
      <c r="AI3097" t="s"/>
      <c r="AJ3097" t="s"/>
      <c r="AK3097" t="s">
        <v>87</v>
      </c>
      <c r="AL3097" t="s"/>
      <c r="AM3097" t="s"/>
      <c r="AN3097" t="s">
        <v>87</v>
      </c>
      <c r="AO3097" t="s"/>
      <c r="AP3097" t="n">
        <v>100</v>
      </c>
      <c r="AQ3097" t="s">
        <v>88</v>
      </c>
      <c r="AR3097" t="s">
        <v>103</v>
      </c>
      <c r="AS3097" t="s"/>
      <c r="AT3097" t="s">
        <v>90</v>
      </c>
      <c r="AU3097" t="s"/>
      <c r="AV3097" t="s"/>
      <c r="AW3097" t="s"/>
      <c r="AX3097" t="s"/>
      <c r="AY3097" t="n">
        <v>2959614</v>
      </c>
      <c r="AZ3097" t="s">
        <v>739</v>
      </c>
      <c r="BA3097" t="s"/>
      <c r="BB3097" t="n">
        <v>27813</v>
      </c>
      <c r="BC3097" t="n">
        <v>10.027733445168</v>
      </c>
      <c r="BD3097" t="n">
        <v>53.553608173074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92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737</v>
      </c>
      <c r="F3098" t="n">
        <v>280929</v>
      </c>
      <c r="G3098" t="s">
        <v>74</v>
      </c>
      <c r="H3098" t="s">
        <v>75</v>
      </c>
      <c r="I3098" t="s"/>
      <c r="J3098" t="s">
        <v>74</v>
      </c>
      <c r="K3098" t="n">
        <v>114</v>
      </c>
      <c r="L3098" t="s">
        <v>76</v>
      </c>
      <c r="M3098" t="s"/>
      <c r="N3098" t="s">
        <v>637</v>
      </c>
      <c r="O3098" t="s">
        <v>78</v>
      </c>
      <c r="P3098" t="s">
        <v>738</v>
      </c>
      <c r="Q3098" t="s"/>
      <c r="R3098" t="s">
        <v>80</v>
      </c>
      <c r="S3098" t="s">
        <v>284</v>
      </c>
      <c r="T3098" t="s">
        <v>82</v>
      </c>
      <c r="U3098" t="s"/>
      <c r="V3098" t="s">
        <v>83</v>
      </c>
      <c r="W3098" t="s">
        <v>84</v>
      </c>
      <c r="X3098" t="s"/>
      <c r="Y3098" t="s">
        <v>85</v>
      </c>
      <c r="Z3098">
        <f>HYPERLINK("https://hotelmonitor-cachepage.eclerx.com/savepage/tk_15439117026900878_sr_2152.html","info")</f>
        <v/>
      </c>
      <c r="AA3098" t="n">
        <v>29345</v>
      </c>
      <c r="AB3098" t="s"/>
      <c r="AC3098" t="s"/>
      <c r="AD3098" t="s">
        <v>86</v>
      </c>
      <c r="AE3098" t="s"/>
      <c r="AF3098" t="s"/>
      <c r="AG3098" t="s"/>
      <c r="AH3098" t="s"/>
      <c r="AI3098" t="s"/>
      <c r="AJ3098" t="s"/>
      <c r="AK3098" t="s">
        <v>87</v>
      </c>
      <c r="AL3098" t="s"/>
      <c r="AM3098" t="s"/>
      <c r="AN3098" t="s">
        <v>87</v>
      </c>
      <c r="AO3098" t="s"/>
      <c r="AP3098" t="n">
        <v>100</v>
      </c>
      <c r="AQ3098" t="s">
        <v>88</v>
      </c>
      <c r="AR3098" t="s">
        <v>119</v>
      </c>
      <c r="AS3098" t="s"/>
      <c r="AT3098" t="s">
        <v>90</v>
      </c>
      <c r="AU3098" t="s"/>
      <c r="AV3098" t="s"/>
      <c r="AW3098" t="s"/>
      <c r="AX3098" t="s"/>
      <c r="AY3098" t="n">
        <v>2959614</v>
      </c>
      <c r="AZ3098" t="s">
        <v>739</v>
      </c>
      <c r="BA3098" t="s"/>
      <c r="BB3098" t="n">
        <v>27813</v>
      </c>
      <c r="BC3098" t="n">
        <v>10.027733445168</v>
      </c>
      <c r="BD3098" t="n">
        <v>53.553608173074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92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737</v>
      </c>
      <c r="F3099" t="n">
        <v>280929</v>
      </c>
      <c r="G3099" t="s">
        <v>74</v>
      </c>
      <c r="H3099" t="s">
        <v>75</v>
      </c>
      <c r="I3099" t="s"/>
      <c r="J3099" t="s">
        <v>74</v>
      </c>
      <c r="K3099" t="n">
        <v>116</v>
      </c>
      <c r="L3099" t="s">
        <v>76</v>
      </c>
      <c r="M3099" t="s"/>
      <c r="N3099" t="s">
        <v>77</v>
      </c>
      <c r="O3099" t="s">
        <v>78</v>
      </c>
      <c r="P3099" t="s">
        <v>738</v>
      </c>
      <c r="Q3099" t="s"/>
      <c r="R3099" t="s">
        <v>80</v>
      </c>
      <c r="S3099" t="s">
        <v>132</v>
      </c>
      <c r="T3099" t="s">
        <v>82</v>
      </c>
      <c r="U3099" t="s"/>
      <c r="V3099" t="s">
        <v>83</v>
      </c>
      <c r="W3099" t="s">
        <v>84</v>
      </c>
      <c r="X3099" t="s"/>
      <c r="Y3099" t="s">
        <v>85</v>
      </c>
      <c r="Z3099">
        <f>HYPERLINK("https://hotelmonitor-cachepage.eclerx.com/savepage/tk_15439117026900878_sr_2152.html","info")</f>
        <v/>
      </c>
      <c r="AA3099" t="n">
        <v>29345</v>
      </c>
      <c r="AB3099" t="s"/>
      <c r="AC3099" t="s"/>
      <c r="AD3099" t="s">
        <v>86</v>
      </c>
      <c r="AE3099" t="s"/>
      <c r="AF3099" t="s"/>
      <c r="AG3099" t="s"/>
      <c r="AH3099" t="s"/>
      <c r="AI3099" t="s"/>
      <c r="AJ3099" t="s"/>
      <c r="AK3099" t="s">
        <v>87</v>
      </c>
      <c r="AL3099" t="s"/>
      <c r="AM3099" t="s"/>
      <c r="AN3099" t="s">
        <v>87</v>
      </c>
      <c r="AO3099" t="s"/>
      <c r="AP3099" t="n">
        <v>100</v>
      </c>
      <c r="AQ3099" t="s">
        <v>88</v>
      </c>
      <c r="AR3099" t="s">
        <v>126</v>
      </c>
      <c r="AS3099" t="s"/>
      <c r="AT3099" t="s">
        <v>90</v>
      </c>
      <c r="AU3099" t="s"/>
      <c r="AV3099" t="s"/>
      <c r="AW3099" t="s"/>
      <c r="AX3099" t="s"/>
      <c r="AY3099" t="n">
        <v>2959614</v>
      </c>
      <c r="AZ3099" t="s">
        <v>739</v>
      </c>
      <c r="BA3099" t="s"/>
      <c r="BB3099" t="n">
        <v>27813</v>
      </c>
      <c r="BC3099" t="n">
        <v>10.027733445168</v>
      </c>
      <c r="BD3099" t="n">
        <v>53.553608173074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92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737</v>
      </c>
      <c r="F3100" t="n">
        <v>280929</v>
      </c>
      <c r="G3100" t="s">
        <v>74</v>
      </c>
      <c r="H3100" t="s">
        <v>75</v>
      </c>
      <c r="I3100" t="s"/>
      <c r="J3100" t="s">
        <v>74</v>
      </c>
      <c r="K3100" t="n">
        <v>117</v>
      </c>
      <c r="L3100" t="s">
        <v>76</v>
      </c>
      <c r="M3100" t="s"/>
      <c r="N3100" t="s">
        <v>300</v>
      </c>
      <c r="O3100" t="s">
        <v>78</v>
      </c>
      <c r="P3100" t="s">
        <v>738</v>
      </c>
      <c r="Q3100" t="s"/>
      <c r="R3100" t="s">
        <v>80</v>
      </c>
      <c r="S3100" t="s">
        <v>526</v>
      </c>
      <c r="T3100" t="s">
        <v>82</v>
      </c>
      <c r="U3100" t="s"/>
      <c r="V3100" t="s">
        <v>83</v>
      </c>
      <c r="W3100" t="s">
        <v>84</v>
      </c>
      <c r="X3100" t="s"/>
      <c r="Y3100" t="s">
        <v>85</v>
      </c>
      <c r="Z3100">
        <f>HYPERLINK("https://hotelmonitor-cachepage.eclerx.com/savepage/tk_15439117026900878_sr_2152.html","info")</f>
        <v/>
      </c>
      <c r="AA3100" t="n">
        <v>29345</v>
      </c>
      <c r="AB3100" t="s"/>
      <c r="AC3100" t="s"/>
      <c r="AD3100" t="s">
        <v>86</v>
      </c>
      <c r="AE3100" t="s"/>
      <c r="AF3100" t="s"/>
      <c r="AG3100" t="s"/>
      <c r="AH3100" t="s"/>
      <c r="AI3100" t="s"/>
      <c r="AJ3100" t="s"/>
      <c r="AK3100" t="s">
        <v>87</v>
      </c>
      <c r="AL3100" t="s"/>
      <c r="AM3100" t="s"/>
      <c r="AN3100" t="s">
        <v>87</v>
      </c>
      <c r="AO3100" t="s"/>
      <c r="AP3100" t="n">
        <v>100</v>
      </c>
      <c r="AQ3100" t="s">
        <v>88</v>
      </c>
      <c r="AR3100" t="s">
        <v>116</v>
      </c>
      <c r="AS3100" t="s"/>
      <c r="AT3100" t="s">
        <v>90</v>
      </c>
      <c r="AU3100" t="s"/>
      <c r="AV3100" t="s"/>
      <c r="AW3100" t="s"/>
      <c r="AX3100" t="s"/>
      <c r="AY3100" t="n">
        <v>2959614</v>
      </c>
      <c r="AZ3100" t="s">
        <v>739</v>
      </c>
      <c r="BA3100" t="s"/>
      <c r="BB3100" t="n">
        <v>27813</v>
      </c>
      <c r="BC3100" t="n">
        <v>10.027733445168</v>
      </c>
      <c r="BD3100" t="n">
        <v>53.553608173074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92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737</v>
      </c>
      <c r="F3101" t="n">
        <v>280929</v>
      </c>
      <c r="G3101" t="s">
        <v>74</v>
      </c>
      <c r="H3101" t="s">
        <v>75</v>
      </c>
      <c r="I3101" t="s"/>
      <c r="J3101" t="s">
        <v>74</v>
      </c>
      <c r="K3101" t="n">
        <v>118</v>
      </c>
      <c r="L3101" t="s">
        <v>76</v>
      </c>
      <c r="M3101" t="s"/>
      <c r="N3101" t="s">
        <v>77</v>
      </c>
      <c r="O3101" t="s">
        <v>78</v>
      </c>
      <c r="P3101" t="s">
        <v>738</v>
      </c>
      <c r="Q3101" t="s"/>
      <c r="R3101" t="s">
        <v>80</v>
      </c>
      <c r="S3101" t="s">
        <v>449</v>
      </c>
      <c r="T3101" t="s">
        <v>82</v>
      </c>
      <c r="U3101" t="s"/>
      <c r="V3101" t="s">
        <v>83</v>
      </c>
      <c r="W3101" t="s">
        <v>84</v>
      </c>
      <c r="X3101" t="s"/>
      <c r="Y3101" t="s">
        <v>85</v>
      </c>
      <c r="Z3101">
        <f>HYPERLINK("https://hotelmonitor-cachepage.eclerx.com/savepage/tk_15439117026900878_sr_2152.html","info")</f>
        <v/>
      </c>
      <c r="AA3101" t="n">
        <v>29345</v>
      </c>
      <c r="AB3101" t="s"/>
      <c r="AC3101" t="s"/>
      <c r="AD3101" t="s">
        <v>86</v>
      </c>
      <c r="AE3101" t="s"/>
      <c r="AF3101" t="s"/>
      <c r="AG3101" t="s"/>
      <c r="AH3101" t="s"/>
      <c r="AI3101" t="s"/>
      <c r="AJ3101" t="s"/>
      <c r="AK3101" t="s">
        <v>87</v>
      </c>
      <c r="AL3101" t="s"/>
      <c r="AM3101" t="s"/>
      <c r="AN3101" t="s">
        <v>87</v>
      </c>
      <c r="AO3101" t="s"/>
      <c r="AP3101" t="n">
        <v>100</v>
      </c>
      <c r="AQ3101" t="s">
        <v>88</v>
      </c>
      <c r="AR3101" t="s">
        <v>119</v>
      </c>
      <c r="AS3101" t="s"/>
      <c r="AT3101" t="s">
        <v>90</v>
      </c>
      <c r="AU3101" t="s"/>
      <c r="AV3101" t="s"/>
      <c r="AW3101" t="s"/>
      <c r="AX3101" t="s"/>
      <c r="AY3101" t="n">
        <v>2959614</v>
      </c>
      <c r="AZ3101" t="s">
        <v>739</v>
      </c>
      <c r="BA3101" t="s"/>
      <c r="BB3101" t="n">
        <v>27813</v>
      </c>
      <c r="BC3101" t="n">
        <v>10.027733445168</v>
      </c>
      <c r="BD3101" t="n">
        <v>53.553608173074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92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737</v>
      </c>
      <c r="F3102" t="n">
        <v>280929</v>
      </c>
      <c r="G3102" t="s">
        <v>74</v>
      </c>
      <c r="H3102" t="s">
        <v>75</v>
      </c>
      <c r="I3102" t="s"/>
      <c r="J3102" t="s">
        <v>74</v>
      </c>
      <c r="K3102" t="n">
        <v>118</v>
      </c>
      <c r="L3102" t="s">
        <v>76</v>
      </c>
      <c r="M3102" t="s"/>
      <c r="N3102" t="s">
        <v>77</v>
      </c>
      <c r="O3102" t="s">
        <v>78</v>
      </c>
      <c r="P3102" t="s">
        <v>738</v>
      </c>
      <c r="Q3102" t="s"/>
      <c r="R3102" t="s">
        <v>80</v>
      </c>
      <c r="S3102" t="s">
        <v>449</v>
      </c>
      <c r="T3102" t="s">
        <v>82</v>
      </c>
      <c r="U3102" t="s"/>
      <c r="V3102" t="s">
        <v>83</v>
      </c>
      <c r="W3102" t="s">
        <v>94</v>
      </c>
      <c r="X3102" t="s"/>
      <c r="Y3102" t="s">
        <v>85</v>
      </c>
      <c r="Z3102">
        <f>HYPERLINK("https://hotelmonitor-cachepage.eclerx.com/savepage/tk_15439117026900878_sr_2152.html","info")</f>
        <v/>
      </c>
      <c r="AA3102" t="n">
        <v>29345</v>
      </c>
      <c r="AB3102" t="s"/>
      <c r="AC3102" t="s"/>
      <c r="AD3102" t="s">
        <v>86</v>
      </c>
      <c r="AE3102" t="s"/>
      <c r="AF3102" t="s"/>
      <c r="AG3102" t="s"/>
      <c r="AH3102" t="s"/>
      <c r="AI3102" t="s"/>
      <c r="AJ3102" t="s"/>
      <c r="AK3102" t="s">
        <v>87</v>
      </c>
      <c r="AL3102" t="s"/>
      <c r="AM3102" t="s"/>
      <c r="AN3102" t="s">
        <v>87</v>
      </c>
      <c r="AO3102" t="s"/>
      <c r="AP3102" t="n">
        <v>100</v>
      </c>
      <c r="AQ3102" t="s">
        <v>88</v>
      </c>
      <c r="AR3102" t="s">
        <v>119</v>
      </c>
      <c r="AS3102" t="s"/>
      <c r="AT3102" t="s">
        <v>90</v>
      </c>
      <c r="AU3102" t="s"/>
      <c r="AV3102" t="s"/>
      <c r="AW3102" t="s"/>
      <c r="AX3102" t="s"/>
      <c r="AY3102" t="n">
        <v>2959614</v>
      </c>
      <c r="AZ3102" t="s">
        <v>739</v>
      </c>
      <c r="BA3102" t="s"/>
      <c r="BB3102" t="n">
        <v>27813</v>
      </c>
      <c r="BC3102" t="n">
        <v>10.027733445168</v>
      </c>
      <c r="BD3102" t="n">
        <v>53.553608173074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92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737</v>
      </c>
      <c r="F3103" t="n">
        <v>280929</v>
      </c>
      <c r="G3103" t="s">
        <v>74</v>
      </c>
      <c r="H3103" t="s">
        <v>75</v>
      </c>
      <c r="I3103" t="s"/>
      <c r="J3103" t="s">
        <v>74</v>
      </c>
      <c r="K3103" t="n">
        <v>119</v>
      </c>
      <c r="L3103" t="s">
        <v>76</v>
      </c>
      <c r="M3103" t="s"/>
      <c r="N3103" t="s">
        <v>751</v>
      </c>
      <c r="O3103" t="s">
        <v>78</v>
      </c>
      <c r="P3103" t="s">
        <v>738</v>
      </c>
      <c r="Q3103" t="s"/>
      <c r="R3103" t="s">
        <v>80</v>
      </c>
      <c r="S3103" t="s">
        <v>623</v>
      </c>
      <c r="T3103" t="s">
        <v>82</v>
      </c>
      <c r="U3103" t="s"/>
      <c r="V3103" t="s">
        <v>83</v>
      </c>
      <c r="W3103" t="s">
        <v>84</v>
      </c>
      <c r="X3103" t="s"/>
      <c r="Y3103" t="s">
        <v>85</v>
      </c>
      <c r="Z3103">
        <f>HYPERLINK("https://hotelmonitor-cachepage.eclerx.com/savepage/tk_15439117026900878_sr_2152.html","info")</f>
        <v/>
      </c>
      <c r="AA3103" t="n">
        <v>29345</v>
      </c>
      <c r="AB3103" t="s"/>
      <c r="AC3103" t="s"/>
      <c r="AD3103" t="s">
        <v>86</v>
      </c>
      <c r="AE3103" t="s"/>
      <c r="AF3103" t="s"/>
      <c r="AG3103" t="s"/>
      <c r="AH3103" t="s"/>
      <c r="AI3103" t="s"/>
      <c r="AJ3103" t="s"/>
      <c r="AK3103" t="s">
        <v>87</v>
      </c>
      <c r="AL3103" t="s"/>
      <c r="AM3103" t="s"/>
      <c r="AN3103" t="s">
        <v>87</v>
      </c>
      <c r="AO3103" t="s"/>
      <c r="AP3103" t="n">
        <v>100</v>
      </c>
      <c r="AQ3103" t="s">
        <v>88</v>
      </c>
      <c r="AR3103" t="s">
        <v>110</v>
      </c>
      <c r="AS3103" t="s"/>
      <c r="AT3103" t="s">
        <v>90</v>
      </c>
      <c r="AU3103" t="s"/>
      <c r="AV3103" t="s"/>
      <c r="AW3103" t="s"/>
      <c r="AX3103" t="s"/>
      <c r="AY3103" t="n">
        <v>2959614</v>
      </c>
      <c r="AZ3103" t="s">
        <v>739</v>
      </c>
      <c r="BA3103" t="s"/>
      <c r="BB3103" t="n">
        <v>27813</v>
      </c>
      <c r="BC3103" t="n">
        <v>10.027733445168</v>
      </c>
      <c r="BD3103" t="n">
        <v>53.553608173074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92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737</v>
      </c>
      <c r="F3104" t="n">
        <v>280929</v>
      </c>
      <c r="G3104" t="s">
        <v>74</v>
      </c>
      <c r="H3104" t="s">
        <v>75</v>
      </c>
      <c r="I3104" t="s"/>
      <c r="J3104" t="s">
        <v>74</v>
      </c>
      <c r="K3104" t="n">
        <v>119</v>
      </c>
      <c r="L3104" t="s">
        <v>76</v>
      </c>
      <c r="M3104" t="s"/>
      <c r="N3104" t="s">
        <v>77</v>
      </c>
      <c r="O3104" t="s">
        <v>78</v>
      </c>
      <c r="P3104" t="s">
        <v>738</v>
      </c>
      <c r="Q3104" t="s"/>
      <c r="R3104" t="s">
        <v>80</v>
      </c>
      <c r="S3104" t="s">
        <v>623</v>
      </c>
      <c r="T3104" t="s">
        <v>82</v>
      </c>
      <c r="U3104" t="s"/>
      <c r="V3104" t="s">
        <v>83</v>
      </c>
      <c r="W3104" t="s">
        <v>84</v>
      </c>
      <c r="X3104" t="s"/>
      <c r="Y3104" t="s">
        <v>85</v>
      </c>
      <c r="Z3104">
        <f>HYPERLINK("https://hotelmonitor-cachepage.eclerx.com/savepage/tk_15439117026900878_sr_2152.html","info")</f>
        <v/>
      </c>
      <c r="AA3104" t="n">
        <v>29345</v>
      </c>
      <c r="AB3104" t="s"/>
      <c r="AC3104" t="s"/>
      <c r="AD3104" t="s">
        <v>86</v>
      </c>
      <c r="AE3104" t="s"/>
      <c r="AF3104" t="s"/>
      <c r="AG3104" t="s"/>
      <c r="AH3104" t="s"/>
      <c r="AI3104" t="s"/>
      <c r="AJ3104" t="s"/>
      <c r="AK3104" t="s">
        <v>87</v>
      </c>
      <c r="AL3104" t="s"/>
      <c r="AM3104" t="s"/>
      <c r="AN3104" t="s">
        <v>87</v>
      </c>
      <c r="AO3104" t="s"/>
      <c r="AP3104" t="n">
        <v>100</v>
      </c>
      <c r="AQ3104" t="s">
        <v>88</v>
      </c>
      <c r="AR3104" t="s">
        <v>140</v>
      </c>
      <c r="AS3104" t="s"/>
      <c r="AT3104" t="s">
        <v>90</v>
      </c>
      <c r="AU3104" t="s"/>
      <c r="AV3104" t="s"/>
      <c r="AW3104" t="s"/>
      <c r="AX3104" t="s"/>
      <c r="AY3104" t="n">
        <v>2959614</v>
      </c>
      <c r="AZ3104" t="s">
        <v>739</v>
      </c>
      <c r="BA3104" t="s"/>
      <c r="BB3104" t="n">
        <v>27813</v>
      </c>
      <c r="BC3104" t="n">
        <v>10.027733445168</v>
      </c>
      <c r="BD3104" t="n">
        <v>53.553608173074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92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737</v>
      </c>
      <c r="F3105" t="n">
        <v>280929</v>
      </c>
      <c r="G3105" t="s">
        <v>74</v>
      </c>
      <c r="H3105" t="s">
        <v>75</v>
      </c>
      <c r="I3105" t="s"/>
      <c r="J3105" t="s">
        <v>74</v>
      </c>
      <c r="K3105" t="n">
        <v>119</v>
      </c>
      <c r="L3105" t="s">
        <v>76</v>
      </c>
      <c r="M3105" t="s"/>
      <c r="N3105" t="s">
        <v>193</v>
      </c>
      <c r="O3105" t="s">
        <v>78</v>
      </c>
      <c r="P3105" t="s">
        <v>738</v>
      </c>
      <c r="Q3105" t="s"/>
      <c r="R3105" t="s">
        <v>80</v>
      </c>
      <c r="S3105" t="s">
        <v>623</v>
      </c>
      <c r="T3105" t="s">
        <v>82</v>
      </c>
      <c r="U3105" t="s"/>
      <c r="V3105" t="s">
        <v>83</v>
      </c>
      <c r="W3105" t="s">
        <v>84</v>
      </c>
      <c r="X3105" t="s"/>
      <c r="Y3105" t="s">
        <v>85</v>
      </c>
      <c r="Z3105">
        <f>HYPERLINK("https://hotelmonitor-cachepage.eclerx.com/savepage/tk_15439117026900878_sr_2152.html","info")</f>
        <v/>
      </c>
      <c r="AA3105" t="n">
        <v>29345</v>
      </c>
      <c r="AB3105" t="s"/>
      <c r="AC3105" t="s"/>
      <c r="AD3105" t="s">
        <v>86</v>
      </c>
      <c r="AE3105" t="s"/>
      <c r="AF3105" t="s"/>
      <c r="AG3105" t="s"/>
      <c r="AH3105" t="s"/>
      <c r="AI3105" t="s"/>
      <c r="AJ3105" t="s"/>
      <c r="AK3105" t="s">
        <v>87</v>
      </c>
      <c r="AL3105" t="s"/>
      <c r="AM3105" t="s"/>
      <c r="AN3105" t="s">
        <v>87</v>
      </c>
      <c r="AO3105" t="s"/>
      <c r="AP3105" t="n">
        <v>100</v>
      </c>
      <c r="AQ3105" t="s">
        <v>88</v>
      </c>
      <c r="AR3105" t="s">
        <v>89</v>
      </c>
      <c r="AS3105" t="s"/>
      <c r="AT3105" t="s">
        <v>90</v>
      </c>
      <c r="AU3105" t="s"/>
      <c r="AV3105" t="s"/>
      <c r="AW3105" t="s"/>
      <c r="AX3105" t="s"/>
      <c r="AY3105" t="n">
        <v>2959614</v>
      </c>
      <c r="AZ3105" t="s">
        <v>739</v>
      </c>
      <c r="BA3105" t="s"/>
      <c r="BB3105" t="n">
        <v>27813</v>
      </c>
      <c r="BC3105" t="n">
        <v>10.027733445168</v>
      </c>
      <c r="BD3105" t="n">
        <v>53.553608173074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92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737</v>
      </c>
      <c r="F3106" t="n">
        <v>280929</v>
      </c>
      <c r="G3106" t="s">
        <v>74</v>
      </c>
      <c r="H3106" t="s">
        <v>75</v>
      </c>
      <c r="I3106" t="s"/>
      <c r="J3106" t="s">
        <v>74</v>
      </c>
      <c r="K3106" t="n">
        <v>119</v>
      </c>
      <c r="L3106" t="s">
        <v>76</v>
      </c>
      <c r="M3106" t="s"/>
      <c r="N3106" t="s">
        <v>568</v>
      </c>
      <c r="O3106" t="s">
        <v>78</v>
      </c>
      <c r="P3106" t="s">
        <v>738</v>
      </c>
      <c r="Q3106" t="s"/>
      <c r="R3106" t="s">
        <v>80</v>
      </c>
      <c r="S3106" t="s">
        <v>623</v>
      </c>
      <c r="T3106" t="s">
        <v>82</v>
      </c>
      <c r="U3106" t="s"/>
      <c r="V3106" t="s">
        <v>83</v>
      </c>
      <c r="W3106" t="s">
        <v>84</v>
      </c>
      <c r="X3106" t="s"/>
      <c r="Y3106" t="s">
        <v>85</v>
      </c>
      <c r="Z3106">
        <f>HYPERLINK("https://hotelmonitor-cachepage.eclerx.com/savepage/tk_15439117026900878_sr_2152.html","info")</f>
        <v/>
      </c>
      <c r="AA3106" t="n">
        <v>29345</v>
      </c>
      <c r="AB3106" t="s"/>
      <c r="AC3106" t="s"/>
      <c r="AD3106" t="s">
        <v>86</v>
      </c>
      <c r="AE3106" t="s"/>
      <c r="AF3106" t="s"/>
      <c r="AG3106" t="s"/>
      <c r="AH3106" t="s"/>
      <c r="AI3106" t="s"/>
      <c r="AJ3106" t="s"/>
      <c r="AK3106" t="s">
        <v>87</v>
      </c>
      <c r="AL3106" t="s"/>
      <c r="AM3106" t="s"/>
      <c r="AN3106" t="s">
        <v>87</v>
      </c>
      <c r="AO3106" t="s"/>
      <c r="AP3106" t="n">
        <v>100</v>
      </c>
      <c r="AQ3106" t="s">
        <v>88</v>
      </c>
      <c r="AR3106" t="s">
        <v>107</v>
      </c>
      <c r="AS3106" t="s"/>
      <c r="AT3106" t="s">
        <v>90</v>
      </c>
      <c r="AU3106" t="s"/>
      <c r="AV3106" t="s"/>
      <c r="AW3106" t="s"/>
      <c r="AX3106" t="s"/>
      <c r="AY3106" t="n">
        <v>2959614</v>
      </c>
      <c r="AZ3106" t="s">
        <v>739</v>
      </c>
      <c r="BA3106" t="s"/>
      <c r="BB3106" t="n">
        <v>27813</v>
      </c>
      <c r="BC3106" t="n">
        <v>10.027733445168</v>
      </c>
      <c r="BD3106" t="n">
        <v>53.553608173074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92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737</v>
      </c>
      <c r="F3107" t="n">
        <v>280929</v>
      </c>
      <c r="G3107" t="s">
        <v>74</v>
      </c>
      <c r="H3107" t="s">
        <v>75</v>
      </c>
      <c r="I3107" t="s"/>
      <c r="J3107" t="s">
        <v>74</v>
      </c>
      <c r="K3107" t="n">
        <v>120</v>
      </c>
      <c r="L3107" t="s">
        <v>76</v>
      </c>
      <c r="M3107" t="s"/>
      <c r="N3107" t="s">
        <v>743</v>
      </c>
      <c r="O3107" t="s">
        <v>78</v>
      </c>
      <c r="P3107" t="s">
        <v>738</v>
      </c>
      <c r="Q3107" t="s"/>
      <c r="R3107" t="s">
        <v>80</v>
      </c>
      <c r="S3107" t="s">
        <v>286</v>
      </c>
      <c r="T3107" t="s">
        <v>82</v>
      </c>
      <c r="U3107" t="s"/>
      <c r="V3107" t="s">
        <v>83</v>
      </c>
      <c r="W3107" t="s">
        <v>84</v>
      </c>
      <c r="X3107" t="s"/>
      <c r="Y3107" t="s">
        <v>85</v>
      </c>
      <c r="Z3107">
        <f>HYPERLINK("https://hotelmonitor-cachepage.eclerx.com/savepage/tk_15439117026900878_sr_2152.html","info")</f>
        <v/>
      </c>
      <c r="AA3107" t="n">
        <v>29345</v>
      </c>
      <c r="AB3107" t="s"/>
      <c r="AC3107" t="s"/>
      <c r="AD3107" t="s">
        <v>86</v>
      </c>
      <c r="AE3107" t="s"/>
      <c r="AF3107" t="s"/>
      <c r="AG3107" t="s"/>
      <c r="AH3107" t="s"/>
      <c r="AI3107" t="s"/>
      <c r="AJ3107" t="s"/>
      <c r="AK3107" t="s">
        <v>87</v>
      </c>
      <c r="AL3107" t="s"/>
      <c r="AM3107" t="s"/>
      <c r="AN3107" t="s">
        <v>87</v>
      </c>
      <c r="AO3107" t="s"/>
      <c r="AP3107" t="n">
        <v>100</v>
      </c>
      <c r="AQ3107" t="s">
        <v>88</v>
      </c>
      <c r="AR3107" t="s">
        <v>89</v>
      </c>
      <c r="AS3107" t="s"/>
      <c r="AT3107" t="s">
        <v>90</v>
      </c>
      <c r="AU3107" t="s"/>
      <c r="AV3107" t="s"/>
      <c r="AW3107" t="s"/>
      <c r="AX3107" t="s"/>
      <c r="AY3107" t="n">
        <v>2959614</v>
      </c>
      <c r="AZ3107" t="s">
        <v>739</v>
      </c>
      <c r="BA3107" t="s"/>
      <c r="BB3107" t="n">
        <v>27813</v>
      </c>
      <c r="BC3107" t="n">
        <v>10.027733445168</v>
      </c>
      <c r="BD3107" t="n">
        <v>53.553608173074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92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737</v>
      </c>
      <c r="F3108" t="n">
        <v>280929</v>
      </c>
      <c r="G3108" t="s">
        <v>74</v>
      </c>
      <c r="H3108" t="s">
        <v>75</v>
      </c>
      <c r="I3108" t="s"/>
      <c r="J3108" t="s">
        <v>74</v>
      </c>
      <c r="K3108" t="n">
        <v>123</v>
      </c>
      <c r="L3108" t="s">
        <v>76</v>
      </c>
      <c r="M3108" t="s"/>
      <c r="N3108" t="s">
        <v>747</v>
      </c>
      <c r="O3108" t="s">
        <v>78</v>
      </c>
      <c r="P3108" t="s">
        <v>738</v>
      </c>
      <c r="Q3108" t="s"/>
      <c r="R3108" t="s">
        <v>80</v>
      </c>
      <c r="S3108" t="s">
        <v>270</v>
      </c>
      <c r="T3108" t="s">
        <v>82</v>
      </c>
      <c r="U3108" t="s"/>
      <c r="V3108" t="s">
        <v>83</v>
      </c>
      <c r="W3108" t="s">
        <v>84</v>
      </c>
      <c r="X3108" t="s"/>
      <c r="Y3108" t="s">
        <v>85</v>
      </c>
      <c r="Z3108">
        <f>HYPERLINK("https://hotelmonitor-cachepage.eclerx.com/savepage/tk_15439117026900878_sr_2152.html","info")</f>
        <v/>
      </c>
      <c r="AA3108" t="n">
        <v>29345</v>
      </c>
      <c r="AB3108" t="s"/>
      <c r="AC3108" t="s"/>
      <c r="AD3108" t="s">
        <v>86</v>
      </c>
      <c r="AE3108" t="s"/>
      <c r="AF3108" t="s"/>
      <c r="AG3108" t="s"/>
      <c r="AH3108" t="s"/>
      <c r="AI3108" t="s"/>
      <c r="AJ3108" t="s"/>
      <c r="AK3108" t="s">
        <v>87</v>
      </c>
      <c r="AL3108" t="s"/>
      <c r="AM3108" t="s"/>
      <c r="AN3108" t="s">
        <v>87</v>
      </c>
      <c r="AO3108" t="s"/>
      <c r="AP3108" t="n">
        <v>100</v>
      </c>
      <c r="AQ3108" t="s">
        <v>88</v>
      </c>
      <c r="AR3108" t="s">
        <v>110</v>
      </c>
      <c r="AS3108" t="s"/>
      <c r="AT3108" t="s">
        <v>90</v>
      </c>
      <c r="AU3108" t="s"/>
      <c r="AV3108" t="s"/>
      <c r="AW3108" t="s"/>
      <c r="AX3108" t="s"/>
      <c r="AY3108" t="n">
        <v>2959614</v>
      </c>
      <c r="AZ3108" t="s">
        <v>739</v>
      </c>
      <c r="BA3108" t="s"/>
      <c r="BB3108" t="n">
        <v>27813</v>
      </c>
      <c r="BC3108" t="n">
        <v>10.027733445168</v>
      </c>
      <c r="BD3108" t="n">
        <v>53.553608173074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92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737</v>
      </c>
      <c r="F3109" t="n">
        <v>280929</v>
      </c>
      <c r="G3109" t="s">
        <v>74</v>
      </c>
      <c r="H3109" t="s">
        <v>75</v>
      </c>
      <c r="I3109" t="s"/>
      <c r="J3109" t="s">
        <v>74</v>
      </c>
      <c r="K3109" t="n">
        <v>123</v>
      </c>
      <c r="L3109" t="s">
        <v>76</v>
      </c>
      <c r="M3109" t="s"/>
      <c r="N3109" t="s">
        <v>750</v>
      </c>
      <c r="O3109" t="s">
        <v>78</v>
      </c>
      <c r="P3109" t="s">
        <v>738</v>
      </c>
      <c r="Q3109" t="s"/>
      <c r="R3109" t="s">
        <v>80</v>
      </c>
      <c r="S3109" t="s">
        <v>270</v>
      </c>
      <c r="T3109" t="s">
        <v>82</v>
      </c>
      <c r="U3109" t="s"/>
      <c r="V3109" t="s">
        <v>83</v>
      </c>
      <c r="W3109" t="s">
        <v>84</v>
      </c>
      <c r="X3109" t="s"/>
      <c r="Y3109" t="s">
        <v>85</v>
      </c>
      <c r="Z3109">
        <f>HYPERLINK("https://hotelmonitor-cachepage.eclerx.com/savepage/tk_15439117026900878_sr_2152.html","info")</f>
        <v/>
      </c>
      <c r="AA3109" t="n">
        <v>29345</v>
      </c>
      <c r="AB3109" t="s"/>
      <c r="AC3109" t="s"/>
      <c r="AD3109" t="s">
        <v>86</v>
      </c>
      <c r="AE3109" t="s"/>
      <c r="AF3109" t="s"/>
      <c r="AG3109" t="s"/>
      <c r="AH3109" t="s"/>
      <c r="AI3109" t="s"/>
      <c r="AJ3109" t="s"/>
      <c r="AK3109" t="s">
        <v>87</v>
      </c>
      <c r="AL3109" t="s"/>
      <c r="AM3109" t="s"/>
      <c r="AN3109" t="s">
        <v>87</v>
      </c>
      <c r="AO3109" t="s"/>
      <c r="AP3109" t="n">
        <v>100</v>
      </c>
      <c r="AQ3109" t="s">
        <v>88</v>
      </c>
      <c r="AR3109" t="s">
        <v>110</v>
      </c>
      <c r="AS3109" t="s"/>
      <c r="AT3109" t="s">
        <v>90</v>
      </c>
      <c r="AU3109" t="s"/>
      <c r="AV3109" t="s"/>
      <c r="AW3109" t="s"/>
      <c r="AX3109" t="s"/>
      <c r="AY3109" t="n">
        <v>2959614</v>
      </c>
      <c r="AZ3109" t="s">
        <v>739</v>
      </c>
      <c r="BA3109" t="s"/>
      <c r="BB3109" t="n">
        <v>27813</v>
      </c>
      <c r="BC3109" t="n">
        <v>10.027733445168</v>
      </c>
      <c r="BD3109" t="n">
        <v>53.553608173074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92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737</v>
      </c>
      <c r="F3110" t="n">
        <v>280929</v>
      </c>
      <c r="G3110" t="s">
        <v>74</v>
      </c>
      <c r="H3110" t="s">
        <v>75</v>
      </c>
      <c r="I3110" t="s"/>
      <c r="J3110" t="s">
        <v>74</v>
      </c>
      <c r="K3110" t="n">
        <v>123</v>
      </c>
      <c r="L3110" t="s">
        <v>76</v>
      </c>
      <c r="M3110" t="s"/>
      <c r="N3110" t="s">
        <v>751</v>
      </c>
      <c r="O3110" t="s">
        <v>78</v>
      </c>
      <c r="P3110" t="s">
        <v>738</v>
      </c>
      <c r="Q3110" t="s"/>
      <c r="R3110" t="s">
        <v>80</v>
      </c>
      <c r="S3110" t="s">
        <v>270</v>
      </c>
      <c r="T3110" t="s">
        <v>82</v>
      </c>
      <c r="U3110" t="s"/>
      <c r="V3110" t="s">
        <v>83</v>
      </c>
      <c r="W3110" t="s">
        <v>84</v>
      </c>
      <c r="X3110" t="s"/>
      <c r="Y3110" t="s">
        <v>85</v>
      </c>
      <c r="Z3110">
        <f>HYPERLINK("https://hotelmonitor-cachepage.eclerx.com/savepage/tk_15439117026900878_sr_2152.html","info")</f>
        <v/>
      </c>
      <c r="AA3110" t="n">
        <v>29345</v>
      </c>
      <c r="AB3110" t="s"/>
      <c r="AC3110" t="s"/>
      <c r="AD3110" t="s">
        <v>86</v>
      </c>
      <c r="AE3110" t="s"/>
      <c r="AF3110" t="s"/>
      <c r="AG3110" t="s"/>
      <c r="AH3110" t="s"/>
      <c r="AI3110" t="s"/>
      <c r="AJ3110" t="s"/>
      <c r="AK3110" t="s">
        <v>87</v>
      </c>
      <c r="AL3110" t="s"/>
      <c r="AM3110" t="s"/>
      <c r="AN3110" t="s">
        <v>87</v>
      </c>
      <c r="AO3110" t="s"/>
      <c r="AP3110" t="n">
        <v>100</v>
      </c>
      <c r="AQ3110" t="s">
        <v>88</v>
      </c>
      <c r="AR3110" t="s">
        <v>116</v>
      </c>
      <c r="AS3110" t="s"/>
      <c r="AT3110" t="s">
        <v>90</v>
      </c>
      <c r="AU3110" t="s"/>
      <c r="AV3110" t="s"/>
      <c r="AW3110" t="s"/>
      <c r="AX3110" t="s"/>
      <c r="AY3110" t="n">
        <v>2959614</v>
      </c>
      <c r="AZ3110" t="s">
        <v>739</v>
      </c>
      <c r="BA3110" t="s"/>
      <c r="BB3110" t="n">
        <v>27813</v>
      </c>
      <c r="BC3110" t="n">
        <v>10.027733445168</v>
      </c>
      <c r="BD3110" t="n">
        <v>53.553608173074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92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737</v>
      </c>
      <c r="F3111" t="n">
        <v>280929</v>
      </c>
      <c r="G3111" t="s">
        <v>74</v>
      </c>
      <c r="H3111" t="s">
        <v>75</v>
      </c>
      <c r="I3111" t="s"/>
      <c r="J3111" t="s">
        <v>74</v>
      </c>
      <c r="K3111" t="n">
        <v>124</v>
      </c>
      <c r="L3111" t="s">
        <v>76</v>
      </c>
      <c r="M3111" t="s"/>
      <c r="N3111" t="s">
        <v>111</v>
      </c>
      <c r="O3111" t="s">
        <v>78</v>
      </c>
      <c r="P3111" t="s">
        <v>738</v>
      </c>
      <c r="Q3111" t="s"/>
      <c r="R3111" t="s">
        <v>80</v>
      </c>
      <c r="S3111" t="s">
        <v>368</v>
      </c>
      <c r="T3111" t="s">
        <v>82</v>
      </c>
      <c r="U3111" t="s"/>
      <c r="V3111" t="s">
        <v>83</v>
      </c>
      <c r="W3111" t="s">
        <v>84</v>
      </c>
      <c r="X3111" t="s"/>
      <c r="Y3111" t="s">
        <v>85</v>
      </c>
      <c r="Z3111">
        <f>HYPERLINK("https://hotelmonitor-cachepage.eclerx.com/savepage/tk_15439117026900878_sr_2152.html","info")</f>
        <v/>
      </c>
      <c r="AA3111" t="n">
        <v>29345</v>
      </c>
      <c r="AB3111" t="s"/>
      <c r="AC3111" t="s"/>
      <c r="AD3111" t="s">
        <v>86</v>
      </c>
      <c r="AE3111" t="s"/>
      <c r="AF3111" t="s"/>
      <c r="AG3111" t="s"/>
      <c r="AH3111" t="s"/>
      <c r="AI3111" t="s"/>
      <c r="AJ3111" t="s"/>
      <c r="AK3111" t="s">
        <v>87</v>
      </c>
      <c r="AL3111" t="s"/>
      <c r="AM3111" t="s"/>
      <c r="AN3111" t="s">
        <v>87</v>
      </c>
      <c r="AO3111" t="s"/>
      <c r="AP3111" t="n">
        <v>100</v>
      </c>
      <c r="AQ3111" t="s">
        <v>88</v>
      </c>
      <c r="AR3111" t="s">
        <v>113</v>
      </c>
      <c r="AS3111" t="s"/>
      <c r="AT3111" t="s">
        <v>90</v>
      </c>
      <c r="AU3111" t="s"/>
      <c r="AV3111" t="s"/>
      <c r="AW3111" t="s"/>
      <c r="AX3111" t="s"/>
      <c r="AY3111" t="n">
        <v>2959614</v>
      </c>
      <c r="AZ3111" t="s">
        <v>739</v>
      </c>
      <c r="BA3111" t="s"/>
      <c r="BB3111" t="n">
        <v>27813</v>
      </c>
      <c r="BC3111" t="n">
        <v>10.027733445168</v>
      </c>
      <c r="BD3111" t="n">
        <v>53.553608173074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92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737</v>
      </c>
      <c r="F3112" t="n">
        <v>280929</v>
      </c>
      <c r="G3112" t="s">
        <v>74</v>
      </c>
      <c r="H3112" t="s">
        <v>75</v>
      </c>
      <c r="I3112" t="s"/>
      <c r="J3112" t="s">
        <v>74</v>
      </c>
      <c r="K3112" t="n">
        <v>125</v>
      </c>
      <c r="L3112" t="s">
        <v>76</v>
      </c>
      <c r="M3112" t="s"/>
      <c r="N3112" t="s">
        <v>745</v>
      </c>
      <c r="O3112" t="s">
        <v>78</v>
      </c>
      <c r="P3112" t="s">
        <v>738</v>
      </c>
      <c r="Q3112" t="s"/>
      <c r="R3112" t="s">
        <v>80</v>
      </c>
      <c r="S3112" t="s">
        <v>271</v>
      </c>
      <c r="T3112" t="s">
        <v>82</v>
      </c>
      <c r="U3112" t="s"/>
      <c r="V3112" t="s">
        <v>83</v>
      </c>
      <c r="W3112" t="s">
        <v>84</v>
      </c>
      <c r="X3112" t="s"/>
      <c r="Y3112" t="s">
        <v>85</v>
      </c>
      <c r="Z3112">
        <f>HYPERLINK("https://hotelmonitor-cachepage.eclerx.com/savepage/tk_15439117026900878_sr_2152.html","info")</f>
        <v/>
      </c>
      <c r="AA3112" t="n">
        <v>29345</v>
      </c>
      <c r="AB3112" t="s"/>
      <c r="AC3112" t="s"/>
      <c r="AD3112" t="s">
        <v>86</v>
      </c>
      <c r="AE3112" t="s"/>
      <c r="AF3112" t="s"/>
      <c r="AG3112" t="s"/>
      <c r="AH3112" t="s"/>
      <c r="AI3112" t="s"/>
      <c r="AJ3112" t="s"/>
      <c r="AK3112" t="s">
        <v>87</v>
      </c>
      <c r="AL3112" t="s"/>
      <c r="AM3112" t="s"/>
      <c r="AN3112" t="s">
        <v>87</v>
      </c>
      <c r="AO3112" t="s"/>
      <c r="AP3112" t="n">
        <v>100</v>
      </c>
      <c r="AQ3112" t="s">
        <v>88</v>
      </c>
      <c r="AR3112" t="s">
        <v>110</v>
      </c>
      <c r="AS3112" t="s"/>
      <c r="AT3112" t="s">
        <v>90</v>
      </c>
      <c r="AU3112" t="s"/>
      <c r="AV3112" t="s"/>
      <c r="AW3112" t="s"/>
      <c r="AX3112" t="s"/>
      <c r="AY3112" t="n">
        <v>2959614</v>
      </c>
      <c r="AZ3112" t="s">
        <v>739</v>
      </c>
      <c r="BA3112" t="s"/>
      <c r="BB3112" t="n">
        <v>27813</v>
      </c>
      <c r="BC3112" t="n">
        <v>10.027733445168</v>
      </c>
      <c r="BD3112" t="n">
        <v>53.553608173074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92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737</v>
      </c>
      <c r="F3113" t="n">
        <v>280929</v>
      </c>
      <c r="G3113" t="s">
        <v>74</v>
      </c>
      <c r="H3113" t="s">
        <v>75</v>
      </c>
      <c r="I3113" t="s"/>
      <c r="J3113" t="s">
        <v>74</v>
      </c>
      <c r="K3113" t="n">
        <v>126</v>
      </c>
      <c r="L3113" t="s">
        <v>76</v>
      </c>
      <c r="M3113" t="s"/>
      <c r="N3113" t="s">
        <v>746</v>
      </c>
      <c r="O3113" t="s">
        <v>78</v>
      </c>
      <c r="P3113" t="s">
        <v>738</v>
      </c>
      <c r="Q3113" t="s"/>
      <c r="R3113" t="s">
        <v>80</v>
      </c>
      <c r="S3113" t="s">
        <v>289</v>
      </c>
      <c r="T3113" t="s">
        <v>82</v>
      </c>
      <c r="U3113" t="s"/>
      <c r="V3113" t="s">
        <v>83</v>
      </c>
      <c r="W3113" t="s">
        <v>84</v>
      </c>
      <c r="X3113" t="s"/>
      <c r="Y3113" t="s">
        <v>85</v>
      </c>
      <c r="Z3113">
        <f>HYPERLINK("https://hotelmonitor-cachepage.eclerx.com/savepage/tk_15439117026900878_sr_2152.html","info")</f>
        <v/>
      </c>
      <c r="AA3113" t="n">
        <v>29345</v>
      </c>
      <c r="AB3113" t="s"/>
      <c r="AC3113" t="s"/>
      <c r="AD3113" t="s">
        <v>86</v>
      </c>
      <c r="AE3113" t="s"/>
      <c r="AF3113" t="s"/>
      <c r="AG3113" t="s"/>
      <c r="AH3113" t="s"/>
      <c r="AI3113" t="s"/>
      <c r="AJ3113" t="s"/>
      <c r="AK3113" t="s">
        <v>87</v>
      </c>
      <c r="AL3113" t="s"/>
      <c r="AM3113" t="s"/>
      <c r="AN3113" t="s">
        <v>87</v>
      </c>
      <c r="AO3113" t="s"/>
      <c r="AP3113" t="n">
        <v>100</v>
      </c>
      <c r="AQ3113" t="s">
        <v>88</v>
      </c>
      <c r="AR3113" t="s">
        <v>103</v>
      </c>
      <c r="AS3113" t="s"/>
      <c r="AT3113" t="s">
        <v>90</v>
      </c>
      <c r="AU3113" t="s"/>
      <c r="AV3113" t="s"/>
      <c r="AW3113" t="s"/>
      <c r="AX3113" t="s"/>
      <c r="AY3113" t="n">
        <v>2959614</v>
      </c>
      <c r="AZ3113" t="s">
        <v>739</v>
      </c>
      <c r="BA3113" t="s"/>
      <c r="BB3113" t="n">
        <v>27813</v>
      </c>
      <c r="BC3113" t="n">
        <v>10.027733445168</v>
      </c>
      <c r="BD3113" t="n">
        <v>53.553608173074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92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737</v>
      </c>
      <c r="F3114" t="n">
        <v>280929</v>
      </c>
      <c r="G3114" t="s">
        <v>74</v>
      </c>
      <c r="H3114" t="s">
        <v>75</v>
      </c>
      <c r="I3114" t="s"/>
      <c r="J3114" t="s">
        <v>74</v>
      </c>
      <c r="K3114" t="n">
        <v>126</v>
      </c>
      <c r="L3114" t="s">
        <v>76</v>
      </c>
      <c r="M3114" t="s"/>
      <c r="N3114" t="s">
        <v>77</v>
      </c>
      <c r="O3114" t="s">
        <v>78</v>
      </c>
      <c r="P3114" t="s">
        <v>738</v>
      </c>
      <c r="Q3114" t="s"/>
      <c r="R3114" t="s">
        <v>80</v>
      </c>
      <c r="S3114" t="s">
        <v>289</v>
      </c>
      <c r="T3114" t="s">
        <v>82</v>
      </c>
      <c r="U3114" t="s"/>
      <c r="V3114" t="s">
        <v>83</v>
      </c>
      <c r="W3114" t="s">
        <v>84</v>
      </c>
      <c r="X3114" t="s"/>
      <c r="Y3114" t="s">
        <v>85</v>
      </c>
      <c r="Z3114">
        <f>HYPERLINK("https://hotelmonitor-cachepage.eclerx.com/savepage/tk_15439117026900878_sr_2152.html","info")</f>
        <v/>
      </c>
      <c r="AA3114" t="n">
        <v>29345</v>
      </c>
      <c r="AB3114" t="s"/>
      <c r="AC3114" t="s"/>
      <c r="AD3114" t="s">
        <v>86</v>
      </c>
      <c r="AE3114" t="s"/>
      <c r="AF3114" t="s"/>
      <c r="AG3114" t="s"/>
      <c r="AH3114" t="s"/>
      <c r="AI3114" t="s"/>
      <c r="AJ3114" t="s"/>
      <c r="AK3114" t="s">
        <v>87</v>
      </c>
      <c r="AL3114" t="s"/>
      <c r="AM3114" t="s"/>
      <c r="AN3114" t="s">
        <v>87</v>
      </c>
      <c r="AO3114" t="s"/>
      <c r="AP3114" t="n">
        <v>100</v>
      </c>
      <c r="AQ3114" t="s">
        <v>88</v>
      </c>
      <c r="AR3114" t="s">
        <v>119</v>
      </c>
      <c r="AS3114" t="s"/>
      <c r="AT3114" t="s">
        <v>90</v>
      </c>
      <c r="AU3114" t="s"/>
      <c r="AV3114" t="s"/>
      <c r="AW3114" t="s"/>
      <c r="AX3114" t="s"/>
      <c r="AY3114" t="n">
        <v>2959614</v>
      </c>
      <c r="AZ3114" t="s">
        <v>739</v>
      </c>
      <c r="BA3114" t="s"/>
      <c r="BB3114" t="n">
        <v>27813</v>
      </c>
      <c r="BC3114" t="n">
        <v>10.027733445168</v>
      </c>
      <c r="BD3114" t="n">
        <v>53.553608173074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92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737</v>
      </c>
      <c r="F3115" t="n">
        <v>280929</v>
      </c>
      <c r="G3115" t="s">
        <v>74</v>
      </c>
      <c r="H3115" t="s">
        <v>75</v>
      </c>
      <c r="I3115" t="s"/>
      <c r="J3115" t="s">
        <v>74</v>
      </c>
      <c r="K3115" t="n">
        <v>127</v>
      </c>
      <c r="L3115" t="s">
        <v>76</v>
      </c>
      <c r="M3115" t="s"/>
      <c r="N3115" t="s">
        <v>750</v>
      </c>
      <c r="O3115" t="s">
        <v>78</v>
      </c>
      <c r="P3115" t="s">
        <v>738</v>
      </c>
      <c r="Q3115" t="s"/>
      <c r="R3115" t="s">
        <v>80</v>
      </c>
      <c r="S3115" t="s">
        <v>291</v>
      </c>
      <c r="T3115" t="s">
        <v>82</v>
      </c>
      <c r="U3115" t="s"/>
      <c r="V3115" t="s">
        <v>83</v>
      </c>
      <c r="W3115" t="s">
        <v>84</v>
      </c>
      <c r="X3115" t="s"/>
      <c r="Y3115" t="s">
        <v>85</v>
      </c>
      <c r="Z3115">
        <f>HYPERLINK("https://hotelmonitor-cachepage.eclerx.com/savepage/tk_15439117026900878_sr_2152.html","info")</f>
        <v/>
      </c>
      <c r="AA3115" t="n">
        <v>29345</v>
      </c>
      <c r="AB3115" t="s"/>
      <c r="AC3115" t="s"/>
      <c r="AD3115" t="s">
        <v>86</v>
      </c>
      <c r="AE3115" t="s"/>
      <c r="AF3115" t="s"/>
      <c r="AG3115" t="s"/>
      <c r="AH3115" t="s"/>
      <c r="AI3115" t="s"/>
      <c r="AJ3115" t="s"/>
      <c r="AK3115" t="s">
        <v>87</v>
      </c>
      <c r="AL3115" t="s"/>
      <c r="AM3115" t="s"/>
      <c r="AN3115" t="s">
        <v>87</v>
      </c>
      <c r="AO3115" t="s"/>
      <c r="AP3115" t="n">
        <v>100</v>
      </c>
      <c r="AQ3115" t="s">
        <v>88</v>
      </c>
      <c r="AR3115" t="s">
        <v>116</v>
      </c>
      <c r="AS3115" t="s"/>
      <c r="AT3115" t="s">
        <v>90</v>
      </c>
      <c r="AU3115" t="s"/>
      <c r="AV3115" t="s"/>
      <c r="AW3115" t="s"/>
      <c r="AX3115" t="s"/>
      <c r="AY3115" t="n">
        <v>2959614</v>
      </c>
      <c r="AZ3115" t="s">
        <v>739</v>
      </c>
      <c r="BA3115" t="s"/>
      <c r="BB3115" t="n">
        <v>27813</v>
      </c>
      <c r="BC3115" t="n">
        <v>10.027733445168</v>
      </c>
      <c r="BD3115" t="n">
        <v>53.553608173074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92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737</v>
      </c>
      <c r="F3116" t="n">
        <v>280929</v>
      </c>
      <c r="G3116" t="s">
        <v>74</v>
      </c>
      <c r="H3116" t="s">
        <v>75</v>
      </c>
      <c r="I3116" t="s"/>
      <c r="J3116" t="s">
        <v>74</v>
      </c>
      <c r="K3116" t="n">
        <v>127</v>
      </c>
      <c r="L3116" t="s">
        <v>76</v>
      </c>
      <c r="M3116" t="s"/>
      <c r="N3116" t="s">
        <v>747</v>
      </c>
      <c r="O3116" t="s">
        <v>78</v>
      </c>
      <c r="P3116" t="s">
        <v>738</v>
      </c>
      <c r="Q3116" t="s"/>
      <c r="R3116" t="s">
        <v>80</v>
      </c>
      <c r="S3116" t="s">
        <v>291</v>
      </c>
      <c r="T3116" t="s">
        <v>82</v>
      </c>
      <c r="U3116" t="s"/>
      <c r="V3116" t="s">
        <v>83</v>
      </c>
      <c r="W3116" t="s">
        <v>84</v>
      </c>
      <c r="X3116" t="s"/>
      <c r="Y3116" t="s">
        <v>85</v>
      </c>
      <c r="Z3116">
        <f>HYPERLINK("https://hotelmonitor-cachepage.eclerx.com/savepage/tk_15439117026900878_sr_2152.html","info")</f>
        <v/>
      </c>
      <c r="AA3116" t="n">
        <v>29345</v>
      </c>
      <c r="AB3116" t="s"/>
      <c r="AC3116" t="s"/>
      <c r="AD3116" t="s">
        <v>86</v>
      </c>
      <c r="AE3116" t="s"/>
      <c r="AF3116" t="s"/>
      <c r="AG3116" t="s"/>
      <c r="AH3116" t="s"/>
      <c r="AI3116" t="s"/>
      <c r="AJ3116" t="s"/>
      <c r="AK3116" t="s">
        <v>87</v>
      </c>
      <c r="AL3116" t="s"/>
      <c r="AM3116" t="s"/>
      <c r="AN3116" t="s">
        <v>87</v>
      </c>
      <c r="AO3116" t="s"/>
      <c r="AP3116" t="n">
        <v>100</v>
      </c>
      <c r="AQ3116" t="s">
        <v>88</v>
      </c>
      <c r="AR3116" t="s">
        <v>116</v>
      </c>
      <c r="AS3116" t="s"/>
      <c r="AT3116" t="s">
        <v>90</v>
      </c>
      <c r="AU3116" t="s"/>
      <c r="AV3116" t="s"/>
      <c r="AW3116" t="s"/>
      <c r="AX3116" t="s"/>
      <c r="AY3116" t="n">
        <v>2959614</v>
      </c>
      <c r="AZ3116" t="s">
        <v>739</v>
      </c>
      <c r="BA3116" t="s"/>
      <c r="BB3116" t="n">
        <v>27813</v>
      </c>
      <c r="BC3116" t="n">
        <v>10.027733445168</v>
      </c>
      <c r="BD3116" t="n">
        <v>53.553608173074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92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737</v>
      </c>
      <c r="F3117" t="n">
        <v>280929</v>
      </c>
      <c r="G3117" t="s">
        <v>74</v>
      </c>
      <c r="H3117" t="s">
        <v>75</v>
      </c>
      <c r="I3117" t="s"/>
      <c r="J3117" t="s">
        <v>74</v>
      </c>
      <c r="K3117" t="n">
        <v>129</v>
      </c>
      <c r="L3117" t="s">
        <v>76</v>
      </c>
      <c r="M3117" t="s"/>
      <c r="N3117" t="s">
        <v>745</v>
      </c>
      <c r="O3117" t="s">
        <v>78</v>
      </c>
      <c r="P3117" t="s">
        <v>738</v>
      </c>
      <c r="Q3117" t="s"/>
      <c r="R3117" t="s">
        <v>80</v>
      </c>
      <c r="S3117" t="s">
        <v>590</v>
      </c>
      <c r="T3117" t="s">
        <v>82</v>
      </c>
      <c r="U3117" t="s"/>
      <c r="V3117" t="s">
        <v>83</v>
      </c>
      <c r="W3117" t="s">
        <v>84</v>
      </c>
      <c r="X3117" t="s"/>
      <c r="Y3117" t="s">
        <v>85</v>
      </c>
      <c r="Z3117">
        <f>HYPERLINK("https://hotelmonitor-cachepage.eclerx.com/savepage/tk_15439117026900878_sr_2152.html","info")</f>
        <v/>
      </c>
      <c r="AA3117" t="n">
        <v>29345</v>
      </c>
      <c r="AB3117" t="s"/>
      <c r="AC3117" t="s"/>
      <c r="AD3117" t="s">
        <v>86</v>
      </c>
      <c r="AE3117" t="s"/>
      <c r="AF3117" t="s"/>
      <c r="AG3117" t="s"/>
      <c r="AH3117" t="s"/>
      <c r="AI3117" t="s"/>
      <c r="AJ3117" t="s"/>
      <c r="AK3117" t="s">
        <v>87</v>
      </c>
      <c r="AL3117" t="s"/>
      <c r="AM3117" t="s"/>
      <c r="AN3117" t="s">
        <v>87</v>
      </c>
      <c r="AO3117" t="s"/>
      <c r="AP3117" t="n">
        <v>100</v>
      </c>
      <c r="AQ3117" t="s">
        <v>88</v>
      </c>
      <c r="AR3117" t="s">
        <v>116</v>
      </c>
      <c r="AS3117" t="s"/>
      <c r="AT3117" t="s">
        <v>90</v>
      </c>
      <c r="AU3117" t="s"/>
      <c r="AV3117" t="s"/>
      <c r="AW3117" t="s"/>
      <c r="AX3117" t="s"/>
      <c r="AY3117" t="n">
        <v>2959614</v>
      </c>
      <c r="AZ3117" t="s">
        <v>739</v>
      </c>
      <c r="BA3117" t="s"/>
      <c r="BB3117" t="n">
        <v>27813</v>
      </c>
      <c r="BC3117" t="n">
        <v>10.027733445168</v>
      </c>
      <c r="BD3117" t="n">
        <v>53.553608173074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92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737</v>
      </c>
      <c r="F3118" t="n">
        <v>280929</v>
      </c>
      <c r="G3118" t="s">
        <v>74</v>
      </c>
      <c r="H3118" t="s">
        <v>75</v>
      </c>
      <c r="I3118" t="s"/>
      <c r="J3118" t="s">
        <v>74</v>
      </c>
      <c r="K3118" t="n">
        <v>129</v>
      </c>
      <c r="L3118" t="s">
        <v>76</v>
      </c>
      <c r="M3118" t="s"/>
      <c r="N3118" t="s">
        <v>77</v>
      </c>
      <c r="O3118" t="s">
        <v>78</v>
      </c>
      <c r="P3118" t="s">
        <v>738</v>
      </c>
      <c r="Q3118" t="s"/>
      <c r="R3118" t="s">
        <v>80</v>
      </c>
      <c r="S3118" t="s">
        <v>590</v>
      </c>
      <c r="T3118" t="s">
        <v>82</v>
      </c>
      <c r="U3118" t="s"/>
      <c r="V3118" t="s">
        <v>83</v>
      </c>
      <c r="W3118" t="s">
        <v>84</v>
      </c>
      <c r="X3118" t="s"/>
      <c r="Y3118" t="s">
        <v>85</v>
      </c>
      <c r="Z3118">
        <f>HYPERLINK("https://hotelmonitor-cachepage.eclerx.com/savepage/tk_15439117026900878_sr_2152.html","info")</f>
        <v/>
      </c>
      <c r="AA3118" t="n">
        <v>29345</v>
      </c>
      <c r="AB3118" t="s"/>
      <c r="AC3118" t="s"/>
      <c r="AD3118" t="s">
        <v>86</v>
      </c>
      <c r="AE3118" t="s"/>
      <c r="AF3118" t="s"/>
      <c r="AG3118" t="s"/>
      <c r="AH3118" t="s"/>
      <c r="AI3118" t="s"/>
      <c r="AJ3118" t="s"/>
      <c r="AK3118" t="s">
        <v>87</v>
      </c>
      <c r="AL3118" t="s"/>
      <c r="AM3118" t="s"/>
      <c r="AN3118" t="s">
        <v>87</v>
      </c>
      <c r="AO3118" t="s"/>
      <c r="AP3118" t="n">
        <v>100</v>
      </c>
      <c r="AQ3118" t="s">
        <v>88</v>
      </c>
      <c r="AR3118" t="s">
        <v>89</v>
      </c>
      <c r="AS3118" t="s"/>
      <c r="AT3118" t="s">
        <v>90</v>
      </c>
      <c r="AU3118" t="s"/>
      <c r="AV3118" t="s"/>
      <c r="AW3118" t="s"/>
      <c r="AX3118" t="s"/>
      <c r="AY3118" t="n">
        <v>2959614</v>
      </c>
      <c r="AZ3118" t="s">
        <v>739</v>
      </c>
      <c r="BA3118" t="s"/>
      <c r="BB3118" t="n">
        <v>27813</v>
      </c>
      <c r="BC3118" t="n">
        <v>10.027733445168</v>
      </c>
      <c r="BD3118" t="n">
        <v>53.553608173074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92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737</v>
      </c>
      <c r="F3119" t="n">
        <v>280929</v>
      </c>
      <c r="G3119" t="s">
        <v>74</v>
      </c>
      <c r="H3119" t="s">
        <v>75</v>
      </c>
      <c r="I3119" t="s"/>
      <c r="J3119" t="s">
        <v>74</v>
      </c>
      <c r="K3119" t="n">
        <v>130</v>
      </c>
      <c r="L3119" t="s">
        <v>76</v>
      </c>
      <c r="M3119" t="s"/>
      <c r="N3119" t="s">
        <v>77</v>
      </c>
      <c r="O3119" t="s">
        <v>78</v>
      </c>
      <c r="P3119" t="s">
        <v>738</v>
      </c>
      <c r="Q3119" t="s"/>
      <c r="R3119" t="s">
        <v>80</v>
      </c>
      <c r="S3119" t="s">
        <v>292</v>
      </c>
      <c r="T3119" t="s">
        <v>82</v>
      </c>
      <c r="U3119" t="s"/>
      <c r="V3119" t="s">
        <v>83</v>
      </c>
      <c r="W3119" t="s">
        <v>84</v>
      </c>
      <c r="X3119" t="s"/>
      <c r="Y3119" t="s">
        <v>85</v>
      </c>
      <c r="Z3119">
        <f>HYPERLINK("https://hotelmonitor-cachepage.eclerx.com/savepage/tk_15439117026900878_sr_2152.html","info")</f>
        <v/>
      </c>
      <c r="AA3119" t="n">
        <v>29345</v>
      </c>
      <c r="AB3119" t="s"/>
      <c r="AC3119" t="s"/>
      <c r="AD3119" t="s">
        <v>86</v>
      </c>
      <c r="AE3119" t="s"/>
      <c r="AF3119" t="s"/>
      <c r="AG3119" t="s"/>
      <c r="AH3119" t="s"/>
      <c r="AI3119" t="s"/>
      <c r="AJ3119" t="s"/>
      <c r="AK3119" t="s">
        <v>87</v>
      </c>
      <c r="AL3119" t="s"/>
      <c r="AM3119" t="s"/>
      <c r="AN3119" t="s">
        <v>87</v>
      </c>
      <c r="AO3119" t="s"/>
      <c r="AP3119" t="n">
        <v>100</v>
      </c>
      <c r="AQ3119" t="s">
        <v>88</v>
      </c>
      <c r="AR3119" t="s">
        <v>119</v>
      </c>
      <c r="AS3119" t="s"/>
      <c r="AT3119" t="s">
        <v>90</v>
      </c>
      <c r="AU3119" t="s"/>
      <c r="AV3119" t="s"/>
      <c r="AW3119" t="s"/>
      <c r="AX3119" t="s"/>
      <c r="AY3119" t="n">
        <v>2959614</v>
      </c>
      <c r="AZ3119" t="s">
        <v>739</v>
      </c>
      <c r="BA3119" t="s"/>
      <c r="BB3119" t="n">
        <v>27813</v>
      </c>
      <c r="BC3119" t="n">
        <v>10.027733445168</v>
      </c>
      <c r="BD3119" t="n">
        <v>53.553608173074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92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737</v>
      </c>
      <c r="F3120" t="n">
        <v>280929</v>
      </c>
      <c r="G3120" t="s">
        <v>74</v>
      </c>
      <c r="H3120" t="s">
        <v>75</v>
      </c>
      <c r="I3120" t="s"/>
      <c r="J3120" t="s">
        <v>74</v>
      </c>
      <c r="K3120" t="n">
        <v>132</v>
      </c>
      <c r="L3120" t="s">
        <v>76</v>
      </c>
      <c r="M3120" t="s"/>
      <c r="N3120" t="s">
        <v>77</v>
      </c>
      <c r="O3120" t="s">
        <v>78</v>
      </c>
      <c r="P3120" t="s">
        <v>738</v>
      </c>
      <c r="Q3120" t="s"/>
      <c r="R3120" t="s">
        <v>80</v>
      </c>
      <c r="S3120" t="s">
        <v>363</v>
      </c>
      <c r="T3120" t="s">
        <v>82</v>
      </c>
      <c r="U3120" t="s"/>
      <c r="V3120" t="s">
        <v>83</v>
      </c>
      <c r="W3120" t="s">
        <v>84</v>
      </c>
      <c r="X3120" t="s"/>
      <c r="Y3120" t="s">
        <v>85</v>
      </c>
      <c r="Z3120">
        <f>HYPERLINK("https://hotelmonitor-cachepage.eclerx.com/savepage/tk_15439117026900878_sr_2152.html","info")</f>
        <v/>
      </c>
      <c r="AA3120" t="n">
        <v>29345</v>
      </c>
      <c r="AB3120" t="s"/>
      <c r="AC3120" t="s"/>
      <c r="AD3120" t="s">
        <v>86</v>
      </c>
      <c r="AE3120" t="s"/>
      <c r="AF3120" t="s"/>
      <c r="AG3120" t="s"/>
      <c r="AH3120" t="s"/>
      <c r="AI3120" t="s"/>
      <c r="AJ3120" t="s"/>
      <c r="AK3120" t="s">
        <v>87</v>
      </c>
      <c r="AL3120" t="s"/>
      <c r="AM3120" t="s"/>
      <c r="AN3120" t="s">
        <v>87</v>
      </c>
      <c r="AO3120" t="s"/>
      <c r="AP3120" t="n">
        <v>100</v>
      </c>
      <c r="AQ3120" t="s">
        <v>88</v>
      </c>
      <c r="AR3120" t="s">
        <v>124</v>
      </c>
      <c r="AS3120" t="s"/>
      <c r="AT3120" t="s">
        <v>90</v>
      </c>
      <c r="AU3120" t="s"/>
      <c r="AV3120" t="s"/>
      <c r="AW3120" t="s"/>
      <c r="AX3120" t="s"/>
      <c r="AY3120" t="n">
        <v>2959614</v>
      </c>
      <c r="AZ3120" t="s">
        <v>739</v>
      </c>
      <c r="BA3120" t="s"/>
      <c r="BB3120" t="n">
        <v>27813</v>
      </c>
      <c r="BC3120" t="n">
        <v>10.027733445168</v>
      </c>
      <c r="BD3120" t="n">
        <v>53.553608173074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92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737</v>
      </c>
      <c r="F3121" t="n">
        <v>280929</v>
      </c>
      <c r="G3121" t="s">
        <v>74</v>
      </c>
      <c r="H3121" t="s">
        <v>75</v>
      </c>
      <c r="I3121" t="s"/>
      <c r="J3121" t="s">
        <v>74</v>
      </c>
      <c r="K3121" t="n">
        <v>133</v>
      </c>
      <c r="L3121" t="s">
        <v>76</v>
      </c>
      <c r="M3121" t="s"/>
      <c r="N3121" t="s">
        <v>748</v>
      </c>
      <c r="O3121" t="s">
        <v>78</v>
      </c>
      <c r="P3121" t="s">
        <v>738</v>
      </c>
      <c r="Q3121" t="s"/>
      <c r="R3121" t="s">
        <v>80</v>
      </c>
      <c r="S3121" t="s">
        <v>273</v>
      </c>
      <c r="T3121" t="s">
        <v>82</v>
      </c>
      <c r="U3121" t="s"/>
      <c r="V3121" t="s">
        <v>83</v>
      </c>
      <c r="W3121" t="s">
        <v>84</v>
      </c>
      <c r="X3121" t="s"/>
      <c r="Y3121" t="s">
        <v>85</v>
      </c>
      <c r="Z3121">
        <f>HYPERLINK("https://hotelmonitor-cachepage.eclerx.com/savepage/tk_15439117026900878_sr_2152.html","info")</f>
        <v/>
      </c>
      <c r="AA3121" t="n">
        <v>29345</v>
      </c>
      <c r="AB3121" t="s"/>
      <c r="AC3121" t="s"/>
      <c r="AD3121" t="s">
        <v>86</v>
      </c>
      <c r="AE3121" t="s"/>
      <c r="AF3121" t="s"/>
      <c r="AG3121" t="s"/>
      <c r="AH3121" t="s"/>
      <c r="AI3121" t="s"/>
      <c r="AJ3121" t="s"/>
      <c r="AK3121" t="s">
        <v>87</v>
      </c>
      <c r="AL3121" t="s"/>
      <c r="AM3121" t="s"/>
      <c r="AN3121" t="s">
        <v>87</v>
      </c>
      <c r="AO3121" t="s"/>
      <c r="AP3121" t="n">
        <v>100</v>
      </c>
      <c r="AQ3121" t="s">
        <v>88</v>
      </c>
      <c r="AR3121" t="s">
        <v>110</v>
      </c>
      <c r="AS3121" t="s"/>
      <c r="AT3121" t="s">
        <v>90</v>
      </c>
      <c r="AU3121" t="s"/>
      <c r="AV3121" t="s"/>
      <c r="AW3121" t="s"/>
      <c r="AX3121" t="s"/>
      <c r="AY3121" t="n">
        <v>2959614</v>
      </c>
      <c r="AZ3121" t="s">
        <v>739</v>
      </c>
      <c r="BA3121" t="s"/>
      <c r="BB3121" t="n">
        <v>27813</v>
      </c>
      <c r="BC3121" t="n">
        <v>10.027733445168</v>
      </c>
      <c r="BD3121" t="n">
        <v>53.553608173074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92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737</v>
      </c>
      <c r="F3122" t="n">
        <v>280929</v>
      </c>
      <c r="G3122" t="s">
        <v>74</v>
      </c>
      <c r="H3122" t="s">
        <v>75</v>
      </c>
      <c r="I3122" t="s"/>
      <c r="J3122" t="s">
        <v>74</v>
      </c>
      <c r="K3122" t="n">
        <v>137</v>
      </c>
      <c r="L3122" t="s">
        <v>76</v>
      </c>
      <c r="M3122" t="s"/>
      <c r="N3122" t="s">
        <v>748</v>
      </c>
      <c r="O3122" t="s">
        <v>78</v>
      </c>
      <c r="P3122" t="s">
        <v>738</v>
      </c>
      <c r="Q3122" t="s"/>
      <c r="R3122" t="s">
        <v>80</v>
      </c>
      <c r="S3122" t="s">
        <v>495</v>
      </c>
      <c r="T3122" t="s">
        <v>82</v>
      </c>
      <c r="U3122" t="s"/>
      <c r="V3122" t="s">
        <v>83</v>
      </c>
      <c r="W3122" t="s">
        <v>84</v>
      </c>
      <c r="X3122" t="s"/>
      <c r="Y3122" t="s">
        <v>85</v>
      </c>
      <c r="Z3122">
        <f>HYPERLINK("https://hotelmonitor-cachepage.eclerx.com/savepage/tk_15439117026900878_sr_2152.html","info")</f>
        <v/>
      </c>
      <c r="AA3122" t="n">
        <v>29345</v>
      </c>
      <c r="AB3122" t="s"/>
      <c r="AC3122" t="s"/>
      <c r="AD3122" t="s">
        <v>86</v>
      </c>
      <c r="AE3122" t="s"/>
      <c r="AF3122" t="s"/>
      <c r="AG3122" t="s"/>
      <c r="AH3122" t="s"/>
      <c r="AI3122" t="s"/>
      <c r="AJ3122" t="s"/>
      <c r="AK3122" t="s">
        <v>87</v>
      </c>
      <c r="AL3122" t="s"/>
      <c r="AM3122" t="s"/>
      <c r="AN3122" t="s">
        <v>87</v>
      </c>
      <c r="AO3122" t="s"/>
      <c r="AP3122" t="n">
        <v>100</v>
      </c>
      <c r="AQ3122" t="s">
        <v>88</v>
      </c>
      <c r="AR3122" t="s">
        <v>116</v>
      </c>
      <c r="AS3122" t="s"/>
      <c r="AT3122" t="s">
        <v>90</v>
      </c>
      <c r="AU3122" t="s"/>
      <c r="AV3122" t="s"/>
      <c r="AW3122" t="s"/>
      <c r="AX3122" t="s"/>
      <c r="AY3122" t="n">
        <v>2959614</v>
      </c>
      <c r="AZ3122" t="s">
        <v>739</v>
      </c>
      <c r="BA3122" t="s"/>
      <c r="BB3122" t="n">
        <v>27813</v>
      </c>
      <c r="BC3122" t="n">
        <v>10.027733445168</v>
      </c>
      <c r="BD3122" t="n">
        <v>53.553608173074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92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737</v>
      </c>
      <c r="F3123" t="n">
        <v>280929</v>
      </c>
      <c r="G3123" t="s">
        <v>74</v>
      </c>
      <c r="H3123" t="s">
        <v>75</v>
      </c>
      <c r="I3123" t="s"/>
      <c r="J3123" t="s">
        <v>74</v>
      </c>
      <c r="K3123" t="n">
        <v>139</v>
      </c>
      <c r="L3123" t="s">
        <v>76</v>
      </c>
      <c r="M3123" t="s"/>
      <c r="N3123" t="s">
        <v>752</v>
      </c>
      <c r="O3123" t="s">
        <v>78</v>
      </c>
      <c r="P3123" t="s">
        <v>738</v>
      </c>
      <c r="Q3123" t="s"/>
      <c r="R3123" t="s">
        <v>80</v>
      </c>
      <c r="S3123" t="s">
        <v>276</v>
      </c>
      <c r="T3123" t="s">
        <v>82</v>
      </c>
      <c r="U3123" t="s"/>
      <c r="V3123" t="s">
        <v>83</v>
      </c>
      <c r="W3123" t="s">
        <v>84</v>
      </c>
      <c r="X3123" t="s"/>
      <c r="Y3123" t="s">
        <v>85</v>
      </c>
      <c r="Z3123">
        <f>HYPERLINK("https://hotelmonitor-cachepage.eclerx.com/savepage/tk_15439117026900878_sr_2152.html","info")</f>
        <v/>
      </c>
      <c r="AA3123" t="n">
        <v>29345</v>
      </c>
      <c r="AB3123" t="s"/>
      <c r="AC3123" t="s"/>
      <c r="AD3123" t="s">
        <v>86</v>
      </c>
      <c r="AE3123" t="s"/>
      <c r="AF3123" t="s"/>
      <c r="AG3123" t="s"/>
      <c r="AH3123" t="s"/>
      <c r="AI3123" t="s"/>
      <c r="AJ3123" t="s"/>
      <c r="AK3123" t="s">
        <v>87</v>
      </c>
      <c r="AL3123" t="s"/>
      <c r="AM3123" t="s"/>
      <c r="AN3123" t="s">
        <v>87</v>
      </c>
      <c r="AO3123" t="s"/>
      <c r="AP3123" t="n">
        <v>100</v>
      </c>
      <c r="AQ3123" t="s">
        <v>88</v>
      </c>
      <c r="AR3123" t="s">
        <v>110</v>
      </c>
      <c r="AS3123" t="s"/>
      <c r="AT3123" t="s">
        <v>90</v>
      </c>
      <c r="AU3123" t="s"/>
      <c r="AV3123" t="s"/>
      <c r="AW3123" t="s"/>
      <c r="AX3123" t="s"/>
      <c r="AY3123" t="n">
        <v>2959614</v>
      </c>
      <c r="AZ3123" t="s">
        <v>739</v>
      </c>
      <c r="BA3123" t="s"/>
      <c r="BB3123" t="n">
        <v>27813</v>
      </c>
      <c r="BC3123" t="n">
        <v>10.027733445168</v>
      </c>
      <c r="BD3123" t="n">
        <v>53.553608173074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92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737</v>
      </c>
      <c r="F3124" t="n">
        <v>280929</v>
      </c>
      <c r="G3124" t="s">
        <v>74</v>
      </c>
      <c r="H3124" t="s">
        <v>75</v>
      </c>
      <c r="I3124" t="s"/>
      <c r="J3124" t="s">
        <v>74</v>
      </c>
      <c r="K3124" t="n">
        <v>143</v>
      </c>
      <c r="L3124" t="s">
        <v>76</v>
      </c>
      <c r="M3124" t="s"/>
      <c r="N3124" t="s">
        <v>752</v>
      </c>
      <c r="O3124" t="s">
        <v>78</v>
      </c>
      <c r="P3124" t="s">
        <v>738</v>
      </c>
      <c r="Q3124" t="s"/>
      <c r="R3124" t="s">
        <v>80</v>
      </c>
      <c r="S3124" t="s">
        <v>155</v>
      </c>
      <c r="T3124" t="s">
        <v>82</v>
      </c>
      <c r="U3124" t="s"/>
      <c r="V3124" t="s">
        <v>83</v>
      </c>
      <c r="W3124" t="s">
        <v>84</v>
      </c>
      <c r="X3124" t="s"/>
      <c r="Y3124" t="s">
        <v>85</v>
      </c>
      <c r="Z3124">
        <f>HYPERLINK("https://hotelmonitor-cachepage.eclerx.com/savepage/tk_15439117026900878_sr_2152.html","info")</f>
        <v/>
      </c>
      <c r="AA3124" t="n">
        <v>29345</v>
      </c>
      <c r="AB3124" t="s"/>
      <c r="AC3124" t="s"/>
      <c r="AD3124" t="s">
        <v>86</v>
      </c>
      <c r="AE3124" t="s"/>
      <c r="AF3124" t="s"/>
      <c r="AG3124" t="s"/>
      <c r="AH3124" t="s"/>
      <c r="AI3124" t="s"/>
      <c r="AJ3124" t="s"/>
      <c r="AK3124" t="s">
        <v>87</v>
      </c>
      <c r="AL3124" t="s"/>
      <c r="AM3124" t="s"/>
      <c r="AN3124" t="s">
        <v>87</v>
      </c>
      <c r="AO3124" t="s"/>
      <c r="AP3124" t="n">
        <v>100</v>
      </c>
      <c r="AQ3124" t="s">
        <v>88</v>
      </c>
      <c r="AR3124" t="s">
        <v>116</v>
      </c>
      <c r="AS3124" t="s"/>
      <c r="AT3124" t="s">
        <v>90</v>
      </c>
      <c r="AU3124" t="s"/>
      <c r="AV3124" t="s"/>
      <c r="AW3124" t="s"/>
      <c r="AX3124" t="s"/>
      <c r="AY3124" t="n">
        <v>2959614</v>
      </c>
      <c r="AZ3124" t="s">
        <v>739</v>
      </c>
      <c r="BA3124" t="s"/>
      <c r="BB3124" t="n">
        <v>27813</v>
      </c>
      <c r="BC3124" t="n">
        <v>10.027733445168</v>
      </c>
      <c r="BD3124" t="n">
        <v>53.553608173074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92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737</v>
      </c>
      <c r="F3125" t="n">
        <v>280929</v>
      </c>
      <c r="G3125" t="s">
        <v>74</v>
      </c>
      <c r="H3125" t="s">
        <v>75</v>
      </c>
      <c r="I3125" t="s"/>
      <c r="J3125" t="s">
        <v>74</v>
      </c>
      <c r="K3125" t="n">
        <v>144</v>
      </c>
      <c r="L3125" t="s">
        <v>76</v>
      </c>
      <c r="M3125" t="s"/>
      <c r="N3125" t="s">
        <v>77</v>
      </c>
      <c r="O3125" t="s">
        <v>78</v>
      </c>
      <c r="P3125" t="s">
        <v>738</v>
      </c>
      <c r="Q3125" t="s"/>
      <c r="R3125" t="s">
        <v>80</v>
      </c>
      <c r="S3125" t="s">
        <v>354</v>
      </c>
      <c r="T3125" t="s">
        <v>82</v>
      </c>
      <c r="U3125" t="s"/>
      <c r="V3125" t="s">
        <v>83</v>
      </c>
      <c r="W3125" t="s">
        <v>84</v>
      </c>
      <c r="X3125" t="s"/>
      <c r="Y3125" t="s">
        <v>85</v>
      </c>
      <c r="Z3125">
        <f>HYPERLINK("https://hotelmonitor-cachepage.eclerx.com/savepage/tk_15439117026900878_sr_2152.html","info")</f>
        <v/>
      </c>
      <c r="AA3125" t="n">
        <v>29345</v>
      </c>
      <c r="AB3125" t="s"/>
      <c r="AC3125" t="s"/>
      <c r="AD3125" t="s">
        <v>86</v>
      </c>
      <c r="AE3125" t="s"/>
      <c r="AF3125" t="s"/>
      <c r="AG3125" t="s"/>
      <c r="AH3125" t="s"/>
      <c r="AI3125" t="s"/>
      <c r="AJ3125" t="s"/>
      <c r="AK3125" t="s">
        <v>87</v>
      </c>
      <c r="AL3125" t="s"/>
      <c r="AM3125" t="s"/>
      <c r="AN3125" t="s">
        <v>87</v>
      </c>
      <c r="AO3125" t="s"/>
      <c r="AP3125" t="n">
        <v>100</v>
      </c>
      <c r="AQ3125" t="s">
        <v>88</v>
      </c>
      <c r="AR3125" t="s">
        <v>119</v>
      </c>
      <c r="AS3125" t="s"/>
      <c r="AT3125" t="s">
        <v>90</v>
      </c>
      <c r="AU3125" t="s"/>
      <c r="AV3125" t="s"/>
      <c r="AW3125" t="s"/>
      <c r="AX3125" t="s"/>
      <c r="AY3125" t="n">
        <v>2959614</v>
      </c>
      <c r="AZ3125" t="s">
        <v>739</v>
      </c>
      <c r="BA3125" t="s"/>
      <c r="BB3125" t="n">
        <v>27813</v>
      </c>
      <c r="BC3125" t="n">
        <v>10.027733445168</v>
      </c>
      <c r="BD3125" t="n">
        <v>53.553608173074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92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737</v>
      </c>
      <c r="F3126" t="n">
        <v>280929</v>
      </c>
      <c r="G3126" t="s">
        <v>74</v>
      </c>
      <c r="H3126" t="s">
        <v>75</v>
      </c>
      <c r="I3126" t="s"/>
      <c r="J3126" t="s">
        <v>74</v>
      </c>
      <c r="K3126" t="n">
        <v>150</v>
      </c>
      <c r="L3126" t="s">
        <v>76</v>
      </c>
      <c r="M3126" t="s"/>
      <c r="N3126" t="s">
        <v>454</v>
      </c>
      <c r="O3126" t="s">
        <v>78</v>
      </c>
      <c r="P3126" t="s">
        <v>738</v>
      </c>
      <c r="Q3126" t="s"/>
      <c r="R3126" t="s">
        <v>80</v>
      </c>
      <c r="S3126" t="s">
        <v>365</v>
      </c>
      <c r="T3126" t="s">
        <v>82</v>
      </c>
      <c r="U3126" t="s"/>
      <c r="V3126" t="s">
        <v>83</v>
      </c>
      <c r="W3126" t="s">
        <v>84</v>
      </c>
      <c r="X3126" t="s"/>
      <c r="Y3126" t="s">
        <v>85</v>
      </c>
      <c r="Z3126">
        <f>HYPERLINK("https://hotelmonitor-cachepage.eclerx.com/savepage/tk_15439117026900878_sr_2152.html","info")</f>
        <v/>
      </c>
      <c r="AA3126" t="n">
        <v>29345</v>
      </c>
      <c r="AB3126" t="s"/>
      <c r="AC3126" t="s"/>
      <c r="AD3126" t="s">
        <v>86</v>
      </c>
      <c r="AE3126" t="s"/>
      <c r="AF3126" t="s"/>
      <c r="AG3126" t="s"/>
      <c r="AH3126" t="s"/>
      <c r="AI3126" t="s"/>
      <c r="AJ3126" t="s"/>
      <c r="AK3126" t="s">
        <v>87</v>
      </c>
      <c r="AL3126" t="s"/>
      <c r="AM3126" t="s"/>
      <c r="AN3126" t="s">
        <v>87</v>
      </c>
      <c r="AO3126" t="s"/>
      <c r="AP3126" t="n">
        <v>100</v>
      </c>
      <c r="AQ3126" t="s">
        <v>88</v>
      </c>
      <c r="AR3126" t="s">
        <v>113</v>
      </c>
      <c r="AS3126" t="s"/>
      <c r="AT3126" t="s">
        <v>90</v>
      </c>
      <c r="AU3126" t="s"/>
      <c r="AV3126" t="s"/>
      <c r="AW3126" t="s"/>
      <c r="AX3126" t="s"/>
      <c r="AY3126" t="n">
        <v>2959614</v>
      </c>
      <c r="AZ3126" t="s">
        <v>739</v>
      </c>
      <c r="BA3126" t="s"/>
      <c r="BB3126" t="n">
        <v>27813</v>
      </c>
      <c r="BC3126" t="n">
        <v>10.027733445168</v>
      </c>
      <c r="BD3126" t="n">
        <v>53.553608173074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92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737</v>
      </c>
      <c r="F3127" t="n">
        <v>280929</v>
      </c>
      <c r="G3127" t="s">
        <v>74</v>
      </c>
      <c r="H3127" t="s">
        <v>75</v>
      </c>
      <c r="I3127" t="s"/>
      <c r="J3127" t="s">
        <v>74</v>
      </c>
      <c r="K3127" t="n">
        <v>150</v>
      </c>
      <c r="L3127" t="s">
        <v>76</v>
      </c>
      <c r="M3127" t="s"/>
      <c r="N3127" t="s">
        <v>586</v>
      </c>
      <c r="O3127" t="s">
        <v>78</v>
      </c>
      <c r="P3127" t="s">
        <v>738</v>
      </c>
      <c r="Q3127" t="s"/>
      <c r="R3127" t="s">
        <v>80</v>
      </c>
      <c r="S3127" t="s">
        <v>365</v>
      </c>
      <c r="T3127" t="s">
        <v>82</v>
      </c>
      <c r="U3127" t="s"/>
      <c r="V3127" t="s">
        <v>83</v>
      </c>
      <c r="W3127" t="s">
        <v>84</v>
      </c>
      <c r="X3127" t="s"/>
      <c r="Y3127" t="s">
        <v>85</v>
      </c>
      <c r="Z3127">
        <f>HYPERLINK("https://hotelmonitor-cachepage.eclerx.com/savepage/tk_15439117026900878_sr_2152.html","info")</f>
        <v/>
      </c>
      <c r="AA3127" t="n">
        <v>29345</v>
      </c>
      <c r="AB3127" t="s"/>
      <c r="AC3127" t="s"/>
      <c r="AD3127" t="s">
        <v>86</v>
      </c>
      <c r="AE3127" t="s"/>
      <c r="AF3127" t="s"/>
      <c r="AG3127" t="s"/>
      <c r="AH3127" t="s"/>
      <c r="AI3127" t="s"/>
      <c r="AJ3127" t="s"/>
      <c r="AK3127" t="s">
        <v>87</v>
      </c>
      <c r="AL3127" t="s"/>
      <c r="AM3127" t="s"/>
      <c r="AN3127" t="s">
        <v>87</v>
      </c>
      <c r="AO3127" t="s"/>
      <c r="AP3127" t="n">
        <v>100</v>
      </c>
      <c r="AQ3127" t="s">
        <v>88</v>
      </c>
      <c r="AR3127" t="s">
        <v>89</v>
      </c>
      <c r="AS3127" t="s"/>
      <c r="AT3127" t="s">
        <v>90</v>
      </c>
      <c r="AU3127" t="s"/>
      <c r="AV3127" t="s"/>
      <c r="AW3127" t="s"/>
      <c r="AX3127" t="s"/>
      <c r="AY3127" t="n">
        <v>2959614</v>
      </c>
      <c r="AZ3127" t="s">
        <v>739</v>
      </c>
      <c r="BA3127" t="s"/>
      <c r="BB3127" t="n">
        <v>27813</v>
      </c>
      <c r="BC3127" t="n">
        <v>10.027733445168</v>
      </c>
      <c r="BD3127" t="n">
        <v>53.553608173074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92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737</v>
      </c>
      <c r="F3128" t="n">
        <v>280929</v>
      </c>
      <c r="G3128" t="s">
        <v>74</v>
      </c>
      <c r="H3128" t="s">
        <v>75</v>
      </c>
      <c r="I3128" t="s"/>
      <c r="J3128" t="s">
        <v>74</v>
      </c>
      <c r="K3128" t="n">
        <v>156</v>
      </c>
      <c r="L3128" t="s">
        <v>76</v>
      </c>
      <c r="M3128" t="s"/>
      <c r="N3128" t="s">
        <v>753</v>
      </c>
      <c r="O3128" t="s">
        <v>78</v>
      </c>
      <c r="P3128" t="s">
        <v>738</v>
      </c>
      <c r="Q3128" t="s"/>
      <c r="R3128" t="s">
        <v>80</v>
      </c>
      <c r="S3128" t="s">
        <v>457</v>
      </c>
      <c r="T3128" t="s">
        <v>82</v>
      </c>
      <c r="U3128" t="s"/>
      <c r="V3128" t="s">
        <v>83</v>
      </c>
      <c r="W3128" t="s">
        <v>94</v>
      </c>
      <c r="X3128" t="s"/>
      <c r="Y3128" t="s">
        <v>85</v>
      </c>
      <c r="Z3128">
        <f>HYPERLINK("https://hotelmonitor-cachepage.eclerx.com/savepage/tk_15439117026900878_sr_2152.html","info")</f>
        <v/>
      </c>
      <c r="AA3128" t="n">
        <v>29345</v>
      </c>
      <c r="AB3128" t="s"/>
      <c r="AC3128" t="s"/>
      <c r="AD3128" t="s">
        <v>86</v>
      </c>
      <c r="AE3128" t="s"/>
      <c r="AF3128" t="s"/>
      <c r="AG3128" t="s"/>
      <c r="AH3128" t="s"/>
      <c r="AI3128" t="s"/>
      <c r="AJ3128" t="s"/>
      <c r="AK3128" t="s">
        <v>87</v>
      </c>
      <c r="AL3128" t="s"/>
      <c r="AM3128" t="s"/>
      <c r="AN3128" t="s">
        <v>87</v>
      </c>
      <c r="AO3128" t="s"/>
      <c r="AP3128" t="n">
        <v>100</v>
      </c>
      <c r="AQ3128" t="s">
        <v>88</v>
      </c>
      <c r="AR3128" t="s">
        <v>156</v>
      </c>
      <c r="AS3128" t="s"/>
      <c r="AT3128" t="s">
        <v>90</v>
      </c>
      <c r="AU3128" t="s"/>
      <c r="AV3128" t="s"/>
      <c r="AW3128" t="s"/>
      <c r="AX3128" t="s"/>
      <c r="AY3128" t="n">
        <v>2959614</v>
      </c>
      <c r="AZ3128" t="s">
        <v>739</v>
      </c>
      <c r="BA3128" t="s"/>
      <c r="BB3128" t="n">
        <v>27813</v>
      </c>
      <c r="BC3128" t="n">
        <v>10.027733445168</v>
      </c>
      <c r="BD3128" t="n">
        <v>53.553608173074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92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737</v>
      </c>
      <c r="F3129" t="n">
        <v>280929</v>
      </c>
      <c r="G3129" t="s">
        <v>74</v>
      </c>
      <c r="H3129" t="s">
        <v>75</v>
      </c>
      <c r="I3129" t="s"/>
      <c r="J3129" t="s">
        <v>74</v>
      </c>
      <c r="K3129" t="n">
        <v>158</v>
      </c>
      <c r="L3129" t="s">
        <v>76</v>
      </c>
      <c r="M3129" t="s"/>
      <c r="N3129" t="s">
        <v>195</v>
      </c>
      <c r="O3129" t="s">
        <v>78</v>
      </c>
      <c r="P3129" t="s">
        <v>738</v>
      </c>
      <c r="Q3129" t="s"/>
      <c r="R3129" t="s">
        <v>80</v>
      </c>
      <c r="S3129" t="s">
        <v>459</v>
      </c>
      <c r="T3129" t="s">
        <v>82</v>
      </c>
      <c r="U3129" t="s"/>
      <c r="V3129" t="s">
        <v>83</v>
      </c>
      <c r="W3129" t="s">
        <v>84</v>
      </c>
      <c r="X3129" t="s"/>
      <c r="Y3129" t="s">
        <v>85</v>
      </c>
      <c r="Z3129">
        <f>HYPERLINK("https://hotelmonitor-cachepage.eclerx.com/savepage/tk_15439117026900878_sr_2152.html","info")</f>
        <v/>
      </c>
      <c r="AA3129" t="n">
        <v>29345</v>
      </c>
      <c r="AB3129" t="s"/>
      <c r="AC3129" t="s"/>
      <c r="AD3129" t="s">
        <v>86</v>
      </c>
      <c r="AE3129" t="s"/>
      <c r="AF3129" t="s"/>
      <c r="AG3129" t="s"/>
      <c r="AH3129" t="s"/>
      <c r="AI3129" t="s"/>
      <c r="AJ3129" t="s"/>
      <c r="AK3129" t="s">
        <v>87</v>
      </c>
      <c r="AL3129" t="s"/>
      <c r="AM3129" t="s"/>
      <c r="AN3129" t="s">
        <v>87</v>
      </c>
      <c r="AO3129" t="s"/>
      <c r="AP3129" t="n">
        <v>100</v>
      </c>
      <c r="AQ3129" t="s">
        <v>88</v>
      </c>
      <c r="AR3129" t="s">
        <v>126</v>
      </c>
      <c r="AS3129" t="s"/>
      <c r="AT3129" t="s">
        <v>90</v>
      </c>
      <c r="AU3129" t="s"/>
      <c r="AV3129" t="s"/>
      <c r="AW3129" t="s"/>
      <c r="AX3129" t="s"/>
      <c r="AY3129" t="n">
        <v>2959614</v>
      </c>
      <c r="AZ3129" t="s">
        <v>739</v>
      </c>
      <c r="BA3129" t="s"/>
      <c r="BB3129" t="n">
        <v>27813</v>
      </c>
      <c r="BC3129" t="n">
        <v>10.027733445168</v>
      </c>
      <c r="BD3129" t="n">
        <v>53.553608173074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92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737</v>
      </c>
      <c r="F3130" t="n">
        <v>280929</v>
      </c>
      <c r="G3130" t="s">
        <v>74</v>
      </c>
      <c r="H3130" t="s">
        <v>75</v>
      </c>
      <c r="I3130" t="s"/>
      <c r="J3130" t="s">
        <v>74</v>
      </c>
      <c r="K3130" t="n">
        <v>175</v>
      </c>
      <c r="L3130" t="s">
        <v>76</v>
      </c>
      <c r="M3130" t="s"/>
      <c r="N3130" t="s">
        <v>559</v>
      </c>
      <c r="O3130" t="s">
        <v>78</v>
      </c>
      <c r="P3130" t="s">
        <v>738</v>
      </c>
      <c r="Q3130" t="s"/>
      <c r="R3130" t="s">
        <v>80</v>
      </c>
      <c r="S3130" t="s">
        <v>489</v>
      </c>
      <c r="T3130" t="s">
        <v>82</v>
      </c>
      <c r="U3130" t="s"/>
      <c r="V3130" t="s">
        <v>83</v>
      </c>
      <c r="W3130" t="s">
        <v>94</v>
      </c>
      <c r="X3130" t="s"/>
      <c r="Y3130" t="s">
        <v>85</v>
      </c>
      <c r="Z3130">
        <f>HYPERLINK("https://hotelmonitor-cachepage.eclerx.com/savepage/tk_15439117026900878_sr_2152.html","info")</f>
        <v/>
      </c>
      <c r="AA3130" t="n">
        <v>29345</v>
      </c>
      <c r="AB3130" t="s"/>
      <c r="AC3130" t="s"/>
      <c r="AD3130" t="s">
        <v>86</v>
      </c>
      <c r="AE3130" t="s"/>
      <c r="AF3130" t="s"/>
      <c r="AG3130" t="s"/>
      <c r="AH3130" t="s"/>
      <c r="AI3130" t="s"/>
      <c r="AJ3130" t="s"/>
      <c r="AK3130" t="s">
        <v>87</v>
      </c>
      <c r="AL3130" t="s"/>
      <c r="AM3130" t="s"/>
      <c r="AN3130" t="s">
        <v>87</v>
      </c>
      <c r="AO3130" t="s"/>
      <c r="AP3130" t="n">
        <v>100</v>
      </c>
      <c r="AQ3130" t="s">
        <v>88</v>
      </c>
      <c r="AR3130" t="s">
        <v>156</v>
      </c>
      <c r="AS3130" t="s"/>
      <c r="AT3130" t="s">
        <v>90</v>
      </c>
      <c r="AU3130" t="s"/>
      <c r="AV3130" t="s"/>
      <c r="AW3130" t="s"/>
      <c r="AX3130" t="s"/>
      <c r="AY3130" t="n">
        <v>2959614</v>
      </c>
      <c r="AZ3130" t="s">
        <v>739</v>
      </c>
      <c r="BA3130" t="s"/>
      <c r="BB3130" t="n">
        <v>27813</v>
      </c>
      <c r="BC3130" t="n">
        <v>10.027733445168</v>
      </c>
      <c r="BD3130" t="n">
        <v>53.553608173074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92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737</v>
      </c>
      <c r="F3131" t="n">
        <v>280929</v>
      </c>
      <c r="G3131" t="s">
        <v>74</v>
      </c>
      <c r="H3131" t="s">
        <v>75</v>
      </c>
      <c r="I3131" t="s"/>
      <c r="J3131" t="s">
        <v>74</v>
      </c>
      <c r="K3131" t="n">
        <v>206</v>
      </c>
      <c r="L3131" t="s">
        <v>76</v>
      </c>
      <c r="M3131" t="s"/>
      <c r="N3131" t="s">
        <v>753</v>
      </c>
      <c r="O3131" t="s">
        <v>78</v>
      </c>
      <c r="P3131" t="s">
        <v>738</v>
      </c>
      <c r="Q3131" t="s"/>
      <c r="R3131" t="s">
        <v>80</v>
      </c>
      <c r="S3131" t="s">
        <v>194</v>
      </c>
      <c r="T3131" t="s">
        <v>82</v>
      </c>
      <c r="U3131" t="s"/>
      <c r="V3131" t="s">
        <v>83</v>
      </c>
      <c r="W3131" t="s">
        <v>84</v>
      </c>
      <c r="X3131" t="s"/>
      <c r="Y3131" t="s">
        <v>85</v>
      </c>
      <c r="Z3131">
        <f>HYPERLINK("https://hotelmonitor-cachepage.eclerx.com/savepage/tk_15439117026900878_sr_2152.html","info")</f>
        <v/>
      </c>
      <c r="AA3131" t="n">
        <v>29345</v>
      </c>
      <c r="AB3131" t="s"/>
      <c r="AC3131" t="s"/>
      <c r="AD3131" t="s">
        <v>86</v>
      </c>
      <c r="AE3131" t="s"/>
      <c r="AF3131" t="s"/>
      <c r="AG3131" t="s"/>
      <c r="AH3131" t="s"/>
      <c r="AI3131" t="s"/>
      <c r="AJ3131" t="s"/>
      <c r="AK3131" t="s">
        <v>87</v>
      </c>
      <c r="AL3131" t="s"/>
      <c r="AM3131" t="s"/>
      <c r="AN3131" t="s">
        <v>87</v>
      </c>
      <c r="AO3131" t="s"/>
      <c r="AP3131" t="n">
        <v>100</v>
      </c>
      <c r="AQ3131" t="s">
        <v>88</v>
      </c>
      <c r="AR3131" t="s">
        <v>156</v>
      </c>
      <c r="AS3131" t="s"/>
      <c r="AT3131" t="s">
        <v>90</v>
      </c>
      <c r="AU3131" t="s"/>
      <c r="AV3131" t="s"/>
      <c r="AW3131" t="s"/>
      <c r="AX3131" t="s"/>
      <c r="AY3131" t="n">
        <v>2959614</v>
      </c>
      <c r="AZ3131" t="s">
        <v>739</v>
      </c>
      <c r="BA3131" t="s"/>
      <c r="BB3131" t="n">
        <v>27813</v>
      </c>
      <c r="BC3131" t="n">
        <v>10.027733445168</v>
      </c>
      <c r="BD3131" t="n">
        <v>53.553608173074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92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737</v>
      </c>
      <c r="F3132" t="n">
        <v>280929</v>
      </c>
      <c r="G3132" t="s">
        <v>74</v>
      </c>
      <c r="H3132" t="s">
        <v>75</v>
      </c>
      <c r="I3132" t="s"/>
      <c r="J3132" t="s">
        <v>74</v>
      </c>
      <c r="K3132" t="n">
        <v>213</v>
      </c>
      <c r="L3132" t="s">
        <v>76</v>
      </c>
      <c r="M3132" t="s"/>
      <c r="N3132" t="s">
        <v>756</v>
      </c>
      <c r="O3132" t="s">
        <v>78</v>
      </c>
      <c r="P3132" t="s">
        <v>738</v>
      </c>
      <c r="Q3132" t="s"/>
      <c r="R3132" t="s">
        <v>80</v>
      </c>
      <c r="S3132" t="s">
        <v>199</v>
      </c>
      <c r="T3132" t="s">
        <v>82</v>
      </c>
      <c r="U3132" t="s"/>
      <c r="V3132" t="s">
        <v>83</v>
      </c>
      <c r="W3132" t="s">
        <v>94</v>
      </c>
      <c r="X3132" t="s"/>
      <c r="Y3132" t="s">
        <v>85</v>
      </c>
      <c r="Z3132">
        <f>HYPERLINK("https://hotelmonitor-cachepage.eclerx.com/savepage/tk_15439117026900878_sr_2152.html","info")</f>
        <v/>
      </c>
      <c r="AA3132" t="n">
        <v>29345</v>
      </c>
      <c r="AB3132" t="s"/>
      <c r="AC3132" t="s"/>
      <c r="AD3132" t="s">
        <v>86</v>
      </c>
      <c r="AE3132" t="s"/>
      <c r="AF3132" t="s"/>
      <c r="AG3132" t="s"/>
      <c r="AH3132" t="s"/>
      <c r="AI3132" t="s"/>
      <c r="AJ3132" t="s"/>
      <c r="AK3132" t="s">
        <v>87</v>
      </c>
      <c r="AL3132" t="s"/>
      <c r="AM3132" t="s"/>
      <c r="AN3132" t="s">
        <v>87</v>
      </c>
      <c r="AO3132" t="s"/>
      <c r="AP3132" t="n">
        <v>100</v>
      </c>
      <c r="AQ3132" t="s">
        <v>88</v>
      </c>
      <c r="AR3132" t="s">
        <v>156</v>
      </c>
      <c r="AS3132" t="s"/>
      <c r="AT3132" t="s">
        <v>90</v>
      </c>
      <c r="AU3132" t="s"/>
      <c r="AV3132" t="s"/>
      <c r="AW3132" t="s"/>
      <c r="AX3132" t="s"/>
      <c r="AY3132" t="n">
        <v>2959614</v>
      </c>
      <c r="AZ3132" t="s">
        <v>739</v>
      </c>
      <c r="BA3132" t="s"/>
      <c r="BB3132" t="n">
        <v>27813</v>
      </c>
      <c r="BC3132" t="n">
        <v>10.027733445168</v>
      </c>
      <c r="BD3132" t="n">
        <v>53.553608173074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92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737</v>
      </c>
      <c r="F3133" t="n">
        <v>280929</v>
      </c>
      <c r="G3133" t="s">
        <v>74</v>
      </c>
      <c r="H3133" t="s">
        <v>75</v>
      </c>
      <c r="I3133" t="s"/>
      <c r="J3133" t="s">
        <v>74</v>
      </c>
      <c r="K3133" t="n">
        <v>225</v>
      </c>
      <c r="L3133" t="s">
        <v>76</v>
      </c>
      <c r="M3133" t="s"/>
      <c r="N3133" t="s">
        <v>559</v>
      </c>
      <c r="O3133" t="s">
        <v>78</v>
      </c>
      <c r="P3133" t="s">
        <v>738</v>
      </c>
      <c r="Q3133" t="s"/>
      <c r="R3133" t="s">
        <v>80</v>
      </c>
      <c r="S3133" t="s">
        <v>330</v>
      </c>
      <c r="T3133" t="s">
        <v>82</v>
      </c>
      <c r="U3133" t="s"/>
      <c r="V3133" t="s">
        <v>83</v>
      </c>
      <c r="W3133" t="s">
        <v>84</v>
      </c>
      <c r="X3133" t="s"/>
      <c r="Y3133" t="s">
        <v>85</v>
      </c>
      <c r="Z3133">
        <f>HYPERLINK("https://hotelmonitor-cachepage.eclerx.com/savepage/tk_15439117026900878_sr_2152.html","info")</f>
        <v/>
      </c>
      <c r="AA3133" t="n">
        <v>29345</v>
      </c>
      <c r="AB3133" t="s"/>
      <c r="AC3133" t="s"/>
      <c r="AD3133" t="s">
        <v>86</v>
      </c>
      <c r="AE3133" t="s"/>
      <c r="AF3133" t="s"/>
      <c r="AG3133" t="s"/>
      <c r="AH3133" t="s"/>
      <c r="AI3133" t="s"/>
      <c r="AJ3133" t="s"/>
      <c r="AK3133" t="s">
        <v>87</v>
      </c>
      <c r="AL3133" t="s"/>
      <c r="AM3133" t="s"/>
      <c r="AN3133" t="s">
        <v>87</v>
      </c>
      <c r="AO3133" t="s"/>
      <c r="AP3133" t="n">
        <v>100</v>
      </c>
      <c r="AQ3133" t="s">
        <v>88</v>
      </c>
      <c r="AR3133" t="s">
        <v>156</v>
      </c>
      <c r="AS3133" t="s"/>
      <c r="AT3133" t="s">
        <v>90</v>
      </c>
      <c r="AU3133" t="s"/>
      <c r="AV3133" t="s"/>
      <c r="AW3133" t="s"/>
      <c r="AX3133" t="s"/>
      <c r="AY3133" t="n">
        <v>2959614</v>
      </c>
      <c r="AZ3133" t="s">
        <v>739</v>
      </c>
      <c r="BA3133" t="s"/>
      <c r="BB3133" t="n">
        <v>27813</v>
      </c>
      <c r="BC3133" t="n">
        <v>10.027733445168</v>
      </c>
      <c r="BD3133" t="n">
        <v>53.553608173074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92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737</v>
      </c>
      <c r="F3134" t="n">
        <v>280929</v>
      </c>
      <c r="G3134" t="s">
        <v>74</v>
      </c>
      <c r="H3134" t="s">
        <v>75</v>
      </c>
      <c r="I3134" t="s"/>
      <c r="J3134" t="s">
        <v>74</v>
      </c>
      <c r="K3134" t="n">
        <v>248</v>
      </c>
      <c r="L3134" t="s">
        <v>76</v>
      </c>
      <c r="M3134" t="s"/>
      <c r="N3134" t="s">
        <v>754</v>
      </c>
      <c r="O3134" t="s">
        <v>78</v>
      </c>
      <c r="P3134" t="s">
        <v>738</v>
      </c>
      <c r="Q3134" t="s"/>
      <c r="R3134" t="s">
        <v>80</v>
      </c>
      <c r="S3134" t="s">
        <v>438</v>
      </c>
      <c r="T3134" t="s">
        <v>82</v>
      </c>
      <c r="U3134" t="s"/>
      <c r="V3134" t="s">
        <v>83</v>
      </c>
      <c r="W3134" t="s">
        <v>84</v>
      </c>
      <c r="X3134" t="s"/>
      <c r="Y3134" t="s">
        <v>85</v>
      </c>
      <c r="Z3134">
        <f>HYPERLINK("https://hotelmonitor-cachepage.eclerx.com/savepage/tk_15439117026900878_sr_2152.html","info")</f>
        <v/>
      </c>
      <c r="AA3134" t="n">
        <v>29345</v>
      </c>
      <c r="AB3134" t="s"/>
      <c r="AC3134" t="s"/>
      <c r="AD3134" t="s">
        <v>86</v>
      </c>
      <c r="AE3134" t="s"/>
      <c r="AF3134" t="s"/>
      <c r="AG3134" t="s"/>
      <c r="AH3134" t="s"/>
      <c r="AI3134" t="s"/>
      <c r="AJ3134" t="s"/>
      <c r="AK3134" t="s">
        <v>87</v>
      </c>
      <c r="AL3134" t="s"/>
      <c r="AM3134" t="s"/>
      <c r="AN3134" t="s">
        <v>87</v>
      </c>
      <c r="AO3134" t="s"/>
      <c r="AP3134" t="n">
        <v>100</v>
      </c>
      <c r="AQ3134" t="s">
        <v>88</v>
      </c>
      <c r="AR3134" t="s">
        <v>156</v>
      </c>
      <c r="AS3134" t="s"/>
      <c r="AT3134" t="s">
        <v>90</v>
      </c>
      <c r="AU3134" t="s"/>
      <c r="AV3134" t="s"/>
      <c r="AW3134" t="s"/>
      <c r="AX3134" t="s"/>
      <c r="AY3134" t="n">
        <v>2959614</v>
      </c>
      <c r="AZ3134" t="s">
        <v>739</v>
      </c>
      <c r="BA3134" t="s"/>
      <c r="BB3134" t="n">
        <v>27813</v>
      </c>
      <c r="BC3134" t="n">
        <v>10.027733445168</v>
      </c>
      <c r="BD3134" t="n">
        <v>53.553608173074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92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737</v>
      </c>
      <c r="F3135" t="n">
        <v>280929</v>
      </c>
      <c r="G3135" t="s">
        <v>74</v>
      </c>
      <c r="H3135" t="s">
        <v>75</v>
      </c>
      <c r="I3135" t="s"/>
      <c r="J3135" t="s">
        <v>74</v>
      </c>
      <c r="K3135" t="n">
        <v>263</v>
      </c>
      <c r="L3135" t="s">
        <v>76</v>
      </c>
      <c r="M3135" t="s"/>
      <c r="N3135" t="s">
        <v>756</v>
      </c>
      <c r="O3135" t="s">
        <v>78</v>
      </c>
      <c r="P3135" t="s">
        <v>738</v>
      </c>
      <c r="Q3135" t="s"/>
      <c r="R3135" t="s">
        <v>80</v>
      </c>
      <c r="S3135" t="s">
        <v>1116</v>
      </c>
      <c r="T3135" t="s">
        <v>82</v>
      </c>
      <c r="U3135" t="s"/>
      <c r="V3135" t="s">
        <v>83</v>
      </c>
      <c r="W3135" t="s">
        <v>84</v>
      </c>
      <c r="X3135" t="s"/>
      <c r="Y3135" t="s">
        <v>85</v>
      </c>
      <c r="Z3135">
        <f>HYPERLINK("https://hotelmonitor-cachepage.eclerx.com/savepage/tk_15439117026900878_sr_2152.html","info")</f>
        <v/>
      </c>
      <c r="AA3135" t="n">
        <v>29345</v>
      </c>
      <c r="AB3135" t="s"/>
      <c r="AC3135" t="s"/>
      <c r="AD3135" t="s">
        <v>86</v>
      </c>
      <c r="AE3135" t="s"/>
      <c r="AF3135" t="s"/>
      <c r="AG3135" t="s"/>
      <c r="AH3135" t="s"/>
      <c r="AI3135" t="s"/>
      <c r="AJ3135" t="s"/>
      <c r="AK3135" t="s">
        <v>87</v>
      </c>
      <c r="AL3135" t="s"/>
      <c r="AM3135" t="s"/>
      <c r="AN3135" t="s">
        <v>87</v>
      </c>
      <c r="AO3135" t="s"/>
      <c r="AP3135" t="n">
        <v>100</v>
      </c>
      <c r="AQ3135" t="s">
        <v>88</v>
      </c>
      <c r="AR3135" t="s">
        <v>156</v>
      </c>
      <c r="AS3135" t="s"/>
      <c r="AT3135" t="s">
        <v>90</v>
      </c>
      <c r="AU3135" t="s"/>
      <c r="AV3135" t="s"/>
      <c r="AW3135" t="s"/>
      <c r="AX3135" t="s"/>
      <c r="AY3135" t="n">
        <v>2959614</v>
      </c>
      <c r="AZ3135" t="s">
        <v>739</v>
      </c>
      <c r="BA3135" t="s"/>
      <c r="BB3135" t="n">
        <v>27813</v>
      </c>
      <c r="BC3135" t="n">
        <v>10.027733445168</v>
      </c>
      <c r="BD3135" t="n">
        <v>53.553608173074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92</v>
      </c>
    </row>
    <row r="3136" spans="1:70">
      <c r="A3136" t="s">
        <v>97</v>
      </c>
      <c r="B3136" t="s">
        <v>71</v>
      </c>
      <c r="C3136" t="s">
        <v>98</v>
      </c>
      <c r="D3136" t="n">
        <v>2</v>
      </c>
      <c r="E3136" t="s">
        <v>673</v>
      </c>
      <c r="F3136" t="n">
        <v>132855</v>
      </c>
      <c r="G3136" t="s">
        <v>74</v>
      </c>
      <c r="H3136" t="s">
        <v>75</v>
      </c>
      <c r="I3136" t="s"/>
      <c r="J3136" t="s">
        <v>74</v>
      </c>
      <c r="K3136" t="n">
        <v>73</v>
      </c>
      <c r="L3136" t="s">
        <v>76</v>
      </c>
      <c r="M3136" t="s"/>
      <c r="N3136" t="s">
        <v>77</v>
      </c>
      <c r="O3136" t="s">
        <v>78</v>
      </c>
      <c r="P3136" t="s">
        <v>673</v>
      </c>
      <c r="Q3136" t="s"/>
      <c r="R3136" t="s">
        <v>80</v>
      </c>
      <c r="S3136" t="s">
        <v>136</v>
      </c>
      <c r="T3136" t="s">
        <v>82</v>
      </c>
      <c r="U3136" t="s"/>
      <c r="V3136" t="s">
        <v>83</v>
      </c>
      <c r="W3136" t="s">
        <v>94</v>
      </c>
      <c r="X3136" t="s"/>
      <c r="Y3136" t="s">
        <v>85</v>
      </c>
      <c r="Z3136">
        <f>HYPERLINK("https://hotelmonitor-cachepage.eclerx.com/savepage/tk_15439016164267764_sr_2151.html","info")</f>
        <v/>
      </c>
      <c r="AA3136" t="n">
        <v>47092</v>
      </c>
      <c r="AB3136" t="s"/>
      <c r="AC3136" t="s"/>
      <c r="AD3136" t="s">
        <v>86</v>
      </c>
      <c r="AE3136" t="s"/>
      <c r="AF3136" t="s"/>
      <c r="AG3136" t="s"/>
      <c r="AH3136" t="s"/>
      <c r="AI3136" t="s"/>
      <c r="AJ3136" t="s"/>
      <c r="AK3136" t="s">
        <v>87</v>
      </c>
      <c r="AL3136" t="s"/>
      <c r="AM3136" t="s"/>
      <c r="AN3136" t="s">
        <v>87</v>
      </c>
      <c r="AO3136" t="s"/>
      <c r="AP3136" t="n">
        <v>63</v>
      </c>
      <c r="AQ3136" t="s">
        <v>88</v>
      </c>
      <c r="AR3136" t="s">
        <v>121</v>
      </c>
      <c r="AS3136" t="s"/>
      <c r="AT3136" t="s">
        <v>90</v>
      </c>
      <c r="AU3136" t="s"/>
      <c r="AV3136" t="s"/>
      <c r="AW3136" t="s"/>
      <c r="AX3136" t="s"/>
      <c r="AY3136" t="n">
        <v>2311941</v>
      </c>
      <c r="AZ3136" t="s">
        <v>674</v>
      </c>
      <c r="BA3136" t="s"/>
      <c r="BB3136" t="n">
        <v>28213</v>
      </c>
      <c r="BC3136" t="n">
        <v>9.921445</v>
      </c>
      <c r="BD3136" t="n">
        <v>53.564092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92</v>
      </c>
    </row>
    <row r="3137" spans="1:70">
      <c r="A3137" t="s">
        <v>97</v>
      </c>
      <c r="B3137" t="s">
        <v>71</v>
      </c>
      <c r="C3137" t="s">
        <v>98</v>
      </c>
      <c r="D3137" t="n">
        <v>2</v>
      </c>
      <c r="E3137" t="s">
        <v>673</v>
      </c>
      <c r="F3137" t="n">
        <v>132855</v>
      </c>
      <c r="G3137" t="s">
        <v>74</v>
      </c>
      <c r="H3137" t="s">
        <v>75</v>
      </c>
      <c r="I3137" t="s"/>
      <c r="J3137" t="s">
        <v>74</v>
      </c>
      <c r="K3137" t="n">
        <v>78</v>
      </c>
      <c r="L3137" t="s">
        <v>76</v>
      </c>
      <c r="M3137" t="s"/>
      <c r="N3137" t="s">
        <v>77</v>
      </c>
      <c r="O3137" t="s">
        <v>78</v>
      </c>
      <c r="P3137" t="s">
        <v>673</v>
      </c>
      <c r="Q3137" t="s"/>
      <c r="R3137" t="s">
        <v>80</v>
      </c>
      <c r="S3137" t="s">
        <v>307</v>
      </c>
      <c r="T3137" t="s">
        <v>82</v>
      </c>
      <c r="U3137" t="s"/>
      <c r="V3137" t="s">
        <v>83</v>
      </c>
      <c r="W3137" t="s">
        <v>94</v>
      </c>
      <c r="X3137" t="s"/>
      <c r="Y3137" t="s">
        <v>85</v>
      </c>
      <c r="Z3137">
        <f>HYPERLINK("https://hotelmonitor-cachepage.eclerx.com/savepage/tk_15439016164267764_sr_2151.html","info")</f>
        <v/>
      </c>
      <c r="AA3137" t="n">
        <v>47092</v>
      </c>
      <c r="AB3137" t="s"/>
      <c r="AC3137" t="s"/>
      <c r="AD3137" t="s">
        <v>86</v>
      </c>
      <c r="AE3137" t="s"/>
      <c r="AF3137" t="s"/>
      <c r="AG3137" t="s"/>
      <c r="AH3137" t="s"/>
      <c r="AI3137" t="s"/>
      <c r="AJ3137" t="s"/>
      <c r="AK3137" t="s">
        <v>87</v>
      </c>
      <c r="AL3137" t="s"/>
      <c r="AM3137" t="s"/>
      <c r="AN3137" t="s">
        <v>87</v>
      </c>
      <c r="AO3137" t="s"/>
      <c r="AP3137" t="n">
        <v>63</v>
      </c>
      <c r="AQ3137" t="s">
        <v>88</v>
      </c>
      <c r="AR3137" t="s">
        <v>126</v>
      </c>
      <c r="AS3137" t="s"/>
      <c r="AT3137" t="s">
        <v>90</v>
      </c>
      <c r="AU3137" t="s"/>
      <c r="AV3137" t="s"/>
      <c r="AW3137" t="s"/>
      <c r="AX3137" t="s"/>
      <c r="AY3137" t="n">
        <v>2311941</v>
      </c>
      <c r="AZ3137" t="s">
        <v>674</v>
      </c>
      <c r="BA3137" t="s"/>
      <c r="BB3137" t="n">
        <v>28213</v>
      </c>
      <c r="BC3137" t="n">
        <v>9.921445</v>
      </c>
      <c r="BD3137" t="n">
        <v>53.564092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92</v>
      </c>
    </row>
    <row r="3138" spans="1:70">
      <c r="A3138" t="s">
        <v>97</v>
      </c>
      <c r="B3138" t="s">
        <v>71</v>
      </c>
      <c r="C3138" t="s">
        <v>98</v>
      </c>
      <c r="D3138" t="n">
        <v>2</v>
      </c>
      <c r="E3138" t="s">
        <v>673</v>
      </c>
      <c r="F3138" t="n">
        <v>132855</v>
      </c>
      <c r="G3138" t="s">
        <v>74</v>
      </c>
      <c r="H3138" t="s">
        <v>75</v>
      </c>
      <c r="I3138" t="s"/>
      <c r="J3138" t="s">
        <v>74</v>
      </c>
      <c r="K3138" t="n">
        <v>87</v>
      </c>
      <c r="L3138" t="s">
        <v>76</v>
      </c>
      <c r="M3138" t="s"/>
      <c r="N3138" t="s">
        <v>370</v>
      </c>
      <c r="O3138" t="s">
        <v>78</v>
      </c>
      <c r="P3138" t="s">
        <v>673</v>
      </c>
      <c r="Q3138" t="s"/>
      <c r="R3138" t="s">
        <v>80</v>
      </c>
      <c r="S3138" t="s">
        <v>146</v>
      </c>
      <c r="T3138" t="s">
        <v>82</v>
      </c>
      <c r="U3138" t="s"/>
      <c r="V3138" t="s">
        <v>83</v>
      </c>
      <c r="W3138" t="s">
        <v>94</v>
      </c>
      <c r="X3138" t="s"/>
      <c r="Y3138" t="s">
        <v>85</v>
      </c>
      <c r="Z3138">
        <f>HYPERLINK("https://hotelmonitor-cachepage.eclerx.com/savepage/tk_15439016164267764_sr_2151.html","info")</f>
        <v/>
      </c>
      <c r="AA3138" t="n">
        <v>47092</v>
      </c>
      <c r="AB3138" t="s"/>
      <c r="AC3138" t="s"/>
      <c r="AD3138" t="s">
        <v>86</v>
      </c>
      <c r="AE3138" t="s"/>
      <c r="AF3138" t="s"/>
      <c r="AG3138" t="s"/>
      <c r="AH3138" t="s"/>
      <c r="AI3138" t="s"/>
      <c r="AJ3138" t="s"/>
      <c r="AK3138" t="s">
        <v>87</v>
      </c>
      <c r="AL3138" t="s"/>
      <c r="AM3138" t="s"/>
      <c r="AN3138" t="s">
        <v>87</v>
      </c>
      <c r="AO3138" t="s"/>
      <c r="AP3138" t="n">
        <v>63</v>
      </c>
      <c r="AQ3138" t="s">
        <v>88</v>
      </c>
      <c r="AR3138" t="s">
        <v>110</v>
      </c>
      <c r="AS3138" t="s"/>
      <c r="AT3138" t="s">
        <v>90</v>
      </c>
      <c r="AU3138" t="s"/>
      <c r="AV3138" t="s"/>
      <c r="AW3138" t="s"/>
      <c r="AX3138" t="s"/>
      <c r="AY3138" t="n">
        <v>2311941</v>
      </c>
      <c r="AZ3138" t="s">
        <v>674</v>
      </c>
      <c r="BA3138" t="s"/>
      <c r="BB3138" t="n">
        <v>28213</v>
      </c>
      <c r="BC3138" t="n">
        <v>9.921445</v>
      </c>
      <c r="BD3138" t="n">
        <v>53.564092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92</v>
      </c>
    </row>
    <row r="3139" spans="1:70">
      <c r="A3139" t="s">
        <v>97</v>
      </c>
      <c r="B3139" t="s">
        <v>71</v>
      </c>
      <c r="C3139" t="s">
        <v>98</v>
      </c>
      <c r="D3139" t="n">
        <v>2</v>
      </c>
      <c r="E3139" t="s">
        <v>673</v>
      </c>
      <c r="F3139" t="n">
        <v>132855</v>
      </c>
      <c r="G3139" t="s">
        <v>74</v>
      </c>
      <c r="H3139" t="s">
        <v>75</v>
      </c>
      <c r="I3139" t="s"/>
      <c r="J3139" t="s">
        <v>74</v>
      </c>
      <c r="K3139" t="n">
        <v>88</v>
      </c>
      <c r="L3139" t="s">
        <v>76</v>
      </c>
      <c r="M3139" t="s"/>
      <c r="N3139" t="s">
        <v>370</v>
      </c>
      <c r="O3139" t="s">
        <v>78</v>
      </c>
      <c r="P3139" t="s">
        <v>673</v>
      </c>
      <c r="Q3139" t="s"/>
      <c r="R3139" t="s">
        <v>80</v>
      </c>
      <c r="S3139" t="s">
        <v>147</v>
      </c>
      <c r="T3139" t="s">
        <v>82</v>
      </c>
      <c r="U3139" t="s"/>
      <c r="V3139" t="s">
        <v>83</v>
      </c>
      <c r="W3139" t="s">
        <v>94</v>
      </c>
      <c r="X3139" t="s"/>
      <c r="Y3139" t="s">
        <v>85</v>
      </c>
      <c r="Z3139">
        <f>HYPERLINK("https://hotelmonitor-cachepage.eclerx.com/savepage/tk_15439016164267764_sr_2151.html","info")</f>
        <v/>
      </c>
      <c r="AA3139" t="n">
        <v>47092</v>
      </c>
      <c r="AB3139" t="s"/>
      <c r="AC3139" t="s"/>
      <c r="AD3139" t="s">
        <v>86</v>
      </c>
      <c r="AE3139" t="s"/>
      <c r="AF3139" t="s"/>
      <c r="AG3139" t="s"/>
      <c r="AH3139" t="s"/>
      <c r="AI3139" t="s"/>
      <c r="AJ3139" t="s"/>
      <c r="AK3139" t="s">
        <v>87</v>
      </c>
      <c r="AL3139" t="s"/>
      <c r="AM3139" t="s"/>
      <c r="AN3139" t="s">
        <v>87</v>
      </c>
      <c r="AO3139" t="s"/>
      <c r="AP3139" t="n">
        <v>63</v>
      </c>
      <c r="AQ3139" t="s">
        <v>88</v>
      </c>
      <c r="AR3139" t="s">
        <v>116</v>
      </c>
      <c r="AS3139" t="s"/>
      <c r="AT3139" t="s">
        <v>90</v>
      </c>
      <c r="AU3139" t="s"/>
      <c r="AV3139" t="s"/>
      <c r="AW3139" t="s"/>
      <c r="AX3139" t="s"/>
      <c r="AY3139" t="n">
        <v>2311941</v>
      </c>
      <c r="AZ3139" t="s">
        <v>674</v>
      </c>
      <c r="BA3139" t="s"/>
      <c r="BB3139" t="n">
        <v>28213</v>
      </c>
      <c r="BC3139" t="n">
        <v>9.921445</v>
      </c>
      <c r="BD3139" t="n">
        <v>53.564092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92</v>
      </c>
    </row>
    <row r="3140" spans="1:70">
      <c r="A3140" t="s">
        <v>97</v>
      </c>
      <c r="B3140" t="s">
        <v>71</v>
      </c>
      <c r="C3140" t="s">
        <v>98</v>
      </c>
      <c r="D3140" t="n">
        <v>2</v>
      </c>
      <c r="E3140" t="s">
        <v>673</v>
      </c>
      <c r="F3140" t="n">
        <v>132855</v>
      </c>
      <c r="G3140" t="s">
        <v>74</v>
      </c>
      <c r="H3140" t="s">
        <v>75</v>
      </c>
      <c r="I3140" t="s"/>
      <c r="J3140" t="s">
        <v>74</v>
      </c>
      <c r="K3140" t="n">
        <v>88</v>
      </c>
      <c r="L3140" t="s">
        <v>76</v>
      </c>
      <c r="M3140" t="s"/>
      <c r="N3140" t="s">
        <v>77</v>
      </c>
      <c r="O3140" t="s">
        <v>78</v>
      </c>
      <c r="P3140" t="s">
        <v>673</v>
      </c>
      <c r="Q3140" t="s"/>
      <c r="R3140" t="s">
        <v>80</v>
      </c>
      <c r="S3140" t="s">
        <v>147</v>
      </c>
      <c r="T3140" t="s">
        <v>82</v>
      </c>
      <c r="U3140" t="s"/>
      <c r="V3140" t="s">
        <v>83</v>
      </c>
      <c r="W3140" t="s">
        <v>94</v>
      </c>
      <c r="X3140" t="s"/>
      <c r="Y3140" t="s">
        <v>85</v>
      </c>
      <c r="Z3140">
        <f>HYPERLINK("https://hotelmonitor-cachepage.eclerx.com/savepage/tk_15439016164267764_sr_2151.html","info")</f>
        <v/>
      </c>
      <c r="AA3140" t="n">
        <v>47092</v>
      </c>
      <c r="AB3140" t="s"/>
      <c r="AC3140" t="s"/>
      <c r="AD3140" t="s">
        <v>86</v>
      </c>
      <c r="AE3140" t="s"/>
      <c r="AF3140" t="s"/>
      <c r="AG3140" t="s"/>
      <c r="AH3140" t="s"/>
      <c r="AI3140" t="s"/>
      <c r="AJ3140" t="s"/>
      <c r="AK3140" t="s">
        <v>87</v>
      </c>
      <c r="AL3140" t="s"/>
      <c r="AM3140" t="s"/>
      <c r="AN3140" t="s">
        <v>87</v>
      </c>
      <c r="AO3140" t="s"/>
      <c r="AP3140" t="n">
        <v>63</v>
      </c>
      <c r="AQ3140" t="s">
        <v>88</v>
      </c>
      <c r="AR3140" t="s">
        <v>140</v>
      </c>
      <c r="AS3140" t="s"/>
      <c r="AT3140" t="s">
        <v>90</v>
      </c>
      <c r="AU3140" t="s"/>
      <c r="AV3140" t="s"/>
      <c r="AW3140" t="s"/>
      <c r="AX3140" t="s"/>
      <c r="AY3140" t="n">
        <v>2311941</v>
      </c>
      <c r="AZ3140" t="s">
        <v>674</v>
      </c>
      <c r="BA3140" t="s"/>
      <c r="BB3140" t="n">
        <v>28213</v>
      </c>
      <c r="BC3140" t="n">
        <v>9.921445</v>
      </c>
      <c r="BD3140" t="n">
        <v>53.564092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92</v>
      </c>
    </row>
    <row r="3141" spans="1:70">
      <c r="A3141" t="s">
        <v>97</v>
      </c>
      <c r="B3141" t="s">
        <v>71</v>
      </c>
      <c r="C3141" t="s">
        <v>98</v>
      </c>
      <c r="D3141" t="n">
        <v>2</v>
      </c>
      <c r="E3141" t="s">
        <v>673</v>
      </c>
      <c r="F3141" t="n">
        <v>132855</v>
      </c>
      <c r="G3141" t="s">
        <v>74</v>
      </c>
      <c r="H3141" t="s">
        <v>75</v>
      </c>
      <c r="I3141" t="s"/>
      <c r="J3141" t="s">
        <v>74</v>
      </c>
      <c r="K3141" t="n">
        <v>88</v>
      </c>
      <c r="L3141" t="s">
        <v>76</v>
      </c>
      <c r="M3141" t="s"/>
      <c r="N3141" t="s">
        <v>77</v>
      </c>
      <c r="O3141" t="s">
        <v>78</v>
      </c>
      <c r="P3141" t="s">
        <v>673</v>
      </c>
      <c r="Q3141" t="s"/>
      <c r="R3141" t="s">
        <v>80</v>
      </c>
      <c r="S3141" t="s">
        <v>147</v>
      </c>
      <c r="T3141" t="s">
        <v>82</v>
      </c>
      <c r="U3141" t="s"/>
      <c r="V3141" t="s">
        <v>83</v>
      </c>
      <c r="W3141" t="s">
        <v>94</v>
      </c>
      <c r="X3141" t="s"/>
      <c r="Y3141" t="s">
        <v>85</v>
      </c>
      <c r="Z3141">
        <f>HYPERLINK("https://hotelmonitor-cachepage.eclerx.com/savepage/tk_15439016164267764_sr_2151.html","info")</f>
        <v/>
      </c>
      <c r="AA3141" t="n">
        <v>47092</v>
      </c>
      <c r="AB3141" t="s"/>
      <c r="AC3141" t="s"/>
      <c r="AD3141" t="s">
        <v>86</v>
      </c>
      <c r="AE3141" t="s"/>
      <c r="AF3141" t="s"/>
      <c r="AG3141" t="s"/>
      <c r="AH3141" t="s"/>
      <c r="AI3141" t="s"/>
      <c r="AJ3141" t="s"/>
      <c r="AK3141" t="s">
        <v>87</v>
      </c>
      <c r="AL3141" t="s"/>
      <c r="AM3141" t="s"/>
      <c r="AN3141" t="s">
        <v>87</v>
      </c>
      <c r="AO3141" t="s"/>
      <c r="AP3141" t="n">
        <v>63</v>
      </c>
      <c r="AQ3141" t="s">
        <v>88</v>
      </c>
      <c r="AR3141" t="s">
        <v>186</v>
      </c>
      <c r="AS3141" t="s"/>
      <c r="AT3141" t="s">
        <v>90</v>
      </c>
      <c r="AU3141" t="s"/>
      <c r="AV3141" t="s"/>
      <c r="AW3141" t="s"/>
      <c r="AX3141" t="s"/>
      <c r="AY3141" t="n">
        <v>2311941</v>
      </c>
      <c r="AZ3141" t="s">
        <v>674</v>
      </c>
      <c r="BA3141" t="s"/>
      <c r="BB3141" t="n">
        <v>28213</v>
      </c>
      <c r="BC3141" t="n">
        <v>9.921445</v>
      </c>
      <c r="BD3141" t="n">
        <v>53.564092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92</v>
      </c>
    </row>
    <row r="3142" spans="1:70">
      <c r="A3142" t="s">
        <v>97</v>
      </c>
      <c r="B3142" t="s">
        <v>71</v>
      </c>
      <c r="C3142" t="s">
        <v>98</v>
      </c>
      <c r="D3142" t="n">
        <v>2</v>
      </c>
      <c r="E3142" t="s">
        <v>673</v>
      </c>
      <c r="F3142" t="n">
        <v>132855</v>
      </c>
      <c r="G3142" t="s">
        <v>74</v>
      </c>
      <c r="H3142" t="s">
        <v>75</v>
      </c>
      <c r="I3142" t="s"/>
      <c r="J3142" t="s">
        <v>74</v>
      </c>
      <c r="K3142" t="n">
        <v>90</v>
      </c>
      <c r="L3142" t="s">
        <v>76</v>
      </c>
      <c r="M3142" t="s"/>
      <c r="N3142" t="s">
        <v>77</v>
      </c>
      <c r="O3142" t="s">
        <v>78</v>
      </c>
      <c r="P3142" t="s">
        <v>673</v>
      </c>
      <c r="Q3142" t="s"/>
      <c r="R3142" t="s">
        <v>80</v>
      </c>
      <c r="S3142" t="s">
        <v>128</v>
      </c>
      <c r="T3142" t="s">
        <v>82</v>
      </c>
      <c r="U3142" t="s"/>
      <c r="V3142" t="s">
        <v>83</v>
      </c>
      <c r="W3142" t="s">
        <v>94</v>
      </c>
      <c r="X3142" t="s"/>
      <c r="Y3142" t="s">
        <v>85</v>
      </c>
      <c r="Z3142">
        <f>HYPERLINK("https://hotelmonitor-cachepage.eclerx.com/savepage/tk_15439016164267764_sr_2151.html","info")</f>
        <v/>
      </c>
      <c r="AA3142" t="n">
        <v>47092</v>
      </c>
      <c r="AB3142" t="s"/>
      <c r="AC3142" t="s"/>
      <c r="AD3142" t="s">
        <v>86</v>
      </c>
      <c r="AE3142" t="s"/>
      <c r="AF3142" t="s"/>
      <c r="AG3142" t="s"/>
      <c r="AH3142" t="s"/>
      <c r="AI3142" t="s"/>
      <c r="AJ3142" t="s"/>
      <c r="AK3142" t="s">
        <v>87</v>
      </c>
      <c r="AL3142" t="s"/>
      <c r="AM3142" t="s"/>
      <c r="AN3142" t="s">
        <v>87</v>
      </c>
      <c r="AO3142" t="s"/>
      <c r="AP3142" t="n">
        <v>63</v>
      </c>
      <c r="AQ3142" t="s">
        <v>88</v>
      </c>
      <c r="AR3142" t="s">
        <v>124</v>
      </c>
      <c r="AS3142" t="s"/>
      <c r="AT3142" t="s">
        <v>90</v>
      </c>
      <c r="AU3142" t="s"/>
      <c r="AV3142" t="s"/>
      <c r="AW3142" t="s"/>
      <c r="AX3142" t="s"/>
      <c r="AY3142" t="n">
        <v>2311941</v>
      </c>
      <c r="AZ3142" t="s">
        <v>674</v>
      </c>
      <c r="BA3142" t="s"/>
      <c r="BB3142" t="n">
        <v>28213</v>
      </c>
      <c r="BC3142" t="n">
        <v>9.921445</v>
      </c>
      <c r="BD3142" t="n">
        <v>53.564092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92</v>
      </c>
    </row>
    <row r="3143" spans="1:70">
      <c r="A3143" t="s">
        <v>97</v>
      </c>
      <c r="B3143" t="s">
        <v>71</v>
      </c>
      <c r="C3143" t="s">
        <v>98</v>
      </c>
      <c r="D3143" t="n">
        <v>2</v>
      </c>
      <c r="E3143" t="s">
        <v>673</v>
      </c>
      <c r="F3143" t="n">
        <v>132855</v>
      </c>
      <c r="G3143" t="s">
        <v>74</v>
      </c>
      <c r="H3143" t="s">
        <v>75</v>
      </c>
      <c r="I3143" t="s"/>
      <c r="J3143" t="s">
        <v>74</v>
      </c>
      <c r="K3143" t="n">
        <v>106</v>
      </c>
      <c r="L3143" t="s">
        <v>76</v>
      </c>
      <c r="M3143" t="s"/>
      <c r="N3143" t="s">
        <v>627</v>
      </c>
      <c r="O3143" t="s">
        <v>78</v>
      </c>
      <c r="P3143" t="s">
        <v>673</v>
      </c>
      <c r="Q3143" t="s"/>
      <c r="R3143" t="s">
        <v>80</v>
      </c>
      <c r="S3143" t="s">
        <v>178</v>
      </c>
      <c r="T3143" t="s">
        <v>82</v>
      </c>
      <c r="U3143" t="s"/>
      <c r="V3143" t="s">
        <v>83</v>
      </c>
      <c r="W3143" t="s">
        <v>94</v>
      </c>
      <c r="X3143" t="s"/>
      <c r="Y3143" t="s">
        <v>85</v>
      </c>
      <c r="Z3143">
        <f>HYPERLINK("https://hotelmonitor-cachepage.eclerx.com/savepage/tk_15439016164267764_sr_2151.html","info")</f>
        <v/>
      </c>
      <c r="AA3143" t="n">
        <v>47092</v>
      </c>
      <c r="AB3143" t="s"/>
      <c r="AC3143" t="s"/>
      <c r="AD3143" t="s">
        <v>86</v>
      </c>
      <c r="AE3143" t="s"/>
      <c r="AF3143" t="s"/>
      <c r="AG3143" t="s"/>
      <c r="AH3143" t="s"/>
      <c r="AI3143" t="s"/>
      <c r="AJ3143" t="s"/>
      <c r="AK3143" t="s">
        <v>87</v>
      </c>
      <c r="AL3143" t="s"/>
      <c r="AM3143" t="s"/>
      <c r="AN3143" t="s">
        <v>87</v>
      </c>
      <c r="AO3143" t="s"/>
      <c r="AP3143" t="n">
        <v>63</v>
      </c>
      <c r="AQ3143" t="s">
        <v>88</v>
      </c>
      <c r="AR3143" t="s">
        <v>121</v>
      </c>
      <c r="AS3143" t="s"/>
      <c r="AT3143" t="s">
        <v>90</v>
      </c>
      <c r="AU3143" t="s"/>
      <c r="AV3143" t="s"/>
      <c r="AW3143" t="s"/>
      <c r="AX3143" t="s"/>
      <c r="AY3143" t="n">
        <v>2311941</v>
      </c>
      <c r="AZ3143" t="s">
        <v>674</v>
      </c>
      <c r="BA3143" t="s"/>
      <c r="BB3143" t="n">
        <v>28213</v>
      </c>
      <c r="BC3143" t="n">
        <v>9.921445</v>
      </c>
      <c r="BD3143" t="n">
        <v>53.564092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92</v>
      </c>
    </row>
    <row r="3144" spans="1:70">
      <c r="A3144" t="s">
        <v>97</v>
      </c>
      <c r="B3144" t="s">
        <v>71</v>
      </c>
      <c r="C3144" t="s">
        <v>98</v>
      </c>
      <c r="D3144" t="n">
        <v>2</v>
      </c>
      <c r="E3144" t="s">
        <v>673</v>
      </c>
      <c r="F3144" t="n">
        <v>132855</v>
      </c>
      <c r="G3144" t="s">
        <v>74</v>
      </c>
      <c r="H3144" t="s">
        <v>75</v>
      </c>
      <c r="I3144" t="s"/>
      <c r="J3144" t="s">
        <v>74</v>
      </c>
      <c r="K3144" t="n">
        <v>115</v>
      </c>
      <c r="L3144" t="s">
        <v>76</v>
      </c>
      <c r="M3144" t="s"/>
      <c r="N3144" t="s">
        <v>77</v>
      </c>
      <c r="O3144" t="s">
        <v>78</v>
      </c>
      <c r="P3144" t="s">
        <v>673</v>
      </c>
      <c r="Q3144" t="s"/>
      <c r="R3144" t="s">
        <v>80</v>
      </c>
      <c r="S3144" t="s">
        <v>285</v>
      </c>
      <c r="T3144" t="s">
        <v>82</v>
      </c>
      <c r="U3144" t="s"/>
      <c r="V3144" t="s">
        <v>83</v>
      </c>
      <c r="W3144" t="s">
        <v>84</v>
      </c>
      <c r="X3144" t="s"/>
      <c r="Y3144" t="s">
        <v>85</v>
      </c>
      <c r="Z3144">
        <f>HYPERLINK("https://hotelmonitor-cachepage.eclerx.com/savepage/tk_15439016164267764_sr_2151.html","info")</f>
        <v/>
      </c>
      <c r="AA3144" t="n">
        <v>47092</v>
      </c>
      <c r="AB3144" t="s"/>
      <c r="AC3144" t="s"/>
      <c r="AD3144" t="s">
        <v>86</v>
      </c>
      <c r="AE3144" t="s"/>
      <c r="AF3144" t="s"/>
      <c r="AG3144" t="s"/>
      <c r="AH3144" t="s"/>
      <c r="AI3144" t="s"/>
      <c r="AJ3144" t="s"/>
      <c r="AK3144" t="s">
        <v>87</v>
      </c>
      <c r="AL3144" t="s"/>
      <c r="AM3144" t="s"/>
      <c r="AN3144" t="s">
        <v>87</v>
      </c>
      <c r="AO3144" t="s"/>
      <c r="AP3144" t="n">
        <v>63</v>
      </c>
      <c r="AQ3144" t="s">
        <v>88</v>
      </c>
      <c r="AR3144" t="s">
        <v>121</v>
      </c>
      <c r="AS3144" t="s"/>
      <c r="AT3144" t="s">
        <v>90</v>
      </c>
      <c r="AU3144" t="s"/>
      <c r="AV3144" t="s"/>
      <c r="AW3144" t="s"/>
      <c r="AX3144" t="s"/>
      <c r="AY3144" t="n">
        <v>2311941</v>
      </c>
      <c r="AZ3144" t="s">
        <v>674</v>
      </c>
      <c r="BA3144" t="s"/>
      <c r="BB3144" t="n">
        <v>28213</v>
      </c>
      <c r="BC3144" t="n">
        <v>9.921445</v>
      </c>
      <c r="BD3144" t="n">
        <v>53.564092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92</v>
      </c>
    </row>
    <row r="3145" spans="1:70">
      <c r="A3145" t="s">
        <v>97</v>
      </c>
      <c r="B3145" t="s">
        <v>71</v>
      </c>
      <c r="C3145" t="s">
        <v>98</v>
      </c>
      <c r="D3145" t="n">
        <v>2</v>
      </c>
      <c r="E3145" t="s">
        <v>673</v>
      </c>
      <c r="F3145" t="n">
        <v>132855</v>
      </c>
      <c r="G3145" t="s">
        <v>74</v>
      </c>
      <c r="H3145" t="s">
        <v>75</v>
      </c>
      <c r="I3145" t="s"/>
      <c r="J3145" t="s">
        <v>74</v>
      </c>
      <c r="K3145" t="n">
        <v>125</v>
      </c>
      <c r="L3145" t="s">
        <v>76</v>
      </c>
      <c r="M3145" t="s"/>
      <c r="N3145" t="s">
        <v>77</v>
      </c>
      <c r="O3145" t="s">
        <v>78</v>
      </c>
      <c r="P3145" t="s">
        <v>673</v>
      </c>
      <c r="Q3145" t="s"/>
      <c r="R3145" t="s">
        <v>80</v>
      </c>
      <c r="S3145" t="s">
        <v>271</v>
      </c>
      <c r="T3145" t="s">
        <v>82</v>
      </c>
      <c r="U3145" t="s"/>
      <c r="V3145" t="s">
        <v>83</v>
      </c>
      <c r="W3145" t="s">
        <v>84</v>
      </c>
      <c r="X3145" t="s"/>
      <c r="Y3145" t="s">
        <v>85</v>
      </c>
      <c r="Z3145">
        <f>HYPERLINK("https://hotelmonitor-cachepage.eclerx.com/savepage/tk_15439016164267764_sr_2151.html","info")</f>
        <v/>
      </c>
      <c r="AA3145" t="n">
        <v>47092</v>
      </c>
      <c r="AB3145" t="s"/>
      <c r="AC3145" t="s"/>
      <c r="AD3145" t="s">
        <v>86</v>
      </c>
      <c r="AE3145" t="s"/>
      <c r="AF3145" t="s"/>
      <c r="AG3145" t="s"/>
      <c r="AH3145" t="s"/>
      <c r="AI3145" t="s"/>
      <c r="AJ3145" t="s"/>
      <c r="AK3145" t="s">
        <v>87</v>
      </c>
      <c r="AL3145" t="s"/>
      <c r="AM3145" t="s"/>
      <c r="AN3145" t="s">
        <v>87</v>
      </c>
      <c r="AO3145" t="s"/>
      <c r="AP3145" t="n">
        <v>63</v>
      </c>
      <c r="AQ3145" t="s">
        <v>88</v>
      </c>
      <c r="AR3145" t="s">
        <v>126</v>
      </c>
      <c r="AS3145" t="s"/>
      <c r="AT3145" t="s">
        <v>90</v>
      </c>
      <c r="AU3145" t="s"/>
      <c r="AV3145" t="s"/>
      <c r="AW3145" t="s"/>
      <c r="AX3145" t="s"/>
      <c r="AY3145" t="n">
        <v>2311941</v>
      </c>
      <c r="AZ3145" t="s">
        <v>674</v>
      </c>
      <c r="BA3145" t="s"/>
      <c r="BB3145" t="n">
        <v>28213</v>
      </c>
      <c r="BC3145" t="n">
        <v>9.921445</v>
      </c>
      <c r="BD3145" t="n">
        <v>53.564092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92</v>
      </c>
    </row>
    <row r="3146" spans="1:70">
      <c r="A3146" t="s">
        <v>97</v>
      </c>
      <c r="B3146" t="s">
        <v>71</v>
      </c>
      <c r="C3146" t="s">
        <v>98</v>
      </c>
      <c r="D3146" t="n">
        <v>2</v>
      </c>
      <c r="E3146" t="s">
        <v>673</v>
      </c>
      <c r="F3146" t="n">
        <v>132855</v>
      </c>
      <c r="G3146" t="s">
        <v>74</v>
      </c>
      <c r="H3146" t="s">
        <v>75</v>
      </c>
      <c r="I3146" t="s"/>
      <c r="J3146" t="s">
        <v>74</v>
      </c>
      <c r="K3146" t="n">
        <v>127</v>
      </c>
      <c r="L3146" t="s">
        <v>76</v>
      </c>
      <c r="M3146" t="s"/>
      <c r="N3146" t="s">
        <v>351</v>
      </c>
      <c r="O3146" t="s">
        <v>78</v>
      </c>
      <c r="P3146" t="s">
        <v>673</v>
      </c>
      <c r="Q3146" t="s"/>
      <c r="R3146" t="s">
        <v>80</v>
      </c>
      <c r="S3146" t="s">
        <v>291</v>
      </c>
      <c r="T3146" t="s">
        <v>82</v>
      </c>
      <c r="U3146" t="s"/>
      <c r="V3146" t="s">
        <v>83</v>
      </c>
      <c r="W3146" t="s">
        <v>84</v>
      </c>
      <c r="X3146" t="s"/>
      <c r="Y3146" t="s">
        <v>85</v>
      </c>
      <c r="Z3146">
        <f>HYPERLINK("https://hotelmonitor-cachepage.eclerx.com/savepage/tk_15439016164267764_sr_2151.html","info")</f>
        <v/>
      </c>
      <c r="AA3146" t="n">
        <v>47092</v>
      </c>
      <c r="AB3146" t="s"/>
      <c r="AC3146" t="s"/>
      <c r="AD3146" t="s">
        <v>86</v>
      </c>
      <c r="AE3146" t="s"/>
      <c r="AF3146" t="s"/>
      <c r="AG3146" t="s"/>
      <c r="AH3146" t="s"/>
      <c r="AI3146" t="s"/>
      <c r="AJ3146" t="s"/>
      <c r="AK3146" t="s">
        <v>87</v>
      </c>
      <c r="AL3146" t="s"/>
      <c r="AM3146" t="s"/>
      <c r="AN3146" t="s">
        <v>87</v>
      </c>
      <c r="AO3146" t="s"/>
      <c r="AP3146" t="n">
        <v>63</v>
      </c>
      <c r="AQ3146" t="s">
        <v>88</v>
      </c>
      <c r="AR3146" t="s">
        <v>110</v>
      </c>
      <c r="AS3146" t="s"/>
      <c r="AT3146" t="s">
        <v>90</v>
      </c>
      <c r="AU3146" t="s"/>
      <c r="AV3146" t="s"/>
      <c r="AW3146" t="s"/>
      <c r="AX3146" t="s"/>
      <c r="AY3146" t="n">
        <v>2311941</v>
      </c>
      <c r="AZ3146" t="s">
        <v>674</v>
      </c>
      <c r="BA3146" t="s"/>
      <c r="BB3146" t="n">
        <v>28213</v>
      </c>
      <c r="BC3146" t="n">
        <v>9.921445</v>
      </c>
      <c r="BD3146" t="n">
        <v>53.564092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92</v>
      </c>
    </row>
    <row r="3147" spans="1:70">
      <c r="A3147" t="s">
        <v>97</v>
      </c>
      <c r="B3147" t="s">
        <v>71</v>
      </c>
      <c r="C3147" t="s">
        <v>98</v>
      </c>
      <c r="D3147" t="n">
        <v>2</v>
      </c>
      <c r="E3147" t="s">
        <v>673</v>
      </c>
      <c r="F3147" t="n">
        <v>132855</v>
      </c>
      <c r="G3147" t="s">
        <v>74</v>
      </c>
      <c r="H3147" t="s">
        <v>75</v>
      </c>
      <c r="I3147" t="s"/>
      <c r="J3147" t="s">
        <v>74</v>
      </c>
      <c r="K3147" t="n">
        <v>129</v>
      </c>
      <c r="L3147" t="s">
        <v>76</v>
      </c>
      <c r="M3147" t="s"/>
      <c r="N3147" t="s">
        <v>351</v>
      </c>
      <c r="O3147" t="s">
        <v>78</v>
      </c>
      <c r="P3147" t="s">
        <v>673</v>
      </c>
      <c r="Q3147" t="s"/>
      <c r="R3147" t="s">
        <v>80</v>
      </c>
      <c r="S3147" t="s">
        <v>590</v>
      </c>
      <c r="T3147" t="s">
        <v>82</v>
      </c>
      <c r="U3147" t="s"/>
      <c r="V3147" t="s">
        <v>83</v>
      </c>
      <c r="W3147" t="s">
        <v>84</v>
      </c>
      <c r="X3147" t="s"/>
      <c r="Y3147" t="s">
        <v>85</v>
      </c>
      <c r="Z3147">
        <f>HYPERLINK("https://hotelmonitor-cachepage.eclerx.com/savepage/tk_15439016164267764_sr_2151.html","info")</f>
        <v/>
      </c>
      <c r="AA3147" t="n">
        <v>47092</v>
      </c>
      <c r="AB3147" t="s"/>
      <c r="AC3147" t="s"/>
      <c r="AD3147" t="s">
        <v>86</v>
      </c>
      <c r="AE3147" t="s"/>
      <c r="AF3147" t="s"/>
      <c r="AG3147" t="s"/>
      <c r="AH3147" t="s"/>
      <c r="AI3147" t="s"/>
      <c r="AJ3147" t="s"/>
      <c r="AK3147" t="s">
        <v>87</v>
      </c>
      <c r="AL3147" t="s"/>
      <c r="AM3147" t="s"/>
      <c r="AN3147" t="s">
        <v>87</v>
      </c>
      <c r="AO3147" t="s"/>
      <c r="AP3147" t="n">
        <v>63</v>
      </c>
      <c r="AQ3147" t="s">
        <v>88</v>
      </c>
      <c r="AR3147" t="s">
        <v>116</v>
      </c>
      <c r="AS3147" t="s"/>
      <c r="AT3147" t="s">
        <v>90</v>
      </c>
      <c r="AU3147" t="s"/>
      <c r="AV3147" t="s"/>
      <c r="AW3147" t="s"/>
      <c r="AX3147" t="s"/>
      <c r="AY3147" t="n">
        <v>2311941</v>
      </c>
      <c r="AZ3147" t="s">
        <v>674</v>
      </c>
      <c r="BA3147" t="s"/>
      <c r="BB3147" t="n">
        <v>28213</v>
      </c>
      <c r="BC3147" t="n">
        <v>9.921445</v>
      </c>
      <c r="BD3147" t="n">
        <v>53.564092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92</v>
      </c>
    </row>
    <row r="3148" spans="1:70">
      <c r="A3148" t="s">
        <v>97</v>
      </c>
      <c r="B3148" t="s">
        <v>71</v>
      </c>
      <c r="C3148" t="s">
        <v>98</v>
      </c>
      <c r="D3148" t="n">
        <v>2</v>
      </c>
      <c r="E3148" t="s">
        <v>673</v>
      </c>
      <c r="F3148" t="n">
        <v>132855</v>
      </c>
      <c r="G3148" t="s">
        <v>74</v>
      </c>
      <c r="H3148" t="s">
        <v>75</v>
      </c>
      <c r="I3148" t="s"/>
      <c r="J3148" t="s">
        <v>74</v>
      </c>
      <c r="K3148" t="n">
        <v>131</v>
      </c>
      <c r="L3148" t="s">
        <v>76</v>
      </c>
      <c r="M3148" t="s"/>
      <c r="N3148" t="s">
        <v>370</v>
      </c>
      <c r="O3148" t="s">
        <v>78</v>
      </c>
      <c r="P3148" t="s">
        <v>673</v>
      </c>
      <c r="Q3148" t="s"/>
      <c r="R3148" t="s">
        <v>80</v>
      </c>
      <c r="S3148" t="s">
        <v>350</v>
      </c>
      <c r="T3148" t="s">
        <v>82</v>
      </c>
      <c r="U3148" t="s"/>
      <c r="V3148" t="s">
        <v>83</v>
      </c>
      <c r="W3148" t="s">
        <v>84</v>
      </c>
      <c r="X3148" t="s"/>
      <c r="Y3148" t="s">
        <v>85</v>
      </c>
      <c r="Z3148">
        <f>HYPERLINK("https://hotelmonitor-cachepage.eclerx.com/savepage/tk_15439016164267764_sr_2151.html","info")</f>
        <v/>
      </c>
      <c r="AA3148" t="n">
        <v>47092</v>
      </c>
      <c r="AB3148" t="s"/>
      <c r="AC3148" t="s"/>
      <c r="AD3148" t="s">
        <v>86</v>
      </c>
      <c r="AE3148" t="s"/>
      <c r="AF3148" t="s"/>
      <c r="AG3148" t="s"/>
      <c r="AH3148" t="s"/>
      <c r="AI3148" t="s"/>
      <c r="AJ3148" t="s"/>
      <c r="AK3148" t="s">
        <v>87</v>
      </c>
      <c r="AL3148" t="s"/>
      <c r="AM3148" t="s"/>
      <c r="AN3148" t="s">
        <v>87</v>
      </c>
      <c r="AO3148" t="s"/>
      <c r="AP3148" t="n">
        <v>63</v>
      </c>
      <c r="AQ3148" t="s">
        <v>88</v>
      </c>
      <c r="AR3148" t="s">
        <v>110</v>
      </c>
      <c r="AS3148" t="s"/>
      <c r="AT3148" t="s">
        <v>90</v>
      </c>
      <c r="AU3148" t="s"/>
      <c r="AV3148" t="s"/>
      <c r="AW3148" t="s"/>
      <c r="AX3148" t="s"/>
      <c r="AY3148" t="n">
        <v>2311941</v>
      </c>
      <c r="AZ3148" t="s">
        <v>674</v>
      </c>
      <c r="BA3148" t="s"/>
      <c r="BB3148" t="n">
        <v>28213</v>
      </c>
      <c r="BC3148" t="n">
        <v>9.921445</v>
      </c>
      <c r="BD3148" t="n">
        <v>53.564092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92</v>
      </c>
    </row>
    <row r="3149" spans="1:70">
      <c r="A3149" t="s">
        <v>97</v>
      </c>
      <c r="B3149" t="s">
        <v>71</v>
      </c>
      <c r="C3149" t="s">
        <v>98</v>
      </c>
      <c r="D3149" t="n">
        <v>2</v>
      </c>
      <c r="E3149" t="s">
        <v>673</v>
      </c>
      <c r="F3149" t="n">
        <v>132855</v>
      </c>
      <c r="G3149" t="s">
        <v>74</v>
      </c>
      <c r="H3149" t="s">
        <v>75</v>
      </c>
      <c r="I3149" t="s"/>
      <c r="J3149" t="s">
        <v>74</v>
      </c>
      <c r="K3149" t="n">
        <v>131</v>
      </c>
      <c r="L3149" t="s">
        <v>76</v>
      </c>
      <c r="M3149" t="s"/>
      <c r="N3149" t="s">
        <v>77</v>
      </c>
      <c r="O3149" t="s">
        <v>78</v>
      </c>
      <c r="P3149" t="s">
        <v>673</v>
      </c>
      <c r="Q3149" t="s"/>
      <c r="R3149" t="s">
        <v>80</v>
      </c>
      <c r="S3149" t="s">
        <v>350</v>
      </c>
      <c r="T3149" t="s">
        <v>82</v>
      </c>
      <c r="U3149" t="s"/>
      <c r="V3149" t="s">
        <v>83</v>
      </c>
      <c r="W3149" t="s">
        <v>84</v>
      </c>
      <c r="X3149" t="s"/>
      <c r="Y3149" t="s">
        <v>85</v>
      </c>
      <c r="Z3149">
        <f>HYPERLINK("https://hotelmonitor-cachepage.eclerx.com/savepage/tk_15439016164267764_sr_2151.html","info")</f>
        <v/>
      </c>
      <c r="AA3149" t="n">
        <v>47092</v>
      </c>
      <c r="AB3149" t="s"/>
      <c r="AC3149" t="s"/>
      <c r="AD3149" t="s">
        <v>86</v>
      </c>
      <c r="AE3149" t="s"/>
      <c r="AF3149" t="s"/>
      <c r="AG3149" t="s"/>
      <c r="AH3149" t="s"/>
      <c r="AI3149" t="s"/>
      <c r="AJ3149" t="s"/>
      <c r="AK3149" t="s">
        <v>87</v>
      </c>
      <c r="AL3149" t="s"/>
      <c r="AM3149" t="s"/>
      <c r="AN3149" t="s">
        <v>87</v>
      </c>
      <c r="AO3149" t="s"/>
      <c r="AP3149" t="n">
        <v>63</v>
      </c>
      <c r="AQ3149" t="s">
        <v>88</v>
      </c>
      <c r="AR3149" t="s">
        <v>140</v>
      </c>
      <c r="AS3149" t="s"/>
      <c r="AT3149" t="s">
        <v>90</v>
      </c>
      <c r="AU3149" t="s"/>
      <c r="AV3149" t="s"/>
      <c r="AW3149" t="s"/>
      <c r="AX3149" t="s"/>
      <c r="AY3149" t="n">
        <v>2311941</v>
      </c>
      <c r="AZ3149" t="s">
        <v>674</v>
      </c>
      <c r="BA3149" t="s"/>
      <c r="BB3149" t="n">
        <v>28213</v>
      </c>
      <c r="BC3149" t="n">
        <v>9.921445</v>
      </c>
      <c r="BD3149" t="n">
        <v>53.564092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92</v>
      </c>
    </row>
    <row r="3150" spans="1:70">
      <c r="A3150" t="s">
        <v>97</v>
      </c>
      <c r="B3150" t="s">
        <v>71</v>
      </c>
      <c r="C3150" t="s">
        <v>98</v>
      </c>
      <c r="D3150" t="n">
        <v>2</v>
      </c>
      <c r="E3150" t="s">
        <v>673</v>
      </c>
      <c r="F3150" t="n">
        <v>132855</v>
      </c>
      <c r="G3150" t="s">
        <v>74</v>
      </c>
      <c r="H3150" t="s">
        <v>75</v>
      </c>
      <c r="I3150" t="s"/>
      <c r="J3150" t="s">
        <v>74</v>
      </c>
      <c r="K3150" t="n">
        <v>131</v>
      </c>
      <c r="L3150" t="s">
        <v>76</v>
      </c>
      <c r="M3150" t="s"/>
      <c r="N3150" t="s">
        <v>77</v>
      </c>
      <c r="O3150" t="s">
        <v>78</v>
      </c>
      <c r="P3150" t="s">
        <v>673</v>
      </c>
      <c r="Q3150" t="s"/>
      <c r="R3150" t="s">
        <v>80</v>
      </c>
      <c r="S3150" t="s">
        <v>350</v>
      </c>
      <c r="T3150" t="s">
        <v>82</v>
      </c>
      <c r="U3150" t="s"/>
      <c r="V3150" t="s">
        <v>83</v>
      </c>
      <c r="W3150" t="s">
        <v>84</v>
      </c>
      <c r="X3150" t="s"/>
      <c r="Y3150" t="s">
        <v>85</v>
      </c>
      <c r="Z3150">
        <f>HYPERLINK("https://hotelmonitor-cachepage.eclerx.com/savepage/tk_15439016164267764_sr_2151.html","info")</f>
        <v/>
      </c>
      <c r="AA3150" t="n">
        <v>47092</v>
      </c>
      <c r="AB3150" t="s"/>
      <c r="AC3150" t="s"/>
      <c r="AD3150" t="s">
        <v>86</v>
      </c>
      <c r="AE3150" t="s"/>
      <c r="AF3150" t="s"/>
      <c r="AG3150" t="s"/>
      <c r="AH3150" t="s"/>
      <c r="AI3150" t="s"/>
      <c r="AJ3150" t="s"/>
      <c r="AK3150" t="s">
        <v>87</v>
      </c>
      <c r="AL3150" t="s"/>
      <c r="AM3150" t="s"/>
      <c r="AN3150" t="s">
        <v>87</v>
      </c>
      <c r="AO3150" t="s"/>
      <c r="AP3150" t="n">
        <v>63</v>
      </c>
      <c r="AQ3150" t="s">
        <v>88</v>
      </c>
      <c r="AR3150" t="s">
        <v>186</v>
      </c>
      <c r="AS3150" t="s"/>
      <c r="AT3150" t="s">
        <v>90</v>
      </c>
      <c r="AU3150" t="s"/>
      <c r="AV3150" t="s"/>
      <c r="AW3150" t="s"/>
      <c r="AX3150" t="s"/>
      <c r="AY3150" t="n">
        <v>2311941</v>
      </c>
      <c r="AZ3150" t="s">
        <v>674</v>
      </c>
      <c r="BA3150" t="s"/>
      <c r="BB3150" t="n">
        <v>28213</v>
      </c>
      <c r="BC3150" t="n">
        <v>9.921445</v>
      </c>
      <c r="BD3150" t="n">
        <v>53.564092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92</v>
      </c>
    </row>
    <row r="3151" spans="1:70">
      <c r="A3151" t="s">
        <v>97</v>
      </c>
      <c r="B3151" t="s">
        <v>71</v>
      </c>
      <c r="C3151" t="s">
        <v>98</v>
      </c>
      <c r="D3151" t="n">
        <v>2</v>
      </c>
      <c r="E3151" t="s">
        <v>673</v>
      </c>
      <c r="F3151" t="n">
        <v>132855</v>
      </c>
      <c r="G3151" t="s">
        <v>74</v>
      </c>
      <c r="H3151" t="s">
        <v>75</v>
      </c>
      <c r="I3151" t="s"/>
      <c r="J3151" t="s">
        <v>74</v>
      </c>
      <c r="K3151" t="n">
        <v>133</v>
      </c>
      <c r="L3151" t="s">
        <v>76</v>
      </c>
      <c r="M3151" t="s"/>
      <c r="N3151" t="s">
        <v>370</v>
      </c>
      <c r="O3151" t="s">
        <v>78</v>
      </c>
      <c r="P3151" t="s">
        <v>673</v>
      </c>
      <c r="Q3151" t="s"/>
      <c r="R3151" t="s">
        <v>80</v>
      </c>
      <c r="S3151" t="s">
        <v>273</v>
      </c>
      <c r="T3151" t="s">
        <v>82</v>
      </c>
      <c r="U3151" t="s"/>
      <c r="V3151" t="s">
        <v>83</v>
      </c>
      <c r="W3151" t="s">
        <v>84</v>
      </c>
      <c r="X3151" t="s"/>
      <c r="Y3151" t="s">
        <v>85</v>
      </c>
      <c r="Z3151">
        <f>HYPERLINK("https://hotelmonitor-cachepage.eclerx.com/savepage/tk_15439016164267764_sr_2151.html","info")</f>
        <v/>
      </c>
      <c r="AA3151" t="n">
        <v>47092</v>
      </c>
      <c r="AB3151" t="s"/>
      <c r="AC3151" t="s"/>
      <c r="AD3151" t="s">
        <v>86</v>
      </c>
      <c r="AE3151" t="s"/>
      <c r="AF3151" t="s"/>
      <c r="AG3151" t="s"/>
      <c r="AH3151" t="s"/>
      <c r="AI3151" t="s"/>
      <c r="AJ3151" t="s"/>
      <c r="AK3151" t="s">
        <v>87</v>
      </c>
      <c r="AL3151" t="s"/>
      <c r="AM3151" t="s"/>
      <c r="AN3151" t="s">
        <v>87</v>
      </c>
      <c r="AO3151" t="s"/>
      <c r="AP3151" t="n">
        <v>63</v>
      </c>
      <c r="AQ3151" t="s">
        <v>88</v>
      </c>
      <c r="AR3151" t="s">
        <v>116</v>
      </c>
      <c r="AS3151" t="s"/>
      <c r="AT3151" t="s">
        <v>90</v>
      </c>
      <c r="AU3151" t="s"/>
      <c r="AV3151" t="s"/>
      <c r="AW3151" t="s"/>
      <c r="AX3151" t="s"/>
      <c r="AY3151" t="n">
        <v>2311941</v>
      </c>
      <c r="AZ3151" t="s">
        <v>674</v>
      </c>
      <c r="BA3151" t="s"/>
      <c r="BB3151" t="n">
        <v>28213</v>
      </c>
      <c r="BC3151" t="n">
        <v>9.921445</v>
      </c>
      <c r="BD3151" t="n">
        <v>53.564092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92</v>
      </c>
    </row>
    <row r="3152" spans="1:70">
      <c r="A3152" t="s">
        <v>97</v>
      </c>
      <c r="B3152" t="s">
        <v>71</v>
      </c>
      <c r="C3152" t="s">
        <v>98</v>
      </c>
      <c r="D3152" t="n">
        <v>2</v>
      </c>
      <c r="E3152" t="s">
        <v>673</v>
      </c>
      <c r="F3152" t="n">
        <v>132855</v>
      </c>
      <c r="G3152" t="s">
        <v>74</v>
      </c>
      <c r="H3152" t="s">
        <v>75</v>
      </c>
      <c r="I3152" t="s"/>
      <c r="J3152" t="s">
        <v>74</v>
      </c>
      <c r="K3152" t="n">
        <v>133</v>
      </c>
      <c r="L3152" t="s">
        <v>76</v>
      </c>
      <c r="M3152" t="s"/>
      <c r="N3152" t="s">
        <v>77</v>
      </c>
      <c r="O3152" t="s">
        <v>78</v>
      </c>
      <c r="P3152" t="s">
        <v>673</v>
      </c>
      <c r="Q3152" t="s"/>
      <c r="R3152" t="s">
        <v>80</v>
      </c>
      <c r="S3152" t="s">
        <v>273</v>
      </c>
      <c r="T3152" t="s">
        <v>82</v>
      </c>
      <c r="U3152" t="s"/>
      <c r="V3152" t="s">
        <v>83</v>
      </c>
      <c r="W3152" t="s">
        <v>84</v>
      </c>
      <c r="X3152" t="s"/>
      <c r="Y3152" t="s">
        <v>85</v>
      </c>
      <c r="Z3152">
        <f>HYPERLINK("https://hotelmonitor-cachepage.eclerx.com/savepage/tk_15439016164267764_sr_2151.html","info")</f>
        <v/>
      </c>
      <c r="AA3152" t="n">
        <v>47092</v>
      </c>
      <c r="AB3152" t="s"/>
      <c r="AC3152" t="s"/>
      <c r="AD3152" t="s">
        <v>86</v>
      </c>
      <c r="AE3152" t="s"/>
      <c r="AF3152" t="s"/>
      <c r="AG3152" t="s"/>
      <c r="AH3152" t="s"/>
      <c r="AI3152" t="s"/>
      <c r="AJ3152" t="s"/>
      <c r="AK3152" t="s">
        <v>87</v>
      </c>
      <c r="AL3152" t="s"/>
      <c r="AM3152" t="s"/>
      <c r="AN3152" t="s">
        <v>87</v>
      </c>
      <c r="AO3152" t="s"/>
      <c r="AP3152" t="n">
        <v>63</v>
      </c>
      <c r="AQ3152" t="s">
        <v>88</v>
      </c>
      <c r="AR3152" t="s">
        <v>124</v>
      </c>
      <c r="AS3152" t="s"/>
      <c r="AT3152" t="s">
        <v>90</v>
      </c>
      <c r="AU3152" t="s"/>
      <c r="AV3152" t="s"/>
      <c r="AW3152" t="s"/>
      <c r="AX3152" t="s"/>
      <c r="AY3152" t="n">
        <v>2311941</v>
      </c>
      <c r="AZ3152" t="s">
        <v>674</v>
      </c>
      <c r="BA3152" t="s"/>
      <c r="BB3152" t="n">
        <v>28213</v>
      </c>
      <c r="BC3152" t="n">
        <v>9.921445</v>
      </c>
      <c r="BD3152" t="n">
        <v>53.564092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92</v>
      </c>
    </row>
    <row r="3153" spans="1:70">
      <c r="A3153" t="s">
        <v>97</v>
      </c>
      <c r="B3153" t="s">
        <v>71</v>
      </c>
      <c r="C3153" t="s">
        <v>98</v>
      </c>
      <c r="D3153" t="n">
        <v>2</v>
      </c>
      <c r="E3153" t="s">
        <v>673</v>
      </c>
      <c r="F3153" t="n">
        <v>132855</v>
      </c>
      <c r="G3153" t="s">
        <v>74</v>
      </c>
      <c r="H3153" t="s">
        <v>75</v>
      </c>
      <c r="I3153" t="s"/>
      <c r="J3153" t="s">
        <v>74</v>
      </c>
      <c r="K3153" t="n">
        <v>148</v>
      </c>
      <c r="L3153" t="s">
        <v>76</v>
      </c>
      <c r="M3153" t="s"/>
      <c r="N3153" t="s">
        <v>627</v>
      </c>
      <c r="O3153" t="s">
        <v>78</v>
      </c>
      <c r="P3153" t="s">
        <v>673</v>
      </c>
      <c r="Q3153" t="s"/>
      <c r="R3153" t="s">
        <v>80</v>
      </c>
      <c r="S3153" t="s">
        <v>485</v>
      </c>
      <c r="T3153" t="s">
        <v>82</v>
      </c>
      <c r="U3153" t="s"/>
      <c r="V3153" t="s">
        <v>83</v>
      </c>
      <c r="W3153" t="s">
        <v>84</v>
      </c>
      <c r="X3153" t="s"/>
      <c r="Y3153" t="s">
        <v>85</v>
      </c>
      <c r="Z3153">
        <f>HYPERLINK("https://hotelmonitor-cachepage.eclerx.com/savepage/tk_15439016164267764_sr_2151.html","info")</f>
        <v/>
      </c>
      <c r="AA3153" t="n">
        <v>47092</v>
      </c>
      <c r="AB3153" t="s"/>
      <c r="AC3153" t="s"/>
      <c r="AD3153" t="s">
        <v>86</v>
      </c>
      <c r="AE3153" t="s"/>
      <c r="AF3153" t="s"/>
      <c r="AG3153" t="s"/>
      <c r="AH3153" t="s"/>
      <c r="AI3153" t="s"/>
      <c r="AJ3153" t="s"/>
      <c r="AK3153" t="s">
        <v>87</v>
      </c>
      <c r="AL3153" t="s"/>
      <c r="AM3153" t="s"/>
      <c r="AN3153" t="s">
        <v>87</v>
      </c>
      <c r="AO3153" t="s"/>
      <c r="AP3153" t="n">
        <v>63</v>
      </c>
      <c r="AQ3153" t="s">
        <v>88</v>
      </c>
      <c r="AR3153" t="s">
        <v>121</v>
      </c>
      <c r="AS3153" t="s"/>
      <c r="AT3153" t="s">
        <v>90</v>
      </c>
      <c r="AU3153" t="s"/>
      <c r="AV3153" t="s"/>
      <c r="AW3153" t="s"/>
      <c r="AX3153" t="s"/>
      <c r="AY3153" t="n">
        <v>2311941</v>
      </c>
      <c r="AZ3153" t="s">
        <v>674</v>
      </c>
      <c r="BA3153" t="s"/>
      <c r="BB3153" t="n">
        <v>28213</v>
      </c>
      <c r="BC3153" t="n">
        <v>9.921445</v>
      </c>
      <c r="BD3153" t="n">
        <v>53.564092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92</v>
      </c>
    </row>
    <row r="3154" spans="1:70">
      <c r="A3154" t="s">
        <v>97</v>
      </c>
      <c r="B3154" t="s">
        <v>71</v>
      </c>
      <c r="C3154" t="s">
        <v>98</v>
      </c>
      <c r="D3154" t="n">
        <v>2</v>
      </c>
      <c r="E3154" t="s">
        <v>673</v>
      </c>
      <c r="F3154" t="n">
        <v>132855</v>
      </c>
      <c r="G3154" t="s">
        <v>74</v>
      </c>
      <c r="H3154" t="s">
        <v>75</v>
      </c>
      <c r="I3154" t="s"/>
      <c r="J3154" t="s">
        <v>74</v>
      </c>
      <c r="K3154" t="n">
        <v>172</v>
      </c>
      <c r="L3154" t="s">
        <v>76</v>
      </c>
      <c r="M3154" t="s"/>
      <c r="N3154" t="s">
        <v>559</v>
      </c>
      <c r="O3154" t="s">
        <v>78</v>
      </c>
      <c r="P3154" t="s">
        <v>673</v>
      </c>
      <c r="Q3154" t="s"/>
      <c r="R3154" t="s">
        <v>80</v>
      </c>
      <c r="S3154" t="s">
        <v>161</v>
      </c>
      <c r="T3154" t="s">
        <v>82</v>
      </c>
      <c r="U3154" t="s"/>
      <c r="V3154" t="s">
        <v>83</v>
      </c>
      <c r="W3154" t="s">
        <v>94</v>
      </c>
      <c r="X3154" t="s"/>
      <c r="Y3154" t="s">
        <v>85</v>
      </c>
      <c r="Z3154">
        <f>HYPERLINK("https://hotelmonitor-cachepage.eclerx.com/savepage/tk_15439016164267764_sr_2151.html","info")</f>
        <v/>
      </c>
      <c r="AA3154" t="n">
        <v>47092</v>
      </c>
      <c r="AB3154" t="s"/>
      <c r="AC3154" t="s"/>
      <c r="AD3154" t="s">
        <v>86</v>
      </c>
      <c r="AE3154" t="s"/>
      <c r="AF3154" t="s"/>
      <c r="AG3154" t="s"/>
      <c r="AH3154" t="s"/>
      <c r="AI3154" t="s"/>
      <c r="AJ3154" t="s"/>
      <c r="AK3154" t="s">
        <v>87</v>
      </c>
      <c r="AL3154" t="s"/>
      <c r="AM3154" t="s"/>
      <c r="AN3154" t="s">
        <v>87</v>
      </c>
      <c r="AO3154" t="s"/>
      <c r="AP3154" t="n">
        <v>63</v>
      </c>
      <c r="AQ3154" t="s">
        <v>88</v>
      </c>
      <c r="AR3154" t="s">
        <v>156</v>
      </c>
      <c r="AS3154" t="s"/>
      <c r="AT3154" t="s">
        <v>90</v>
      </c>
      <c r="AU3154" t="s"/>
      <c r="AV3154" t="s"/>
      <c r="AW3154" t="s"/>
      <c r="AX3154" t="s"/>
      <c r="AY3154" t="n">
        <v>2311941</v>
      </c>
      <c r="AZ3154" t="s">
        <v>674</v>
      </c>
      <c r="BA3154" t="s"/>
      <c r="BB3154" t="n">
        <v>28213</v>
      </c>
      <c r="BC3154" t="n">
        <v>9.921445</v>
      </c>
      <c r="BD3154" t="n">
        <v>53.564092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92</v>
      </c>
    </row>
    <row r="3155" spans="1:70">
      <c r="A3155" t="s">
        <v>97</v>
      </c>
      <c r="B3155" t="s">
        <v>71</v>
      </c>
      <c r="C3155" t="s">
        <v>98</v>
      </c>
      <c r="D3155" t="n">
        <v>2</v>
      </c>
      <c r="E3155" t="s">
        <v>673</v>
      </c>
      <c r="F3155" t="n">
        <v>132855</v>
      </c>
      <c r="G3155" t="s">
        <v>74</v>
      </c>
      <c r="H3155" t="s">
        <v>75</v>
      </c>
      <c r="I3155" t="s"/>
      <c r="J3155" t="s">
        <v>74</v>
      </c>
      <c r="K3155" t="n">
        <v>252</v>
      </c>
      <c r="L3155" t="s">
        <v>76</v>
      </c>
      <c r="M3155" t="s"/>
      <c r="N3155" t="s">
        <v>77</v>
      </c>
      <c r="O3155" t="s">
        <v>78</v>
      </c>
      <c r="P3155" t="s">
        <v>673</v>
      </c>
      <c r="Q3155" t="s"/>
      <c r="R3155" t="s">
        <v>80</v>
      </c>
      <c r="S3155" t="s">
        <v>675</v>
      </c>
      <c r="T3155" t="s">
        <v>82</v>
      </c>
      <c r="U3155" t="s"/>
      <c r="V3155" t="s">
        <v>83</v>
      </c>
      <c r="W3155" t="s">
        <v>84</v>
      </c>
      <c r="X3155" t="s"/>
      <c r="Y3155" t="s">
        <v>85</v>
      </c>
      <c r="Z3155">
        <f>HYPERLINK("https://hotelmonitor-cachepage.eclerx.com/savepage/tk_15439016164267764_sr_2151.html","info")</f>
        <v/>
      </c>
      <c r="AA3155" t="n">
        <v>47092</v>
      </c>
      <c r="AB3155" t="s"/>
      <c r="AC3155" t="s"/>
      <c r="AD3155" t="s">
        <v>86</v>
      </c>
      <c r="AE3155" t="s"/>
      <c r="AF3155" t="s"/>
      <c r="AG3155" t="s"/>
      <c r="AH3155" t="s"/>
      <c r="AI3155" t="s"/>
      <c r="AJ3155" t="s"/>
      <c r="AK3155" t="s">
        <v>87</v>
      </c>
      <c r="AL3155" t="s"/>
      <c r="AM3155" t="s"/>
      <c r="AN3155" t="s">
        <v>87</v>
      </c>
      <c r="AO3155" t="s"/>
      <c r="AP3155" t="n">
        <v>63</v>
      </c>
      <c r="AQ3155" t="s">
        <v>88</v>
      </c>
      <c r="AR3155" t="s">
        <v>156</v>
      </c>
      <c r="AS3155" t="s"/>
      <c r="AT3155" t="s">
        <v>90</v>
      </c>
      <c r="AU3155" t="s"/>
      <c r="AV3155" t="s"/>
      <c r="AW3155" t="s"/>
      <c r="AX3155" t="s"/>
      <c r="AY3155" t="n">
        <v>2311941</v>
      </c>
      <c r="AZ3155" t="s">
        <v>674</v>
      </c>
      <c r="BA3155" t="s"/>
      <c r="BB3155" t="n">
        <v>28213</v>
      </c>
      <c r="BC3155" t="n">
        <v>9.921445</v>
      </c>
      <c r="BD3155" t="n">
        <v>53.564092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92</v>
      </c>
    </row>
    <row r="3156" spans="1:70">
      <c r="A3156" t="s">
        <v>97</v>
      </c>
      <c r="B3156" t="s">
        <v>71</v>
      </c>
      <c r="C3156" t="s">
        <v>98</v>
      </c>
      <c r="D3156" t="n">
        <v>2</v>
      </c>
      <c r="E3156" t="s">
        <v>673</v>
      </c>
      <c r="F3156" t="n">
        <v>132855</v>
      </c>
      <c r="G3156" t="s">
        <v>74</v>
      </c>
      <c r="H3156" t="s">
        <v>75</v>
      </c>
      <c r="I3156" t="s"/>
      <c r="J3156" t="s">
        <v>74</v>
      </c>
      <c r="K3156" t="n">
        <v>260</v>
      </c>
      <c r="L3156" t="s">
        <v>76</v>
      </c>
      <c r="M3156" t="s"/>
      <c r="N3156" t="s">
        <v>559</v>
      </c>
      <c r="O3156" t="s">
        <v>78</v>
      </c>
      <c r="P3156" t="s">
        <v>673</v>
      </c>
      <c r="Q3156" t="s"/>
      <c r="R3156" t="s">
        <v>80</v>
      </c>
      <c r="S3156" t="s">
        <v>907</v>
      </c>
      <c r="T3156" t="s">
        <v>82</v>
      </c>
      <c r="U3156" t="s"/>
      <c r="V3156" t="s">
        <v>83</v>
      </c>
      <c r="W3156" t="s">
        <v>84</v>
      </c>
      <c r="X3156" t="s"/>
      <c r="Y3156" t="s">
        <v>85</v>
      </c>
      <c r="Z3156">
        <f>HYPERLINK("https://hotelmonitor-cachepage.eclerx.com/savepage/tk_15439016164267764_sr_2151.html","info")</f>
        <v/>
      </c>
      <c r="AA3156" t="n">
        <v>47092</v>
      </c>
      <c r="AB3156" t="s"/>
      <c r="AC3156" t="s"/>
      <c r="AD3156" t="s">
        <v>86</v>
      </c>
      <c r="AE3156" t="s"/>
      <c r="AF3156" t="s"/>
      <c r="AG3156" t="s"/>
      <c r="AH3156" t="s"/>
      <c r="AI3156" t="s"/>
      <c r="AJ3156" t="s"/>
      <c r="AK3156" t="s">
        <v>87</v>
      </c>
      <c r="AL3156" t="s"/>
      <c r="AM3156" t="s"/>
      <c r="AN3156" t="s">
        <v>87</v>
      </c>
      <c r="AO3156" t="s"/>
      <c r="AP3156" t="n">
        <v>63</v>
      </c>
      <c r="AQ3156" t="s">
        <v>88</v>
      </c>
      <c r="AR3156" t="s">
        <v>156</v>
      </c>
      <c r="AS3156" t="s"/>
      <c r="AT3156" t="s">
        <v>90</v>
      </c>
      <c r="AU3156" t="s"/>
      <c r="AV3156" t="s"/>
      <c r="AW3156" t="s"/>
      <c r="AX3156" t="s"/>
      <c r="AY3156" t="n">
        <v>2311941</v>
      </c>
      <c r="AZ3156" t="s">
        <v>674</v>
      </c>
      <c r="BA3156" t="s"/>
      <c r="BB3156" t="n">
        <v>28213</v>
      </c>
      <c r="BC3156" t="n">
        <v>9.921445</v>
      </c>
      <c r="BD3156" t="n">
        <v>53.564092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92</v>
      </c>
    </row>
    <row r="3157" spans="1:70">
      <c r="A3157" t="s">
        <v>97</v>
      </c>
      <c r="B3157" t="s">
        <v>71</v>
      </c>
      <c r="C3157" t="s">
        <v>98</v>
      </c>
      <c r="D3157" t="n">
        <v>2</v>
      </c>
      <c r="E3157" t="s">
        <v>468</v>
      </c>
      <c r="F3157" t="n">
        <v>-1</v>
      </c>
      <c r="G3157" t="s">
        <v>74</v>
      </c>
      <c r="H3157" t="s">
        <v>75</v>
      </c>
      <c r="I3157" t="s"/>
      <c r="J3157" t="s">
        <v>74</v>
      </c>
      <c r="K3157" t="n">
        <v>96</v>
      </c>
      <c r="L3157" t="s">
        <v>76</v>
      </c>
      <c r="M3157" t="s"/>
      <c r="N3157" t="s">
        <v>469</v>
      </c>
      <c r="O3157" t="s">
        <v>78</v>
      </c>
      <c r="P3157" t="s">
        <v>468</v>
      </c>
      <c r="Q3157" t="s"/>
      <c r="R3157" t="s">
        <v>347</v>
      </c>
      <c r="S3157" t="s">
        <v>406</v>
      </c>
      <c r="T3157" t="s">
        <v>82</v>
      </c>
      <c r="U3157" t="s"/>
      <c r="V3157" t="s">
        <v>83</v>
      </c>
      <c r="W3157" t="s">
        <v>94</v>
      </c>
      <c r="X3157" t="s"/>
      <c r="Y3157" t="s">
        <v>85</v>
      </c>
      <c r="Z3157">
        <f>HYPERLINK("https://hotelmonitor-cachepage.eclerx.com/savepage/tk_15439017309728608_sr_2151.html","info")</f>
        <v/>
      </c>
      <c r="AA3157" t="n">
        <v>-6796294</v>
      </c>
      <c r="AB3157" t="s"/>
      <c r="AC3157" t="s"/>
      <c r="AD3157" t="s">
        <v>86</v>
      </c>
      <c r="AE3157" t="s"/>
      <c r="AF3157" t="s"/>
      <c r="AG3157" t="s"/>
      <c r="AH3157" t="s"/>
      <c r="AI3157" t="s"/>
      <c r="AJ3157" t="s"/>
      <c r="AK3157" t="s">
        <v>87</v>
      </c>
      <c r="AL3157" t="s"/>
      <c r="AM3157" t="s"/>
      <c r="AN3157" t="s">
        <v>87</v>
      </c>
      <c r="AO3157" t="s"/>
      <c r="AP3157" t="n">
        <v>101</v>
      </c>
      <c r="AQ3157" t="s">
        <v>88</v>
      </c>
      <c r="AR3157" t="s">
        <v>110</v>
      </c>
      <c r="AS3157" t="s"/>
      <c r="AT3157" t="s">
        <v>90</v>
      </c>
      <c r="AU3157" t="s"/>
      <c r="AV3157" t="s"/>
      <c r="AW3157" t="s"/>
      <c r="AX3157" t="s"/>
      <c r="AY3157" t="n">
        <v>6796294</v>
      </c>
      <c r="AZ3157" t="s">
        <v>322</v>
      </c>
      <c r="BA3157" t="s"/>
      <c r="BB3157" t="n">
        <v>28909</v>
      </c>
      <c r="BC3157" t="n">
        <v>0</v>
      </c>
      <c r="BD3157" t="n">
        <v>0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92</v>
      </c>
    </row>
    <row r="3158" spans="1:70">
      <c r="A3158" t="s">
        <v>97</v>
      </c>
      <c r="B3158" t="s">
        <v>71</v>
      </c>
      <c r="C3158" t="s">
        <v>98</v>
      </c>
      <c r="D3158" t="n">
        <v>2</v>
      </c>
      <c r="E3158" t="s">
        <v>468</v>
      </c>
      <c r="F3158" t="n">
        <v>-1</v>
      </c>
      <c r="G3158" t="s">
        <v>74</v>
      </c>
      <c r="H3158" t="s">
        <v>75</v>
      </c>
      <c r="I3158" t="s"/>
      <c r="J3158" t="s">
        <v>74</v>
      </c>
      <c r="K3158" t="n">
        <v>106</v>
      </c>
      <c r="L3158" t="s">
        <v>76</v>
      </c>
      <c r="M3158" t="s"/>
      <c r="N3158" t="s">
        <v>471</v>
      </c>
      <c r="O3158" t="s">
        <v>78</v>
      </c>
      <c r="P3158" t="s">
        <v>468</v>
      </c>
      <c r="Q3158" t="s"/>
      <c r="R3158" t="s">
        <v>347</v>
      </c>
      <c r="S3158" t="s">
        <v>178</v>
      </c>
      <c r="T3158" t="s">
        <v>82</v>
      </c>
      <c r="U3158" t="s"/>
      <c r="V3158" t="s">
        <v>83</v>
      </c>
      <c r="W3158" t="s">
        <v>94</v>
      </c>
      <c r="X3158" t="s"/>
      <c r="Y3158" t="s">
        <v>85</v>
      </c>
      <c r="Z3158">
        <f>HYPERLINK("https://hotelmonitor-cachepage.eclerx.com/savepage/tk_15439017309728608_sr_2151.html","info")</f>
        <v/>
      </c>
      <c r="AA3158" t="n">
        <v>-6796294</v>
      </c>
      <c r="AB3158" t="s"/>
      <c r="AC3158" t="s"/>
      <c r="AD3158" t="s">
        <v>86</v>
      </c>
      <c r="AE3158" t="s"/>
      <c r="AF3158" t="s"/>
      <c r="AG3158" t="s"/>
      <c r="AH3158" t="s"/>
      <c r="AI3158" t="s"/>
      <c r="AJ3158" t="s"/>
      <c r="AK3158" t="s">
        <v>87</v>
      </c>
      <c r="AL3158" t="s"/>
      <c r="AM3158" t="s"/>
      <c r="AN3158" t="s">
        <v>87</v>
      </c>
      <c r="AO3158" t="s"/>
      <c r="AP3158" t="n">
        <v>101</v>
      </c>
      <c r="AQ3158" t="s">
        <v>88</v>
      </c>
      <c r="AR3158" t="s">
        <v>110</v>
      </c>
      <c r="AS3158" t="s"/>
      <c r="AT3158" t="s">
        <v>90</v>
      </c>
      <c r="AU3158" t="s"/>
      <c r="AV3158" t="s"/>
      <c r="AW3158" t="s"/>
      <c r="AX3158" t="s"/>
      <c r="AY3158" t="n">
        <v>6796294</v>
      </c>
      <c r="AZ3158" t="s">
        <v>322</v>
      </c>
      <c r="BA3158" t="s"/>
      <c r="BB3158" t="n">
        <v>28909</v>
      </c>
      <c r="BC3158" t="n">
        <v>0</v>
      </c>
      <c r="BD3158" t="n">
        <v>0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92</v>
      </c>
    </row>
    <row r="3159" spans="1:70">
      <c r="A3159" t="s">
        <v>97</v>
      </c>
      <c r="B3159" t="s">
        <v>71</v>
      </c>
      <c r="C3159" t="s">
        <v>98</v>
      </c>
      <c r="D3159" t="n">
        <v>2</v>
      </c>
      <c r="E3159" t="s">
        <v>468</v>
      </c>
      <c r="F3159" t="n">
        <v>-1</v>
      </c>
      <c r="G3159" t="s">
        <v>74</v>
      </c>
      <c r="H3159" t="s">
        <v>75</v>
      </c>
      <c r="I3159" t="s"/>
      <c r="J3159" t="s">
        <v>74</v>
      </c>
      <c r="K3159" t="n">
        <v>106</v>
      </c>
      <c r="L3159" t="s">
        <v>76</v>
      </c>
      <c r="M3159" t="s"/>
      <c r="N3159" t="s">
        <v>470</v>
      </c>
      <c r="O3159" t="s">
        <v>78</v>
      </c>
      <c r="P3159" t="s">
        <v>468</v>
      </c>
      <c r="Q3159" t="s"/>
      <c r="R3159" t="s">
        <v>347</v>
      </c>
      <c r="S3159" t="s">
        <v>178</v>
      </c>
      <c r="T3159" t="s">
        <v>82</v>
      </c>
      <c r="U3159" t="s"/>
      <c r="V3159" t="s">
        <v>83</v>
      </c>
      <c r="W3159" t="s">
        <v>94</v>
      </c>
      <c r="X3159" t="s"/>
      <c r="Y3159" t="s">
        <v>85</v>
      </c>
      <c r="Z3159">
        <f>HYPERLINK("https://hotelmonitor-cachepage.eclerx.com/savepage/tk_15439017309728608_sr_2151.html","info")</f>
        <v/>
      </c>
      <c r="AA3159" t="n">
        <v>-6796294</v>
      </c>
      <c r="AB3159" t="s"/>
      <c r="AC3159" t="s"/>
      <c r="AD3159" t="s">
        <v>86</v>
      </c>
      <c r="AE3159" t="s"/>
      <c r="AF3159" t="s"/>
      <c r="AG3159" t="s"/>
      <c r="AH3159" t="s"/>
      <c r="AI3159" t="s"/>
      <c r="AJ3159" t="s"/>
      <c r="AK3159" t="s">
        <v>87</v>
      </c>
      <c r="AL3159" t="s"/>
      <c r="AM3159" t="s"/>
      <c r="AN3159" t="s">
        <v>87</v>
      </c>
      <c r="AO3159" t="s"/>
      <c r="AP3159" t="n">
        <v>101</v>
      </c>
      <c r="AQ3159" t="s">
        <v>88</v>
      </c>
      <c r="AR3159" t="s">
        <v>110</v>
      </c>
      <c r="AS3159" t="s"/>
      <c r="AT3159" t="s">
        <v>90</v>
      </c>
      <c r="AU3159" t="s"/>
      <c r="AV3159" t="s"/>
      <c r="AW3159" t="s"/>
      <c r="AX3159" t="s"/>
      <c r="AY3159" t="n">
        <v>6796294</v>
      </c>
      <c r="AZ3159" t="s">
        <v>322</v>
      </c>
      <c r="BA3159" t="s"/>
      <c r="BB3159" t="n">
        <v>28909</v>
      </c>
      <c r="BC3159" t="n">
        <v>0</v>
      </c>
      <c r="BD3159" t="n">
        <v>0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92</v>
      </c>
    </row>
    <row r="3160" spans="1:70">
      <c r="A3160" t="s">
        <v>97</v>
      </c>
      <c r="B3160" t="s">
        <v>71</v>
      </c>
      <c r="C3160" t="s">
        <v>98</v>
      </c>
      <c r="D3160" t="n">
        <v>2</v>
      </c>
      <c r="E3160" t="s">
        <v>468</v>
      </c>
      <c r="F3160" t="n">
        <v>-1</v>
      </c>
      <c r="G3160" t="s">
        <v>74</v>
      </c>
      <c r="H3160" t="s">
        <v>75</v>
      </c>
      <c r="I3160" t="s"/>
      <c r="J3160" t="s">
        <v>74</v>
      </c>
      <c r="K3160" t="n">
        <v>128</v>
      </c>
      <c r="L3160" t="s">
        <v>76</v>
      </c>
      <c r="M3160" t="s"/>
      <c r="N3160" t="s">
        <v>472</v>
      </c>
      <c r="O3160" t="s">
        <v>78</v>
      </c>
      <c r="P3160" t="s">
        <v>468</v>
      </c>
      <c r="Q3160" t="s"/>
      <c r="R3160" t="s">
        <v>347</v>
      </c>
      <c r="S3160" t="s">
        <v>558</v>
      </c>
      <c r="T3160" t="s">
        <v>82</v>
      </c>
      <c r="U3160" t="s"/>
      <c r="V3160" t="s">
        <v>83</v>
      </c>
      <c r="W3160" t="s">
        <v>84</v>
      </c>
      <c r="X3160" t="s"/>
      <c r="Y3160" t="s">
        <v>85</v>
      </c>
      <c r="Z3160">
        <f>HYPERLINK("https://hotelmonitor-cachepage.eclerx.com/savepage/tk_15439017309728608_sr_2151.html","info")</f>
        <v/>
      </c>
      <c r="AA3160" t="n">
        <v>-6796294</v>
      </c>
      <c r="AB3160" t="s"/>
      <c r="AC3160" t="s"/>
      <c r="AD3160" t="s">
        <v>86</v>
      </c>
      <c r="AE3160" t="s"/>
      <c r="AF3160" t="s"/>
      <c r="AG3160" t="s"/>
      <c r="AH3160" t="s"/>
      <c r="AI3160" t="s"/>
      <c r="AJ3160" t="s"/>
      <c r="AK3160" t="s">
        <v>87</v>
      </c>
      <c r="AL3160" t="s"/>
      <c r="AM3160" t="s"/>
      <c r="AN3160" t="s">
        <v>87</v>
      </c>
      <c r="AO3160" t="s"/>
      <c r="AP3160" t="n">
        <v>101</v>
      </c>
      <c r="AQ3160" t="s">
        <v>88</v>
      </c>
      <c r="AR3160" t="s">
        <v>110</v>
      </c>
      <c r="AS3160" t="s"/>
      <c r="AT3160" t="s">
        <v>90</v>
      </c>
      <c r="AU3160" t="s"/>
      <c r="AV3160" t="s"/>
      <c r="AW3160" t="s"/>
      <c r="AX3160" t="s"/>
      <c r="AY3160" t="n">
        <v>6796294</v>
      </c>
      <c r="AZ3160" t="s">
        <v>322</v>
      </c>
      <c r="BA3160" t="s"/>
      <c r="BB3160" t="n">
        <v>28909</v>
      </c>
      <c r="BC3160" t="n">
        <v>0</v>
      </c>
      <c r="BD3160" t="n">
        <v>0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92</v>
      </c>
    </row>
    <row r="3161" spans="1:70">
      <c r="A3161" t="s">
        <v>97</v>
      </c>
      <c r="B3161" t="s">
        <v>71</v>
      </c>
      <c r="C3161" t="s">
        <v>98</v>
      </c>
      <c r="D3161" t="n">
        <v>2</v>
      </c>
      <c r="E3161" t="s">
        <v>468</v>
      </c>
      <c r="F3161" t="n">
        <v>-1</v>
      </c>
      <c r="G3161" t="s">
        <v>74</v>
      </c>
      <c r="H3161" t="s">
        <v>75</v>
      </c>
      <c r="I3161" t="s"/>
      <c r="J3161" t="s">
        <v>74</v>
      </c>
      <c r="K3161" t="n">
        <v>130</v>
      </c>
      <c r="L3161" t="s">
        <v>76</v>
      </c>
      <c r="M3161" t="s"/>
      <c r="N3161" t="s">
        <v>473</v>
      </c>
      <c r="O3161" t="s">
        <v>78</v>
      </c>
      <c r="P3161" t="s">
        <v>468</v>
      </c>
      <c r="Q3161" t="s"/>
      <c r="R3161" t="s">
        <v>347</v>
      </c>
      <c r="S3161" t="s">
        <v>292</v>
      </c>
      <c r="T3161" t="s">
        <v>82</v>
      </c>
      <c r="U3161" t="s"/>
      <c r="V3161" t="s">
        <v>83</v>
      </c>
      <c r="W3161" t="s">
        <v>94</v>
      </c>
      <c r="X3161" t="s"/>
      <c r="Y3161" t="s">
        <v>85</v>
      </c>
      <c r="Z3161">
        <f>HYPERLINK("https://hotelmonitor-cachepage.eclerx.com/savepage/tk_15439017309728608_sr_2151.html","info")</f>
        <v/>
      </c>
      <c r="AA3161" t="n">
        <v>-6796294</v>
      </c>
      <c r="AB3161" t="s"/>
      <c r="AC3161" t="s"/>
      <c r="AD3161" t="s">
        <v>86</v>
      </c>
      <c r="AE3161" t="s"/>
      <c r="AF3161" t="s"/>
      <c r="AG3161" t="s"/>
      <c r="AH3161" t="s"/>
      <c r="AI3161" t="s"/>
      <c r="AJ3161" t="s"/>
      <c r="AK3161" t="s">
        <v>87</v>
      </c>
      <c r="AL3161" t="s"/>
      <c r="AM3161" t="s"/>
      <c r="AN3161" t="s">
        <v>87</v>
      </c>
      <c r="AO3161" t="s"/>
      <c r="AP3161" t="n">
        <v>101</v>
      </c>
      <c r="AQ3161" t="s">
        <v>88</v>
      </c>
      <c r="AR3161" t="s">
        <v>110</v>
      </c>
      <c r="AS3161" t="s"/>
      <c r="AT3161" t="s">
        <v>90</v>
      </c>
      <c r="AU3161" t="s"/>
      <c r="AV3161" t="s"/>
      <c r="AW3161" t="s"/>
      <c r="AX3161" t="s"/>
      <c r="AY3161" t="n">
        <v>6796294</v>
      </c>
      <c r="AZ3161" t="s">
        <v>322</v>
      </c>
      <c r="BA3161" t="s"/>
      <c r="BB3161" t="n">
        <v>28909</v>
      </c>
      <c r="BC3161" t="n">
        <v>0</v>
      </c>
      <c r="BD3161" t="n">
        <v>0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92</v>
      </c>
    </row>
    <row r="3162" spans="1:70">
      <c r="A3162" t="s">
        <v>97</v>
      </c>
      <c r="B3162" t="s">
        <v>71</v>
      </c>
      <c r="C3162" t="s">
        <v>98</v>
      </c>
      <c r="D3162" t="n">
        <v>2</v>
      </c>
      <c r="E3162" t="s">
        <v>468</v>
      </c>
      <c r="F3162" t="n">
        <v>-1</v>
      </c>
      <c r="G3162" t="s">
        <v>74</v>
      </c>
      <c r="H3162" t="s">
        <v>75</v>
      </c>
      <c r="I3162" t="s"/>
      <c r="J3162" t="s">
        <v>74</v>
      </c>
      <c r="K3162" t="n">
        <v>137</v>
      </c>
      <c r="L3162" t="s">
        <v>76</v>
      </c>
      <c r="M3162" t="s"/>
      <c r="N3162" t="s">
        <v>475</v>
      </c>
      <c r="O3162" t="s">
        <v>78</v>
      </c>
      <c r="P3162" t="s">
        <v>468</v>
      </c>
      <c r="Q3162" t="s"/>
      <c r="R3162" t="s">
        <v>347</v>
      </c>
      <c r="S3162" t="s">
        <v>495</v>
      </c>
      <c r="T3162" t="s">
        <v>82</v>
      </c>
      <c r="U3162" t="s"/>
      <c r="V3162" t="s">
        <v>83</v>
      </c>
      <c r="W3162" t="s">
        <v>84</v>
      </c>
      <c r="X3162" t="s"/>
      <c r="Y3162" t="s">
        <v>85</v>
      </c>
      <c r="Z3162">
        <f>HYPERLINK("https://hotelmonitor-cachepage.eclerx.com/savepage/tk_15439017309728608_sr_2151.html","info")</f>
        <v/>
      </c>
      <c r="AA3162" t="n">
        <v>-6796294</v>
      </c>
      <c r="AB3162" t="s"/>
      <c r="AC3162" t="s"/>
      <c r="AD3162" t="s">
        <v>86</v>
      </c>
      <c r="AE3162" t="s"/>
      <c r="AF3162" t="s"/>
      <c r="AG3162" t="s"/>
      <c r="AH3162" t="s"/>
      <c r="AI3162" t="s"/>
      <c r="AJ3162" t="s"/>
      <c r="AK3162" t="s">
        <v>87</v>
      </c>
      <c r="AL3162" t="s"/>
      <c r="AM3162" t="s"/>
      <c r="AN3162" t="s">
        <v>87</v>
      </c>
      <c r="AO3162" t="s"/>
      <c r="AP3162" t="n">
        <v>101</v>
      </c>
      <c r="AQ3162" t="s">
        <v>88</v>
      </c>
      <c r="AR3162" t="s">
        <v>110</v>
      </c>
      <c r="AS3162" t="s"/>
      <c r="AT3162" t="s">
        <v>90</v>
      </c>
      <c r="AU3162" t="s"/>
      <c r="AV3162" t="s"/>
      <c r="AW3162" t="s"/>
      <c r="AX3162" t="s"/>
      <c r="AY3162" t="n">
        <v>6796294</v>
      </c>
      <c r="AZ3162" t="s">
        <v>322</v>
      </c>
      <c r="BA3162" t="s"/>
      <c r="BB3162" t="n">
        <v>28909</v>
      </c>
      <c r="BC3162" t="n">
        <v>0</v>
      </c>
      <c r="BD3162" t="n">
        <v>0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92</v>
      </c>
    </row>
    <row r="3163" spans="1:70">
      <c r="A3163" t="s">
        <v>97</v>
      </c>
      <c r="B3163" t="s">
        <v>71</v>
      </c>
      <c r="C3163" t="s">
        <v>98</v>
      </c>
      <c r="D3163" t="n">
        <v>2</v>
      </c>
      <c r="E3163" t="s">
        <v>468</v>
      </c>
      <c r="F3163" t="n">
        <v>-1</v>
      </c>
      <c r="G3163" t="s">
        <v>74</v>
      </c>
      <c r="H3163" t="s">
        <v>75</v>
      </c>
      <c r="I3163" t="s"/>
      <c r="J3163" t="s">
        <v>74</v>
      </c>
      <c r="K3163" t="n">
        <v>137</v>
      </c>
      <c r="L3163" t="s">
        <v>76</v>
      </c>
      <c r="M3163" t="s"/>
      <c r="N3163" t="s">
        <v>476</v>
      </c>
      <c r="O3163" t="s">
        <v>78</v>
      </c>
      <c r="P3163" t="s">
        <v>468</v>
      </c>
      <c r="Q3163" t="s"/>
      <c r="R3163" t="s">
        <v>347</v>
      </c>
      <c r="S3163" t="s">
        <v>495</v>
      </c>
      <c r="T3163" t="s">
        <v>82</v>
      </c>
      <c r="U3163" t="s"/>
      <c r="V3163" t="s">
        <v>83</v>
      </c>
      <c r="W3163" t="s">
        <v>84</v>
      </c>
      <c r="X3163" t="s"/>
      <c r="Y3163" t="s">
        <v>85</v>
      </c>
      <c r="Z3163">
        <f>HYPERLINK("https://hotelmonitor-cachepage.eclerx.com/savepage/tk_15439017309728608_sr_2151.html","info")</f>
        <v/>
      </c>
      <c r="AA3163" t="n">
        <v>-6796294</v>
      </c>
      <c r="AB3163" t="s"/>
      <c r="AC3163" t="s"/>
      <c r="AD3163" t="s">
        <v>86</v>
      </c>
      <c r="AE3163" t="s"/>
      <c r="AF3163" t="s"/>
      <c r="AG3163" t="s"/>
      <c r="AH3163" t="s"/>
      <c r="AI3163" t="s"/>
      <c r="AJ3163" t="s"/>
      <c r="AK3163" t="s">
        <v>87</v>
      </c>
      <c r="AL3163" t="s"/>
      <c r="AM3163" t="s"/>
      <c r="AN3163" t="s">
        <v>87</v>
      </c>
      <c r="AO3163" t="s"/>
      <c r="AP3163" t="n">
        <v>101</v>
      </c>
      <c r="AQ3163" t="s">
        <v>88</v>
      </c>
      <c r="AR3163" t="s">
        <v>110</v>
      </c>
      <c r="AS3163" t="s"/>
      <c r="AT3163" t="s">
        <v>90</v>
      </c>
      <c r="AU3163" t="s"/>
      <c r="AV3163" t="s"/>
      <c r="AW3163" t="s"/>
      <c r="AX3163" t="s"/>
      <c r="AY3163" t="n">
        <v>6796294</v>
      </c>
      <c r="AZ3163" t="s">
        <v>322</v>
      </c>
      <c r="BA3163" t="s"/>
      <c r="BB3163" t="n">
        <v>28909</v>
      </c>
      <c r="BC3163" t="n">
        <v>0</v>
      </c>
      <c r="BD3163" t="n">
        <v>0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92</v>
      </c>
    </row>
    <row r="3164" spans="1:70">
      <c r="A3164" t="s">
        <v>97</v>
      </c>
      <c r="B3164" t="s">
        <v>71</v>
      </c>
      <c r="C3164" t="s">
        <v>98</v>
      </c>
      <c r="D3164" t="n">
        <v>2</v>
      </c>
      <c r="E3164" t="s">
        <v>468</v>
      </c>
      <c r="F3164" t="n">
        <v>-1</v>
      </c>
      <c r="G3164" t="s">
        <v>74</v>
      </c>
      <c r="H3164" t="s">
        <v>75</v>
      </c>
      <c r="I3164" t="s"/>
      <c r="J3164" t="s">
        <v>74</v>
      </c>
      <c r="K3164" t="n">
        <v>162</v>
      </c>
      <c r="L3164" t="s">
        <v>76</v>
      </c>
      <c r="M3164" t="s"/>
      <c r="N3164" t="s">
        <v>477</v>
      </c>
      <c r="O3164" t="s">
        <v>78</v>
      </c>
      <c r="P3164" t="s">
        <v>468</v>
      </c>
      <c r="Q3164" t="s"/>
      <c r="R3164" t="s">
        <v>347</v>
      </c>
      <c r="S3164" t="s">
        <v>390</v>
      </c>
      <c r="T3164" t="s">
        <v>82</v>
      </c>
      <c r="U3164" t="s"/>
      <c r="V3164" t="s">
        <v>83</v>
      </c>
      <c r="W3164" t="s">
        <v>84</v>
      </c>
      <c r="X3164" t="s"/>
      <c r="Y3164" t="s">
        <v>85</v>
      </c>
      <c r="Z3164">
        <f>HYPERLINK("https://hotelmonitor-cachepage.eclerx.com/savepage/tk_15439017309728608_sr_2151.html","info")</f>
        <v/>
      </c>
      <c r="AA3164" t="n">
        <v>-6796294</v>
      </c>
      <c r="AB3164" t="s"/>
      <c r="AC3164" t="s"/>
      <c r="AD3164" t="s">
        <v>86</v>
      </c>
      <c r="AE3164" t="s"/>
      <c r="AF3164" t="s"/>
      <c r="AG3164" t="s"/>
      <c r="AH3164" t="s"/>
      <c r="AI3164" t="s"/>
      <c r="AJ3164" t="s"/>
      <c r="AK3164" t="s">
        <v>87</v>
      </c>
      <c r="AL3164" t="s"/>
      <c r="AM3164" t="s"/>
      <c r="AN3164" t="s">
        <v>87</v>
      </c>
      <c r="AO3164" t="s"/>
      <c r="AP3164" t="n">
        <v>101</v>
      </c>
      <c r="AQ3164" t="s">
        <v>88</v>
      </c>
      <c r="AR3164" t="s">
        <v>110</v>
      </c>
      <c r="AS3164" t="s"/>
      <c r="AT3164" t="s">
        <v>90</v>
      </c>
      <c r="AU3164" t="s"/>
      <c r="AV3164" t="s"/>
      <c r="AW3164" t="s"/>
      <c r="AX3164" t="s"/>
      <c r="AY3164" t="n">
        <v>6796294</v>
      </c>
      <c r="AZ3164" t="s">
        <v>322</v>
      </c>
      <c r="BA3164" t="s"/>
      <c r="BB3164" t="n">
        <v>28909</v>
      </c>
      <c r="BC3164" t="n">
        <v>0</v>
      </c>
      <c r="BD3164" t="n">
        <v>0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92</v>
      </c>
    </row>
    <row r="3165" spans="1:70">
      <c r="A3165" t="s">
        <v>97</v>
      </c>
      <c r="B3165" t="s">
        <v>71</v>
      </c>
      <c r="C3165" t="s">
        <v>98</v>
      </c>
      <c r="D3165" t="n">
        <v>2</v>
      </c>
      <c r="E3165" t="s">
        <v>468</v>
      </c>
      <c r="F3165" t="n">
        <v>-1</v>
      </c>
      <c r="G3165" t="s">
        <v>74</v>
      </c>
      <c r="H3165" t="s">
        <v>75</v>
      </c>
      <c r="I3165" t="s"/>
      <c r="J3165" t="s">
        <v>74</v>
      </c>
      <c r="K3165" t="n">
        <v>232</v>
      </c>
      <c r="L3165" t="s">
        <v>76</v>
      </c>
      <c r="M3165" t="s"/>
      <c r="N3165" t="s">
        <v>105</v>
      </c>
      <c r="O3165" t="s">
        <v>78</v>
      </c>
      <c r="P3165" t="s">
        <v>468</v>
      </c>
      <c r="Q3165" t="s"/>
      <c r="R3165" t="s">
        <v>347</v>
      </c>
      <c r="S3165" t="s">
        <v>210</v>
      </c>
      <c r="T3165" t="s">
        <v>82</v>
      </c>
      <c r="U3165" t="s"/>
      <c r="V3165" t="s">
        <v>83</v>
      </c>
      <c r="W3165" t="s">
        <v>84</v>
      </c>
      <c r="X3165" t="s"/>
      <c r="Y3165" t="s">
        <v>85</v>
      </c>
      <c r="Z3165">
        <f>HYPERLINK("https://hotelmonitor-cachepage.eclerx.com/savepage/tk_15439017309728608_sr_2151.html","info")</f>
        <v/>
      </c>
      <c r="AA3165" t="n">
        <v>-6796294</v>
      </c>
      <c r="AB3165" t="s"/>
      <c r="AC3165" t="s"/>
      <c r="AD3165" t="s">
        <v>86</v>
      </c>
      <c r="AE3165" t="s"/>
      <c r="AF3165" t="s"/>
      <c r="AG3165" t="s"/>
      <c r="AH3165" t="s"/>
      <c r="AI3165" t="s"/>
      <c r="AJ3165" t="s"/>
      <c r="AK3165" t="s">
        <v>87</v>
      </c>
      <c r="AL3165" t="s"/>
      <c r="AM3165" t="s"/>
      <c r="AN3165" t="s">
        <v>87</v>
      </c>
      <c r="AO3165" t="s"/>
      <c r="AP3165" t="n">
        <v>101</v>
      </c>
      <c r="AQ3165" t="s">
        <v>88</v>
      </c>
      <c r="AR3165" t="s">
        <v>107</v>
      </c>
      <c r="AS3165" t="s"/>
      <c r="AT3165" t="s">
        <v>90</v>
      </c>
      <c r="AU3165" t="s"/>
      <c r="AV3165" t="s"/>
      <c r="AW3165" t="s"/>
      <c r="AX3165" t="s"/>
      <c r="AY3165" t="n">
        <v>6796294</v>
      </c>
      <c r="AZ3165" t="s">
        <v>322</v>
      </c>
      <c r="BA3165" t="s"/>
      <c r="BB3165" t="n">
        <v>28909</v>
      </c>
      <c r="BC3165" t="n">
        <v>0</v>
      </c>
      <c r="BD3165" t="n">
        <v>0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2018-12-06T06:24:23Z</dcterms:created>
  <dcterms:modified xmlns:dcterms="http://purl.org/dc/terms/" xmlns:xsi="http://www.w3.org/2001/XMLSchema-instance" xsi:type="dcterms:W3CDTF">2018-12-06T06:24:23Z</dcterms:modified>
</cp:coreProperties>
</file>